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00 - Vedlejší a ostat..." sheetId="2" r:id="rId2"/>
    <sheet name="SO 134 - Společná stezka ..." sheetId="3" r:id="rId3"/>
    <sheet name="SO 302 - Dešťová kanalizace" sheetId="4" r:id="rId4"/>
    <sheet name="SO 401 - Veřejné osvětlení"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'SO 000 - Vedlejší a ostat...'!$C$83:$K$110</definedName>
    <definedName name="_xlnm.Print_Area" localSheetId="1">'SO 000 - Vedlejší a ostat...'!$C$4:$J$39,'SO 000 - Vedlejší a ostat...'!$C$45:$J$65,'SO 000 - Vedlejší a ostat...'!$C$71:$K$110</definedName>
    <definedName name="_xlnm.Print_Titles" localSheetId="1">'SO 000 - Vedlejší a ostat...'!$83:$83</definedName>
    <definedName name="_xlnm._FilterDatabase" localSheetId="2" hidden="1">'SO 134 - Společná stezka ...'!$C$89:$K$398</definedName>
    <definedName name="_xlnm.Print_Area" localSheetId="2">'SO 134 - Společná stezka ...'!$C$4:$J$39,'SO 134 - Společná stezka ...'!$C$45:$J$71,'SO 134 - Společná stezka ...'!$C$77:$K$398</definedName>
    <definedName name="_xlnm.Print_Titles" localSheetId="2">'SO 134 - Společná stezka ...'!$89:$89</definedName>
    <definedName name="_xlnm._FilterDatabase" localSheetId="3" hidden="1">'SO 302 - Dešťová kanalizace'!$C$85:$K$215</definedName>
    <definedName name="_xlnm.Print_Area" localSheetId="3">'SO 302 - Dešťová kanalizace'!$C$4:$J$39,'SO 302 - Dešťová kanalizace'!$C$45:$J$67,'SO 302 - Dešťová kanalizace'!$C$73:$K$215</definedName>
    <definedName name="_xlnm.Print_Titles" localSheetId="3">'SO 302 - Dešťová kanalizace'!$85:$85</definedName>
    <definedName name="_xlnm._FilterDatabase" localSheetId="4" hidden="1">'SO 401 - Veřejné osvětlení'!$C$82:$K$222</definedName>
    <definedName name="_xlnm.Print_Area" localSheetId="4">'SO 401 - Veřejné osvětlení'!$C$4:$J$39,'SO 401 - Veřejné osvětlení'!$C$45:$J$64,'SO 401 - Veřejné osvětlení'!$C$70:$K$222</definedName>
    <definedName name="_xlnm.Print_Titles" localSheetId="4">'SO 401 - Veřejné osvětlení'!$82:$82</definedName>
    <definedName name="_xlnm.Print_Area" localSheetId="5">'Pokyny pro vyplnění'!$B$2:$K$71,'Pokyny pro vyplnění'!$B$74:$K$118,'Pokyny pro vyplnění'!$B$121:$K$161,'Pokyny pro vyplnění'!$B$164:$K$218</definedName>
  </definedNames>
  <calcPr/>
</workbook>
</file>

<file path=xl/calcChain.xml><?xml version="1.0" encoding="utf-8"?>
<calcChain xmlns="http://schemas.openxmlformats.org/spreadsheetml/2006/main">
  <c i="5" l="1" r="J37"/>
  <c r="J36"/>
  <c i="1" r="AY58"/>
  <c i="5" r="J35"/>
  <c i="1" r="AX58"/>
  <c i="5" r="BI220"/>
  <c r="BH220"/>
  <c r="BG220"/>
  <c r="BF220"/>
  <c r="T220"/>
  <c r="R220"/>
  <c r="P220"/>
  <c r="BI217"/>
  <c r="BH217"/>
  <c r="BG217"/>
  <c r="BF217"/>
  <c r="T217"/>
  <c r="R217"/>
  <c r="P217"/>
  <c r="BI215"/>
  <c r="BH215"/>
  <c r="BG215"/>
  <c r="BF215"/>
  <c r="T215"/>
  <c r="R215"/>
  <c r="P215"/>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0"/>
  <c r="BH200"/>
  <c r="BG200"/>
  <c r="BF200"/>
  <c r="T200"/>
  <c r="R200"/>
  <c r="P200"/>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1"/>
  <c r="BH181"/>
  <c r="BG181"/>
  <c r="BF181"/>
  <c r="T181"/>
  <c r="R181"/>
  <c r="P181"/>
  <c r="BI178"/>
  <c r="BH178"/>
  <c r="BG178"/>
  <c r="BF178"/>
  <c r="T178"/>
  <c r="R178"/>
  <c r="P178"/>
  <c r="BI175"/>
  <c r="BH175"/>
  <c r="BG175"/>
  <c r="BF175"/>
  <c r="T175"/>
  <c r="R175"/>
  <c r="P175"/>
  <c r="BI173"/>
  <c r="BH173"/>
  <c r="BG173"/>
  <c r="BF173"/>
  <c r="T173"/>
  <c r="R173"/>
  <c r="P173"/>
  <c r="BI171"/>
  <c r="BH171"/>
  <c r="BG171"/>
  <c r="BF171"/>
  <c r="T171"/>
  <c r="R171"/>
  <c r="P171"/>
  <c r="BI167"/>
  <c r="BH167"/>
  <c r="BG167"/>
  <c r="BF167"/>
  <c r="T167"/>
  <c r="R167"/>
  <c r="P167"/>
  <c r="BI163"/>
  <c r="BH163"/>
  <c r="BG163"/>
  <c r="BF163"/>
  <c r="T163"/>
  <c r="R163"/>
  <c r="P163"/>
  <c r="BI161"/>
  <c r="BH161"/>
  <c r="BG161"/>
  <c r="BF161"/>
  <c r="T161"/>
  <c r="R161"/>
  <c r="P161"/>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9"/>
  <c r="BH139"/>
  <c r="BG139"/>
  <c r="BF139"/>
  <c r="T139"/>
  <c r="R139"/>
  <c r="P139"/>
  <c r="BI137"/>
  <c r="BH137"/>
  <c r="BG137"/>
  <c r="BF137"/>
  <c r="T137"/>
  <c r="R137"/>
  <c r="P137"/>
  <c r="BI136"/>
  <c r="BH136"/>
  <c r="BG136"/>
  <c r="BF136"/>
  <c r="T136"/>
  <c r="R136"/>
  <c r="P136"/>
  <c r="BI134"/>
  <c r="BH134"/>
  <c r="BG134"/>
  <c r="BF134"/>
  <c r="T134"/>
  <c r="R134"/>
  <c r="P134"/>
  <c r="BI130"/>
  <c r="BH130"/>
  <c r="BG130"/>
  <c r="BF130"/>
  <c r="T130"/>
  <c r="R130"/>
  <c r="P130"/>
  <c r="BI128"/>
  <c r="BH128"/>
  <c r="BG128"/>
  <c r="BF128"/>
  <c r="T128"/>
  <c r="R128"/>
  <c r="P128"/>
  <c r="BI127"/>
  <c r="BH127"/>
  <c r="BG127"/>
  <c r="BF127"/>
  <c r="T127"/>
  <c r="R127"/>
  <c r="P127"/>
  <c r="BI125"/>
  <c r="BH125"/>
  <c r="BG125"/>
  <c r="BF125"/>
  <c r="T125"/>
  <c r="R125"/>
  <c r="P125"/>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9"/>
  <c r="BH89"/>
  <c r="BG89"/>
  <c r="BF89"/>
  <c r="T89"/>
  <c r="R89"/>
  <c r="P89"/>
  <c r="BI88"/>
  <c r="BH88"/>
  <c r="BG88"/>
  <c r="BF88"/>
  <c r="T88"/>
  <c r="R88"/>
  <c r="P88"/>
  <c r="BI86"/>
  <c r="BH86"/>
  <c r="BG86"/>
  <c r="BF86"/>
  <c r="T86"/>
  <c r="R86"/>
  <c r="P86"/>
  <c r="F77"/>
  <c r="E75"/>
  <c r="F52"/>
  <c r="E50"/>
  <c r="J24"/>
  <c r="E24"/>
  <c r="J55"/>
  <c r="J23"/>
  <c r="J21"/>
  <c r="E21"/>
  <c r="J79"/>
  <c r="J20"/>
  <c r="J18"/>
  <c r="E18"/>
  <c r="F80"/>
  <c r="J17"/>
  <c r="J15"/>
  <c r="E15"/>
  <c r="F79"/>
  <c r="J14"/>
  <c r="J12"/>
  <c r="J52"/>
  <c r="E7"/>
  <c r="E48"/>
  <c i="4" r="J37"/>
  <c r="J36"/>
  <c i="1" r="AY57"/>
  <c i="4" r="J35"/>
  <c i="1" r="AX57"/>
  <c i="4" r="BI214"/>
  <c r="BH214"/>
  <c r="BG214"/>
  <c r="BF214"/>
  <c r="T214"/>
  <c r="T213"/>
  <c r="R214"/>
  <c r="R213"/>
  <c r="P214"/>
  <c r="P213"/>
  <c r="BI210"/>
  <c r="BH210"/>
  <c r="BG210"/>
  <c r="BF210"/>
  <c r="T210"/>
  <c r="R210"/>
  <c r="P210"/>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5"/>
  <c r="BH175"/>
  <c r="BG175"/>
  <c r="BF175"/>
  <c r="T175"/>
  <c r="R175"/>
  <c r="P175"/>
  <c r="BI171"/>
  <c r="BH171"/>
  <c r="BG171"/>
  <c r="BF171"/>
  <c r="T171"/>
  <c r="R171"/>
  <c r="P171"/>
  <c r="BI169"/>
  <c r="BH169"/>
  <c r="BG169"/>
  <c r="BF169"/>
  <c r="T169"/>
  <c r="R169"/>
  <c r="P169"/>
  <c r="BI165"/>
  <c r="BH165"/>
  <c r="BG165"/>
  <c r="BF165"/>
  <c r="T165"/>
  <c r="R165"/>
  <c r="P165"/>
  <c r="BI163"/>
  <c r="BH163"/>
  <c r="BG163"/>
  <c r="BF163"/>
  <c r="T163"/>
  <c r="R163"/>
  <c r="P163"/>
  <c r="BI161"/>
  <c r="BH161"/>
  <c r="BG161"/>
  <c r="BF161"/>
  <c r="T161"/>
  <c r="R161"/>
  <c r="P161"/>
  <c r="BI158"/>
  <c r="BH158"/>
  <c r="BG158"/>
  <c r="BF158"/>
  <c r="T158"/>
  <c r="R158"/>
  <c r="P158"/>
  <c r="BI156"/>
  <c r="BH156"/>
  <c r="BG156"/>
  <c r="BF156"/>
  <c r="T156"/>
  <c r="R156"/>
  <c r="P156"/>
  <c r="BI152"/>
  <c r="BH152"/>
  <c r="BG152"/>
  <c r="BF152"/>
  <c r="T152"/>
  <c r="R152"/>
  <c r="P152"/>
  <c r="BI150"/>
  <c r="BH150"/>
  <c r="BG150"/>
  <c r="BF150"/>
  <c r="T150"/>
  <c r="R150"/>
  <c r="P150"/>
  <c r="BI147"/>
  <c r="BH147"/>
  <c r="BG147"/>
  <c r="BF147"/>
  <c r="T147"/>
  <c r="R147"/>
  <c r="P147"/>
  <c r="BI140"/>
  <c r="BH140"/>
  <c r="BG140"/>
  <c r="BF140"/>
  <c r="T140"/>
  <c r="T139"/>
  <c r="R140"/>
  <c r="R139"/>
  <c r="P140"/>
  <c r="P139"/>
  <c r="BI137"/>
  <c r="BH137"/>
  <c r="BG137"/>
  <c r="BF137"/>
  <c r="T137"/>
  <c r="R137"/>
  <c r="P137"/>
  <c r="BI132"/>
  <c r="BH132"/>
  <c r="BG132"/>
  <c r="BF132"/>
  <c r="T132"/>
  <c r="R132"/>
  <c r="P132"/>
  <c r="BI123"/>
  <c r="BH123"/>
  <c r="BG123"/>
  <c r="BF123"/>
  <c r="T123"/>
  <c r="R123"/>
  <c r="P123"/>
  <c r="BI120"/>
  <c r="BH120"/>
  <c r="BG120"/>
  <c r="BF120"/>
  <c r="T120"/>
  <c r="R120"/>
  <c r="P120"/>
  <c r="BI118"/>
  <c r="BH118"/>
  <c r="BG118"/>
  <c r="BF118"/>
  <c r="T118"/>
  <c r="R118"/>
  <c r="P118"/>
  <c r="BI115"/>
  <c r="BH115"/>
  <c r="BG115"/>
  <c r="BF115"/>
  <c r="T115"/>
  <c r="R115"/>
  <c r="P115"/>
  <c r="BI112"/>
  <c r="BH112"/>
  <c r="BG112"/>
  <c r="BF112"/>
  <c r="T112"/>
  <c r="R112"/>
  <c r="P112"/>
  <c r="BI105"/>
  <c r="BH105"/>
  <c r="BG105"/>
  <c r="BF105"/>
  <c r="T105"/>
  <c r="R105"/>
  <c r="P105"/>
  <c r="BI101"/>
  <c r="BH101"/>
  <c r="BG101"/>
  <c r="BF101"/>
  <c r="T101"/>
  <c r="R101"/>
  <c r="P101"/>
  <c r="BI97"/>
  <c r="BH97"/>
  <c r="BG97"/>
  <c r="BF97"/>
  <c r="T97"/>
  <c r="R97"/>
  <c r="P97"/>
  <c r="BI93"/>
  <c r="BH93"/>
  <c r="BG93"/>
  <c r="BF93"/>
  <c r="T93"/>
  <c r="R93"/>
  <c r="P93"/>
  <c r="BI89"/>
  <c r="BH89"/>
  <c r="BG89"/>
  <c r="BF89"/>
  <c r="T89"/>
  <c r="R89"/>
  <c r="P89"/>
  <c r="F80"/>
  <c r="E78"/>
  <c r="F52"/>
  <c r="E50"/>
  <c r="J24"/>
  <c r="E24"/>
  <c r="J55"/>
  <c r="J23"/>
  <c r="J21"/>
  <c r="E21"/>
  <c r="J82"/>
  <c r="J20"/>
  <c r="J18"/>
  <c r="E18"/>
  <c r="F83"/>
  <c r="J17"/>
  <c r="J15"/>
  <c r="E15"/>
  <c r="F82"/>
  <c r="J14"/>
  <c r="J12"/>
  <c r="J52"/>
  <c r="E7"/>
  <c r="E76"/>
  <c i="3" r="J37"/>
  <c r="J36"/>
  <c i="1" r="AY56"/>
  <c i="3" r="J35"/>
  <c i="1" r="AX56"/>
  <c i="3" r="BI393"/>
  <c r="BH393"/>
  <c r="BG393"/>
  <c r="BF393"/>
  <c r="T393"/>
  <c r="R393"/>
  <c r="P393"/>
  <c r="BI392"/>
  <c r="BH392"/>
  <c r="BG392"/>
  <c r="BF392"/>
  <c r="T392"/>
  <c r="R392"/>
  <c r="P392"/>
  <c r="BI389"/>
  <c r="BH389"/>
  <c r="BG389"/>
  <c r="BF389"/>
  <c r="T389"/>
  <c r="R389"/>
  <c r="P389"/>
  <c r="BI386"/>
  <c r="BH386"/>
  <c r="BG386"/>
  <c r="BF386"/>
  <c r="T386"/>
  <c r="R386"/>
  <c r="P386"/>
  <c r="BI383"/>
  <c r="BH383"/>
  <c r="BG383"/>
  <c r="BF383"/>
  <c r="T383"/>
  <c r="R383"/>
  <c r="P383"/>
  <c r="BI380"/>
  <c r="BH380"/>
  <c r="BG380"/>
  <c r="BF380"/>
  <c r="T380"/>
  <c r="R380"/>
  <c r="P380"/>
  <c r="BI377"/>
  <c r="BH377"/>
  <c r="BG377"/>
  <c r="BF377"/>
  <c r="T377"/>
  <c r="R377"/>
  <c r="P377"/>
  <c r="BI374"/>
  <c r="BH374"/>
  <c r="BG374"/>
  <c r="BF374"/>
  <c r="T374"/>
  <c r="R374"/>
  <c r="P374"/>
  <c r="BI371"/>
  <c r="BH371"/>
  <c r="BG371"/>
  <c r="BF371"/>
  <c r="T371"/>
  <c r="R371"/>
  <c r="P371"/>
  <c r="BI368"/>
  <c r="BH368"/>
  <c r="BG368"/>
  <c r="BF368"/>
  <c r="T368"/>
  <c r="R368"/>
  <c r="P368"/>
  <c r="BI365"/>
  <c r="BH365"/>
  <c r="BG365"/>
  <c r="BF365"/>
  <c r="T365"/>
  <c r="R365"/>
  <c r="P365"/>
  <c r="BI362"/>
  <c r="BH362"/>
  <c r="BG362"/>
  <c r="BF362"/>
  <c r="T362"/>
  <c r="R362"/>
  <c r="P362"/>
  <c r="BI359"/>
  <c r="BH359"/>
  <c r="BG359"/>
  <c r="BF359"/>
  <c r="T359"/>
  <c r="R359"/>
  <c r="P359"/>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6"/>
  <c r="BH346"/>
  <c r="BG346"/>
  <c r="BF346"/>
  <c r="T346"/>
  <c r="R346"/>
  <c r="P346"/>
  <c r="BI342"/>
  <c r="BH342"/>
  <c r="BG342"/>
  <c r="BF342"/>
  <c r="T342"/>
  <c r="T341"/>
  <c r="R342"/>
  <c r="R341"/>
  <c r="P342"/>
  <c r="P341"/>
  <c r="BI339"/>
  <c r="BH339"/>
  <c r="BG339"/>
  <c r="BF339"/>
  <c r="T339"/>
  <c r="R339"/>
  <c r="P339"/>
  <c r="BI337"/>
  <c r="BH337"/>
  <c r="BG337"/>
  <c r="BF337"/>
  <c r="T337"/>
  <c r="R337"/>
  <c r="P337"/>
  <c r="BI334"/>
  <c r="BH334"/>
  <c r="BG334"/>
  <c r="BF334"/>
  <c r="T334"/>
  <c r="R334"/>
  <c r="P334"/>
  <c r="BI331"/>
  <c r="BH331"/>
  <c r="BG331"/>
  <c r="BF331"/>
  <c r="T331"/>
  <c r="R331"/>
  <c r="P331"/>
  <c r="BI323"/>
  <c r="BH323"/>
  <c r="BG323"/>
  <c r="BF323"/>
  <c r="T323"/>
  <c r="R323"/>
  <c r="P323"/>
  <c r="BI320"/>
  <c r="BH320"/>
  <c r="BG320"/>
  <c r="BF320"/>
  <c r="T320"/>
  <c r="R320"/>
  <c r="P320"/>
  <c r="BI315"/>
  <c r="BH315"/>
  <c r="BG315"/>
  <c r="BF315"/>
  <c r="T315"/>
  <c r="R315"/>
  <c r="P315"/>
  <c r="BI310"/>
  <c r="BH310"/>
  <c r="BG310"/>
  <c r="BF310"/>
  <c r="T310"/>
  <c r="R310"/>
  <c r="P310"/>
  <c r="BI306"/>
  <c r="BH306"/>
  <c r="BG306"/>
  <c r="BF306"/>
  <c r="T306"/>
  <c r="R306"/>
  <c r="P306"/>
  <c r="BI303"/>
  <c r="BH303"/>
  <c r="BG303"/>
  <c r="BF303"/>
  <c r="T303"/>
  <c r="R303"/>
  <c r="P303"/>
  <c r="BI300"/>
  <c r="BH300"/>
  <c r="BG300"/>
  <c r="BF300"/>
  <c r="T300"/>
  <c r="R300"/>
  <c r="P300"/>
  <c r="BI297"/>
  <c r="BH297"/>
  <c r="BG297"/>
  <c r="BF297"/>
  <c r="T297"/>
  <c r="R297"/>
  <c r="P297"/>
  <c r="BI293"/>
  <c r="BH293"/>
  <c r="BG293"/>
  <c r="BF293"/>
  <c r="T293"/>
  <c r="R293"/>
  <c r="P293"/>
  <c r="BI289"/>
  <c r="BH289"/>
  <c r="BG289"/>
  <c r="BF289"/>
  <c r="T289"/>
  <c r="R289"/>
  <c r="P289"/>
  <c r="BI285"/>
  <c r="BH285"/>
  <c r="BG285"/>
  <c r="BF285"/>
  <c r="T285"/>
  <c r="R285"/>
  <c r="P285"/>
  <c r="BI276"/>
  <c r="BH276"/>
  <c r="BG276"/>
  <c r="BF276"/>
  <c r="T276"/>
  <c r="R276"/>
  <c r="P276"/>
  <c r="BI274"/>
  <c r="BH274"/>
  <c r="BG274"/>
  <c r="BF274"/>
  <c r="T274"/>
  <c r="R274"/>
  <c r="P274"/>
  <c r="BI272"/>
  <c r="BH272"/>
  <c r="BG272"/>
  <c r="BF272"/>
  <c r="T272"/>
  <c r="R272"/>
  <c r="P272"/>
  <c r="BI265"/>
  <c r="BH265"/>
  <c r="BG265"/>
  <c r="BF265"/>
  <c r="T265"/>
  <c r="R265"/>
  <c r="P265"/>
  <c r="BI261"/>
  <c r="BH261"/>
  <c r="BG261"/>
  <c r="BF261"/>
  <c r="T261"/>
  <c r="R261"/>
  <c r="P261"/>
  <c r="BI254"/>
  <c r="BH254"/>
  <c r="BG254"/>
  <c r="BF254"/>
  <c r="T254"/>
  <c r="R254"/>
  <c r="P254"/>
  <c r="BI252"/>
  <c r="BH252"/>
  <c r="BG252"/>
  <c r="BF252"/>
  <c r="T252"/>
  <c r="R252"/>
  <c r="P252"/>
  <c r="BI247"/>
  <c r="BH247"/>
  <c r="BG247"/>
  <c r="BF247"/>
  <c r="T247"/>
  <c r="R247"/>
  <c r="P247"/>
  <c r="BI243"/>
  <c r="BH243"/>
  <c r="BG243"/>
  <c r="BF243"/>
  <c r="T243"/>
  <c r="R243"/>
  <c r="P243"/>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14"/>
  <c r="BH214"/>
  <c r="BG214"/>
  <c r="BF214"/>
  <c r="T214"/>
  <c r="R214"/>
  <c r="P214"/>
  <c r="BI212"/>
  <c r="BH212"/>
  <c r="BG212"/>
  <c r="BF212"/>
  <c r="T212"/>
  <c r="R212"/>
  <c r="P212"/>
  <c r="BI210"/>
  <c r="BH210"/>
  <c r="BG210"/>
  <c r="BF210"/>
  <c r="T210"/>
  <c r="R210"/>
  <c r="P210"/>
  <c r="BI208"/>
  <c r="BH208"/>
  <c r="BG208"/>
  <c r="BF208"/>
  <c r="T208"/>
  <c r="R208"/>
  <c r="P208"/>
  <c r="BI205"/>
  <c r="BH205"/>
  <c r="BG205"/>
  <c r="BF205"/>
  <c r="T205"/>
  <c r="R205"/>
  <c r="P205"/>
  <c r="BI202"/>
  <c r="BH202"/>
  <c r="BG202"/>
  <c r="BF202"/>
  <c r="T202"/>
  <c r="R202"/>
  <c r="P202"/>
  <c r="BI198"/>
  <c r="BH198"/>
  <c r="BG198"/>
  <c r="BF198"/>
  <c r="T198"/>
  <c r="R198"/>
  <c r="P198"/>
  <c r="BI194"/>
  <c r="BH194"/>
  <c r="BG194"/>
  <c r="BF194"/>
  <c r="T194"/>
  <c r="R194"/>
  <c r="P194"/>
  <c r="BI191"/>
  <c r="BH191"/>
  <c r="BG191"/>
  <c r="BF191"/>
  <c r="T191"/>
  <c r="R191"/>
  <c r="P191"/>
  <c r="BI189"/>
  <c r="BH189"/>
  <c r="BG189"/>
  <c r="BF189"/>
  <c r="T189"/>
  <c r="R189"/>
  <c r="P189"/>
  <c r="BI186"/>
  <c r="BH186"/>
  <c r="BG186"/>
  <c r="BF186"/>
  <c r="T186"/>
  <c r="R186"/>
  <c r="P186"/>
  <c r="BI183"/>
  <c r="BH183"/>
  <c r="BG183"/>
  <c r="BF183"/>
  <c r="T183"/>
  <c r="R183"/>
  <c r="P183"/>
  <c r="BI181"/>
  <c r="BH181"/>
  <c r="BG181"/>
  <c r="BF181"/>
  <c r="T181"/>
  <c r="R181"/>
  <c r="P181"/>
  <c r="BI178"/>
  <c r="BH178"/>
  <c r="BG178"/>
  <c r="BF178"/>
  <c r="T178"/>
  <c r="R178"/>
  <c r="P178"/>
  <c r="BI175"/>
  <c r="BH175"/>
  <c r="BG175"/>
  <c r="BF175"/>
  <c r="T175"/>
  <c r="R175"/>
  <c r="P175"/>
  <c r="BI170"/>
  <c r="BH170"/>
  <c r="BG170"/>
  <c r="BF170"/>
  <c r="T170"/>
  <c r="R170"/>
  <c r="P170"/>
  <c r="BI167"/>
  <c r="BH167"/>
  <c r="BG167"/>
  <c r="BF167"/>
  <c r="T167"/>
  <c r="R167"/>
  <c r="P167"/>
  <c r="BI165"/>
  <c r="BH165"/>
  <c r="BG165"/>
  <c r="BF165"/>
  <c r="T165"/>
  <c r="R165"/>
  <c r="P165"/>
  <c r="BI163"/>
  <c r="BH163"/>
  <c r="BG163"/>
  <c r="BF163"/>
  <c r="T163"/>
  <c r="R163"/>
  <c r="P163"/>
  <c r="BI161"/>
  <c r="BH161"/>
  <c r="BG161"/>
  <c r="BF161"/>
  <c r="T161"/>
  <c r="R161"/>
  <c r="P161"/>
  <c r="BI154"/>
  <c r="BH154"/>
  <c r="BG154"/>
  <c r="BF154"/>
  <c r="T154"/>
  <c r="R154"/>
  <c r="P154"/>
  <c r="BI147"/>
  <c r="BH147"/>
  <c r="BG147"/>
  <c r="BF147"/>
  <c r="T147"/>
  <c r="R147"/>
  <c r="P147"/>
  <c r="BI144"/>
  <c r="BH144"/>
  <c r="BG144"/>
  <c r="BF144"/>
  <c r="T144"/>
  <c r="R144"/>
  <c r="P144"/>
  <c r="BI140"/>
  <c r="BH140"/>
  <c r="BG140"/>
  <c r="BF140"/>
  <c r="T140"/>
  <c r="R140"/>
  <c r="P140"/>
  <c r="BI133"/>
  <c r="BH133"/>
  <c r="BG133"/>
  <c r="BF133"/>
  <c r="T133"/>
  <c r="R133"/>
  <c r="P133"/>
  <c r="BI130"/>
  <c r="BH130"/>
  <c r="BG130"/>
  <c r="BF130"/>
  <c r="T130"/>
  <c r="R130"/>
  <c r="P130"/>
  <c r="BI127"/>
  <c r="BH127"/>
  <c r="BG127"/>
  <c r="BF127"/>
  <c r="T127"/>
  <c r="R127"/>
  <c r="P127"/>
  <c r="BI123"/>
  <c r="BH123"/>
  <c r="BG123"/>
  <c r="BF123"/>
  <c r="T123"/>
  <c r="R123"/>
  <c r="P123"/>
  <c r="BI119"/>
  <c r="BH119"/>
  <c r="BG119"/>
  <c r="BF119"/>
  <c r="T119"/>
  <c r="R119"/>
  <c r="P119"/>
  <c r="BI116"/>
  <c r="BH116"/>
  <c r="BG116"/>
  <c r="BF116"/>
  <c r="T116"/>
  <c r="R116"/>
  <c r="P116"/>
  <c r="BI112"/>
  <c r="BH112"/>
  <c r="BG112"/>
  <c r="BF112"/>
  <c r="T112"/>
  <c r="R112"/>
  <c r="P112"/>
  <c r="BI105"/>
  <c r="BH105"/>
  <c r="BG105"/>
  <c r="BF105"/>
  <c r="T105"/>
  <c r="R105"/>
  <c r="P105"/>
  <c r="BI98"/>
  <c r="BH98"/>
  <c r="BG98"/>
  <c r="BF98"/>
  <c r="T98"/>
  <c r="R98"/>
  <c r="P98"/>
  <c r="BI95"/>
  <c r="BH95"/>
  <c r="BG95"/>
  <c r="BF95"/>
  <c r="T95"/>
  <c r="R95"/>
  <c r="P95"/>
  <c r="BI93"/>
  <c r="BH93"/>
  <c r="BG93"/>
  <c r="BF93"/>
  <c r="T93"/>
  <c r="R93"/>
  <c r="P93"/>
  <c r="J86"/>
  <c r="F86"/>
  <c r="F84"/>
  <c r="E82"/>
  <c r="J54"/>
  <c r="F54"/>
  <c r="F52"/>
  <c r="E50"/>
  <c r="J24"/>
  <c r="E24"/>
  <c r="J55"/>
  <c r="J23"/>
  <c r="J18"/>
  <c r="E18"/>
  <c r="F87"/>
  <c r="J17"/>
  <c r="J12"/>
  <c r="J52"/>
  <c r="E7"/>
  <c r="E80"/>
  <c i="2" r="J37"/>
  <c r="J36"/>
  <c i="1" r="AY55"/>
  <c i="2" r="J35"/>
  <c i="1" r="AX55"/>
  <c i="2" r="BI108"/>
  <c r="BH108"/>
  <c r="BG108"/>
  <c r="BF108"/>
  <c r="T108"/>
  <c r="T107"/>
  <c r="R108"/>
  <c r="R107"/>
  <c r="P108"/>
  <c r="P107"/>
  <c r="BI104"/>
  <c r="BH104"/>
  <c r="BG104"/>
  <c r="BF104"/>
  <c r="T104"/>
  <c r="T103"/>
  <c r="R104"/>
  <c r="R103"/>
  <c r="P104"/>
  <c r="P103"/>
  <c r="BI100"/>
  <c r="BH100"/>
  <c r="BG100"/>
  <c r="BF100"/>
  <c r="T100"/>
  <c r="R100"/>
  <c r="P100"/>
  <c r="BI97"/>
  <c r="BH97"/>
  <c r="BG97"/>
  <c r="BF97"/>
  <c r="T97"/>
  <c r="R97"/>
  <c r="P97"/>
  <c r="BI93"/>
  <c r="BH93"/>
  <c r="BG93"/>
  <c r="BF93"/>
  <c r="T93"/>
  <c r="R93"/>
  <c r="P93"/>
  <c r="BI90"/>
  <c r="BH90"/>
  <c r="BG90"/>
  <c r="BF90"/>
  <c r="T90"/>
  <c r="R90"/>
  <c r="P90"/>
  <c r="BI87"/>
  <c r="BH87"/>
  <c r="BG87"/>
  <c r="BF87"/>
  <c r="T87"/>
  <c r="R87"/>
  <c r="P87"/>
  <c r="J80"/>
  <c r="F80"/>
  <c r="F78"/>
  <c r="E76"/>
  <c r="J54"/>
  <c r="F54"/>
  <c r="F52"/>
  <c r="E50"/>
  <c r="J24"/>
  <c r="E24"/>
  <c r="J55"/>
  <c r="J23"/>
  <c r="J18"/>
  <c r="E18"/>
  <c r="F81"/>
  <c r="J17"/>
  <c r="J12"/>
  <c r="J78"/>
  <c r="E7"/>
  <c r="E74"/>
  <c i="1" r="L50"/>
  <c r="AM50"/>
  <c r="AM49"/>
  <c r="L49"/>
  <c r="AM47"/>
  <c r="L47"/>
  <c r="L45"/>
  <c r="L44"/>
  <c i="3" r="J123"/>
  <c i="5" r="J150"/>
  <c i="2" r="J100"/>
  <c i="3" r="J297"/>
  <c r="J392"/>
  <c i="4" r="BK200"/>
  <c i="2" r="F37"/>
  <c i="3" r="J306"/>
  <c i="5" r="J125"/>
  <c i="3" r="BK194"/>
  <c r="J95"/>
  <c i="5" r="BK181"/>
  <c i="3" r="J383"/>
  <c i="5" r="J130"/>
  <c r="J152"/>
  <c i="3" r="BK232"/>
  <c i="4" r="J200"/>
  <c i="5" r="J192"/>
  <c i="3" r="J349"/>
  <c r="BK351"/>
  <c i="4" r="BK175"/>
  <c r="J105"/>
  <c i="5" r="BK156"/>
  <c r="J175"/>
  <c r="J212"/>
  <c i="3" r="BK243"/>
  <c r="J303"/>
  <c r="J165"/>
  <c r="BK123"/>
  <c r="J170"/>
  <c r="BK230"/>
  <c r="BK105"/>
  <c r="J323"/>
  <c r="BK181"/>
  <c r="BK306"/>
  <c r="BK356"/>
  <c r="J212"/>
  <c i="4" r="BK206"/>
  <c r="J97"/>
  <c r="J179"/>
  <c i="5" r="J127"/>
  <c r="J181"/>
  <c r="J94"/>
  <c i="3" r="BK285"/>
  <c r="J178"/>
  <c i="4" r="J165"/>
  <c i="5" r="J136"/>
  <c r="BK137"/>
  <c r="J200"/>
  <c r="BK171"/>
  <c r="J163"/>
  <c i="2" r="BK87"/>
  <c i="3" r="J346"/>
  <c r="J310"/>
  <c r="J186"/>
  <c r="J359"/>
  <c r="J140"/>
  <c r="BK205"/>
  <c r="BK178"/>
  <c r="J353"/>
  <c r="J194"/>
  <c r="J205"/>
  <c i="4" r="J169"/>
  <c r="BK123"/>
  <c r="J158"/>
  <c i="5" r="BK186"/>
  <c r="BK92"/>
  <c i="3" r="J236"/>
  <c r="BK272"/>
  <c i="4" r="BK137"/>
  <c i="5" r="BK210"/>
  <c r="J186"/>
  <c i="3" r="BK228"/>
  <c r="J240"/>
  <c r="J222"/>
  <c i="4" r="BK89"/>
  <c i="5" r="BK127"/>
  <c r="BK163"/>
  <c i="2" r="BK93"/>
  <c i="3" r="BK342"/>
  <c r="J389"/>
  <c i="4" r="BK191"/>
  <c i="5" r="BK158"/>
  <c r="BK112"/>
  <c r="J90"/>
  <c i="3" r="BK350"/>
  <c r="J285"/>
  <c r="J98"/>
  <c r="BK346"/>
  <c i="4" r="J101"/>
  <c r="BK165"/>
  <c i="5" r="BK173"/>
  <c r="BK124"/>
  <c r="BK114"/>
  <c r="BK184"/>
  <c i="3" r="BK170"/>
  <c r="BK252"/>
  <c i="4" r="BK158"/>
  <c r="J152"/>
  <c i="5" r="J96"/>
  <c r="J208"/>
  <c i="3" r="BK289"/>
  <c i="4" r="J118"/>
  <c i="5" r="BK108"/>
  <c r="J139"/>
  <c i="3" r="J356"/>
  <c r="J226"/>
  <c r="J214"/>
  <c r="BK119"/>
  <c r="J362"/>
  <c r="J161"/>
  <c i="4" r="J163"/>
  <c i="5" r="BK215"/>
  <c r="BK110"/>
  <c r="BK120"/>
  <c r="BK102"/>
  <c r="BK154"/>
  <c i="3" r="BK393"/>
  <c r="J300"/>
  <c r="J198"/>
  <c r="J334"/>
  <c i="5" r="J106"/>
  <c i="3" r="J154"/>
  <c i="5" r="J158"/>
  <c r="J89"/>
  <c i="3" r="BK303"/>
  <c r="J368"/>
  <c i="4" r="J123"/>
  <c i="5" r="J104"/>
  <c i="4" r="BK210"/>
  <c i="5" r="BK192"/>
  <c i="3" r="J293"/>
  <c i="5" r="J128"/>
  <c i="3" r="BK323"/>
  <c r="BK154"/>
  <c i="4" r="J115"/>
  <c i="5" r="J161"/>
  <c i="3" r="J175"/>
  <c i="5" r="BK136"/>
  <c i="4" r="J210"/>
  <c i="3" r="J261"/>
  <c r="J276"/>
  <c i="4" r="J120"/>
  <c i="5" r="J220"/>
  <c i="4" r="BK179"/>
  <c i="3" r="J337"/>
  <c r="BK355"/>
  <c i="5" r="BK86"/>
  <c i="3" r="J354"/>
  <c i="2" r="BK90"/>
  <c i="3" r="J365"/>
  <c i="4" r="BK194"/>
  <c r="J161"/>
  <c i="3" r="BK191"/>
  <c i="4" r="BK120"/>
  <c i="3" r="J243"/>
  <c r="BK362"/>
  <c r="BK339"/>
  <c r="J339"/>
  <c i="5" r="J190"/>
  <c i="3" r="BK222"/>
  <c i="5" r="BK152"/>
  <c i="2" r="F34"/>
  <c i="3" r="J105"/>
  <c r="J238"/>
  <c r="J167"/>
  <c r="J274"/>
  <c r="BK189"/>
  <c i="4" r="J185"/>
  <c r="J181"/>
  <c i="2" r="BK100"/>
  <c i="3" r="BK380"/>
  <c i="4" r="J112"/>
  <c i="5" r="J112"/>
  <c i="2" r="BK97"/>
  <c i="3" r="J210"/>
  <c r="J232"/>
  <c r="J350"/>
  <c r="J144"/>
  <c i="4" r="BK214"/>
  <c i="5" r="BK140"/>
  <c i="3" r="BK365"/>
  <c i="4" r="BK115"/>
  <c i="2" r="J104"/>
  <c i="3" r="J315"/>
  <c i="5" r="J92"/>
  <c r="J217"/>
  <c i="3" r="J374"/>
  <c i="4" r="BK97"/>
  <c i="5" r="BK196"/>
  <c i="3" r="J355"/>
  <c i="4" r="J137"/>
  <c i="5" r="BK116"/>
  <c r="J102"/>
  <c i="3" r="BK133"/>
  <c i="5" r="J100"/>
  <c r="J142"/>
  <c i="3" r="J93"/>
  <c i="5" r="J194"/>
  <c i="3" r="J352"/>
  <c r="BK389"/>
  <c r="J320"/>
  <c i="4" r="J183"/>
  <c i="3" r="BK144"/>
  <c r="J230"/>
  <c r="J163"/>
  <c r="J119"/>
  <c i="5" r="BK90"/>
  <c i="4" r="J89"/>
  <c i="5" r="BK100"/>
  <c i="3" r="BK337"/>
  <c r="BK226"/>
  <c i="5" r="J206"/>
  <c i="4" r="BK161"/>
  <c r="BK93"/>
  <c r="J93"/>
  <c i="3" r="BK297"/>
  <c i="5" r="J144"/>
  <c r="J215"/>
  <c i="3" r="BK371"/>
  <c i="5" r="J204"/>
  <c i="2" r="J87"/>
  <c r="BK104"/>
  <c i="3" r="BK331"/>
  <c r="BK214"/>
  <c i="4" r="BK112"/>
  <c i="5" r="J171"/>
  <c i="3" r="BK359"/>
  <c i="5" r="J114"/>
  <c i="2" r="J108"/>
  <c i="3" r="BK236"/>
  <c r="J208"/>
  <c r="J189"/>
  <c r="J380"/>
  <c i="4" r="J132"/>
  <c i="5" r="J154"/>
  <c i="3" r="BK265"/>
  <c i="4" r="J187"/>
  <c i="5" r="J140"/>
  <c i="3" r="BK353"/>
  <c r="BK352"/>
  <c r="BK300"/>
  <c i="4" r="BK105"/>
  <c i="3" r="BK334"/>
  <c i="5" r="BK150"/>
  <c i="3" r="J393"/>
  <c i="4" r="BK187"/>
  <c i="3" r="BK293"/>
  <c i="4" r="J206"/>
  <c i="3" r="BK392"/>
  <c i="5" r="BK208"/>
  <c r="BK148"/>
  <c i="4" r="BK152"/>
  <c i="3" r="BK276"/>
  <c r="BK349"/>
  <c r="J181"/>
  <c i="5" r="BK118"/>
  <c i="4" r="J147"/>
  <c i="5" r="BK206"/>
  <c r="BK142"/>
  <c r="BK175"/>
  <c i="3" r="BK254"/>
  <c r="J202"/>
  <c r="J272"/>
  <c r="J252"/>
  <c i="4" r="BK140"/>
  <c i="5" r="BK220"/>
  <c i="3" r="J112"/>
  <c r="BK93"/>
  <c i="5" r="J148"/>
  <c i="3" r="BK167"/>
  <c i="4" r="BK203"/>
  <c i="5" r="J196"/>
  <c i="3" r="J191"/>
  <c i="5" r="BK161"/>
  <c i="3" r="J289"/>
  <c r="J371"/>
  <c r="J224"/>
  <c i="5" r="BK104"/>
  <c i="2" r="J34"/>
  <c i="3" r="BK234"/>
  <c i="5" r="J134"/>
  <c i="3" r="J127"/>
  <c r="BK210"/>
  <c r="J351"/>
  <c i="4" r="BK147"/>
  <c i="5" r="J122"/>
  <c i="3" r="BK261"/>
  <c i="5" r="J98"/>
  <c i="2" r="J90"/>
  <c i="3" r="BK310"/>
  <c r="J228"/>
  <c i="4" r="BK101"/>
  <c i="5" r="J188"/>
  <c i="3" r="J183"/>
  <c i="5" r="BK125"/>
  <c i="3" r="BK274"/>
  <c r="BK386"/>
  <c i="4" r="J194"/>
  <c i="5" r="J173"/>
  <c r="J86"/>
  <c r="J184"/>
  <c r="J178"/>
  <c i="3" r="J234"/>
  <c i="4" r="J203"/>
  <c i="3" r="BK315"/>
  <c i="5" r="BK88"/>
  <c i="3" r="BK247"/>
  <c r="BK127"/>
  <c i="5" r="BK204"/>
  <c i="3" r="BK130"/>
  <c r="BK368"/>
  <c r="BK140"/>
  <c i="4" r="BK156"/>
  <c i="5" r="BK96"/>
  <c r="J156"/>
  <c r="BK98"/>
  <c r="J108"/>
  <c i="2" r="F36"/>
  <c i="3" r="BK354"/>
  <c r="BK183"/>
  <c r="BK377"/>
  <c r="BK374"/>
  <c r="BK163"/>
  <c r="BK212"/>
  <c i="4" r="BK183"/>
  <c r="BK197"/>
  <c r="BK150"/>
  <c r="BK181"/>
  <c r="J197"/>
  <c i="5" r="J210"/>
  <c r="BK144"/>
  <c i="3" r="BK161"/>
  <c r="BK116"/>
  <c i="4" r="J171"/>
  <c r="BK163"/>
  <c i="5" r="BK212"/>
  <c r="J118"/>
  <c r="J137"/>
  <c r="BK94"/>
  <c r="J124"/>
  <c i="2" r="BK108"/>
  <c i="3" r="BK112"/>
  <c r="BK147"/>
  <c r="J247"/>
  <c r="BK165"/>
  <c r="BK320"/>
  <c r="J386"/>
  <c r="J147"/>
  <c r="J331"/>
  <c i="4" r="J150"/>
  <c r="J140"/>
  <c r="J175"/>
  <c r="BK171"/>
  <c i="5" r="BK190"/>
  <c r="J110"/>
  <c i="3" r="BK224"/>
  <c r="BK383"/>
  <c i="4" r="BK189"/>
  <c i="5" r="J167"/>
  <c r="BK106"/>
  <c i="3" r="BK240"/>
  <c r="J254"/>
  <c r="J377"/>
  <c i="4" r="BK118"/>
  <c i="5" r="J116"/>
  <c r="BK188"/>
  <c i="2" r="J97"/>
  <c i="3" r="BK208"/>
  <c r="BK98"/>
  <c r="J133"/>
  <c i="4" r="J156"/>
  <c i="5" r="BK122"/>
  <c r="BK217"/>
  <c i="3" r="BK175"/>
  <c r="BK198"/>
  <c r="J342"/>
  <c r="BK202"/>
  <c i="4" r="J189"/>
  <c r="BK132"/>
  <c r="J191"/>
  <c i="5" r="BK130"/>
  <c r="BK128"/>
  <c r="BK167"/>
  <c r="BK134"/>
  <c i="3" r="BK186"/>
  <c r="BK95"/>
  <c i="4" r="BK169"/>
  <c i="5" r="J146"/>
  <c r="BK178"/>
  <c r="BK139"/>
  <c i="2" r="J93"/>
  <c i="4" r="BK185"/>
  <c i="5" r="BK194"/>
  <c r="J88"/>
  <c i="1" r="AS54"/>
  <c i="3" r="J130"/>
  <c r="J265"/>
  <c r="J116"/>
  <c r="BK238"/>
  <c i="4" r="J214"/>
  <c i="5" r="BK200"/>
  <c r="BK89"/>
  <c r="BK146"/>
  <c r="J120"/>
  <c i="2" l="1" r="P96"/>
  <c i="3" r="P92"/>
  <c r="P182"/>
  <c r="T251"/>
  <c r="BK221"/>
  <c r="J221"/>
  <c r="J65"/>
  <c r="T314"/>
  <c i="4" r="BK88"/>
  <c r="J88"/>
  <c r="J61"/>
  <c r="BK196"/>
  <c r="J196"/>
  <c r="J64"/>
  <c i="3" r="BK197"/>
  <c r="J197"/>
  <c r="J64"/>
  <c r="BK314"/>
  <c r="J314"/>
  <c r="J67"/>
  <c i="4" r="T88"/>
  <c r="R202"/>
  <c i="2" r="BK96"/>
  <c r="J96"/>
  <c r="J62"/>
  <c i="3" r="BK174"/>
  <c r="J174"/>
  <c r="J62"/>
  <c r="T182"/>
  <c r="R221"/>
  <c r="R314"/>
  <c i="4" r="R196"/>
  <c i="5" r="BK85"/>
  <c i="2" r="T86"/>
  <c i="4" r="R88"/>
  <c r="P202"/>
  <c i="3" r="T92"/>
  <c r="R251"/>
  <c i="4" r="P146"/>
  <c i="5" r="P85"/>
  <c i="3" r="R174"/>
  <c r="BK345"/>
  <c r="BK344"/>
  <c r="J344"/>
  <c r="J69"/>
  <c i="4" r="T202"/>
  <c i="5" r="P160"/>
  <c i="2" r="P86"/>
  <c r="P85"/>
  <c r="P84"/>
  <c i="1" r="AU55"/>
  <c i="2" r="R96"/>
  <c i="3" r="BK92"/>
  <c r="P174"/>
  <c r="T174"/>
  <c r="P197"/>
  <c r="BK251"/>
  <c r="J251"/>
  <c r="J66"/>
  <c r="T345"/>
  <c r="T344"/>
  <c i="4" r="T146"/>
  <c r="T196"/>
  <c i="5" r="R160"/>
  <c r="BK214"/>
  <c r="J214"/>
  <c r="J63"/>
  <c i="3" r="P251"/>
  <c i="4" r="BK146"/>
  <c r="J146"/>
  <c r="J63"/>
  <c i="5" r="T85"/>
  <c i="3" r="R182"/>
  <c r="P345"/>
  <c r="P344"/>
  <c i="5" r="R85"/>
  <c r="P214"/>
  <c i="2" r="R86"/>
  <c r="R85"/>
  <c r="R84"/>
  <c r="T96"/>
  <c i="3" r="R92"/>
  <c r="R91"/>
  <c r="R90"/>
  <c r="BK182"/>
  <c r="J182"/>
  <c r="J63"/>
  <c r="R197"/>
  <c r="P221"/>
  <c r="T221"/>
  <c r="R345"/>
  <c r="R344"/>
  <c i="4" r="R146"/>
  <c r="BK202"/>
  <c r="J202"/>
  <c r="J65"/>
  <c i="5" r="T160"/>
  <c r="R214"/>
  <c i="2" r="BK86"/>
  <c r="J86"/>
  <c r="J61"/>
  <c i="3" r="T197"/>
  <c r="P314"/>
  <c i="4" r="P88"/>
  <c r="P87"/>
  <c r="P86"/>
  <c i="1" r="AU57"/>
  <c i="4" r="P196"/>
  <c i="5" r="BK160"/>
  <c r="J160"/>
  <c r="J62"/>
  <c r="T214"/>
  <c i="3" r="BK341"/>
  <c r="J341"/>
  <c r="J68"/>
  <c i="2" r="BK103"/>
  <c r="J103"/>
  <c r="J63"/>
  <c i="4" r="BK139"/>
  <c r="J139"/>
  <c r="J62"/>
  <c i="2" r="BK107"/>
  <c r="J107"/>
  <c r="J64"/>
  <c i="4" r="BK213"/>
  <c r="J213"/>
  <c r="J66"/>
  <c i="5" r="J54"/>
  <c r="J77"/>
  <c r="BE100"/>
  <c r="BE125"/>
  <c r="BE152"/>
  <c r="BE167"/>
  <c r="BE188"/>
  <c r="BE190"/>
  <c r="BE194"/>
  <c r="BE200"/>
  <c r="BE204"/>
  <c r="BE215"/>
  <c r="F55"/>
  <c r="BE94"/>
  <c r="BE158"/>
  <c r="BE184"/>
  <c r="BE106"/>
  <c r="BE110"/>
  <c r="BE124"/>
  <c r="BE196"/>
  <c r="BE210"/>
  <c r="BE217"/>
  <c r="BE134"/>
  <c r="BE161"/>
  <c r="F54"/>
  <c r="BE108"/>
  <c r="BE122"/>
  <c r="BE137"/>
  <c r="BE140"/>
  <c r="BE144"/>
  <c r="BE154"/>
  <c r="BE171"/>
  <c r="BE102"/>
  <c r="BE116"/>
  <c r="BE163"/>
  <c r="E73"/>
  <c r="J80"/>
  <c r="BE90"/>
  <c r="BE114"/>
  <c r="BE118"/>
  <c r="BE146"/>
  <c r="BE89"/>
  <c r="BE104"/>
  <c r="BE136"/>
  <c r="BE148"/>
  <c r="BE173"/>
  <c r="BE192"/>
  <c r="BE206"/>
  <c r="BE88"/>
  <c r="BE92"/>
  <c r="BE96"/>
  <c r="BE98"/>
  <c r="BE112"/>
  <c r="BE127"/>
  <c r="BE128"/>
  <c r="BE142"/>
  <c r="BE156"/>
  <c r="BE208"/>
  <c r="BE212"/>
  <c r="BE130"/>
  <c r="BE181"/>
  <c r="BE186"/>
  <c r="BE220"/>
  <c r="BE120"/>
  <c r="BE150"/>
  <c r="BE178"/>
  <c r="BE86"/>
  <c r="BE139"/>
  <c r="BE175"/>
  <c i="4" r="F55"/>
  <c r="J80"/>
  <c r="J83"/>
  <c r="BE97"/>
  <c r="BE105"/>
  <c r="BE123"/>
  <c r="BE140"/>
  <c r="BE156"/>
  <c r="BE169"/>
  <c r="BE200"/>
  <c r="BE210"/>
  <c r="BE214"/>
  <c r="BE147"/>
  <c r="BE183"/>
  <c r="F54"/>
  <c r="BE161"/>
  <c r="BE194"/>
  <c r="BE197"/>
  <c r="BE206"/>
  <c i="3" r="J92"/>
  <c r="J61"/>
  <c i="4" r="BE112"/>
  <c r="BE132"/>
  <c i="3" r="J345"/>
  <c r="J70"/>
  <c i="4" r="BE158"/>
  <c r="BE179"/>
  <c r="BE115"/>
  <c r="BE101"/>
  <c r="BE187"/>
  <c r="BE89"/>
  <c r="BE181"/>
  <c r="E48"/>
  <c r="J54"/>
  <c r="BE118"/>
  <c r="BE120"/>
  <c r="BE137"/>
  <c r="BE150"/>
  <c r="BE163"/>
  <c r="BE171"/>
  <c r="BE175"/>
  <c r="BE185"/>
  <c r="BE189"/>
  <c r="BE191"/>
  <c r="BE203"/>
  <c r="BE93"/>
  <c r="BE152"/>
  <c r="BE165"/>
  <c i="3" r="BE112"/>
  <c r="J84"/>
  <c r="BE178"/>
  <c r="BE191"/>
  <c r="BE234"/>
  <c r="BE105"/>
  <c r="BE127"/>
  <c r="BE147"/>
  <c r="BE167"/>
  <c r="BE170"/>
  <c r="BE175"/>
  <c r="BE181"/>
  <c r="BE205"/>
  <c r="BE208"/>
  <c r="BE228"/>
  <c r="BE232"/>
  <c r="BE236"/>
  <c r="BE261"/>
  <c r="BE310"/>
  <c r="BE334"/>
  <c r="BE337"/>
  <c r="BE362"/>
  <c r="BE371"/>
  <c r="BE377"/>
  <c r="BE386"/>
  <c r="F55"/>
  <c r="J87"/>
  <c r="BE123"/>
  <c r="BE165"/>
  <c r="BE189"/>
  <c r="BE198"/>
  <c r="BE368"/>
  <c r="BE380"/>
  <c r="BE383"/>
  <c r="BE194"/>
  <c r="BE350"/>
  <c r="BE365"/>
  <c r="BE374"/>
  <c r="BE389"/>
  <c r="BE392"/>
  <c r="BE393"/>
  <c r="BE212"/>
  <c r="BE226"/>
  <c r="BE230"/>
  <c r="BE272"/>
  <c r="BE300"/>
  <c r="BE353"/>
  <c r="BE356"/>
  <c i="2" r="BK85"/>
  <c r="J85"/>
  <c r="J60"/>
  <c i="3" r="E48"/>
  <c r="BE144"/>
  <c r="BE240"/>
  <c r="BE274"/>
  <c r="BE289"/>
  <c r="BE320"/>
  <c r="BE323"/>
  <c r="BE331"/>
  <c r="BE95"/>
  <c r="BE98"/>
  <c r="BE154"/>
  <c r="BE161"/>
  <c r="BE163"/>
  <c r="BE183"/>
  <c r="BE186"/>
  <c r="BE222"/>
  <c r="BE224"/>
  <c r="BE238"/>
  <c r="BE243"/>
  <c r="BE285"/>
  <c r="BE354"/>
  <c r="BE210"/>
  <c r="BE214"/>
  <c r="BE254"/>
  <c r="BE265"/>
  <c r="BE315"/>
  <c r="BE346"/>
  <c r="BE352"/>
  <c r="BE93"/>
  <c r="BE119"/>
  <c r="BE130"/>
  <c r="BE293"/>
  <c r="BE339"/>
  <c r="BE351"/>
  <c r="BE133"/>
  <c r="BE140"/>
  <c r="BE202"/>
  <c r="BE247"/>
  <c r="BE252"/>
  <c r="BE297"/>
  <c r="BE342"/>
  <c r="BE359"/>
  <c r="BE116"/>
  <c r="BE276"/>
  <c r="BE303"/>
  <c r="BE306"/>
  <c r="BE349"/>
  <c r="BE355"/>
  <c i="2" r="E48"/>
  <c r="J52"/>
  <c r="F55"/>
  <c r="J81"/>
  <c r="BE90"/>
  <c r="BE100"/>
  <c r="BE108"/>
  <c r="BE87"/>
  <c r="BE93"/>
  <c r="BE97"/>
  <c r="BE104"/>
  <c i="1" r="BC55"/>
  <c r="AW55"/>
  <c r="BA55"/>
  <c r="BD55"/>
  <c i="4" r="F36"/>
  <c i="1" r="BC57"/>
  <c i="5" r="F36"/>
  <c i="1" r="BC58"/>
  <c i="3" r="F37"/>
  <c i="1" r="BD56"/>
  <c i="3" r="F35"/>
  <c i="1" r="BB56"/>
  <c i="2" r="F35"/>
  <c i="1" r="BB55"/>
  <c i="3" r="F36"/>
  <c i="1" r="BC56"/>
  <c i="3" r="F34"/>
  <c i="1" r="BA56"/>
  <c i="5" r="F35"/>
  <c i="1" r="BB58"/>
  <c i="5" r="J34"/>
  <c i="1" r="AW58"/>
  <c i="4" r="F34"/>
  <c i="1" r="BA57"/>
  <c i="4" r="J34"/>
  <c i="1" r="AW57"/>
  <c i="4" r="F35"/>
  <c i="1" r="BB57"/>
  <c i="5" r="F34"/>
  <c i="1" r="BA58"/>
  <c i="5" r="F37"/>
  <c i="1" r="BD58"/>
  <c i="3" r="J34"/>
  <c i="1" r="AW56"/>
  <c i="4" r="F37"/>
  <c i="1" r="BD57"/>
  <c i="4" l="1" r="BK87"/>
  <c r="J87"/>
  <c r="J60"/>
  <c i="5" r="R84"/>
  <c r="R83"/>
  <c r="T84"/>
  <c r="T83"/>
  <c i="2" r="T85"/>
  <c r="T84"/>
  <c i="3" r="BK91"/>
  <c r="J91"/>
  <c r="J60"/>
  <c i="4" r="T87"/>
  <c r="T86"/>
  <c i="5" r="P84"/>
  <c r="P83"/>
  <c i="1" r="AU58"/>
  <c i="4" r="R87"/>
  <c r="R86"/>
  <c i="3" r="T91"/>
  <c r="T90"/>
  <c i="5" r="BK84"/>
  <c r="BK83"/>
  <c r="J83"/>
  <c r="J59"/>
  <c i="3" r="P91"/>
  <c r="P90"/>
  <c i="1" r="AU56"/>
  <c i="5" r="J85"/>
  <c r="J61"/>
  <c i="4" r="BK86"/>
  <c r="J86"/>
  <c r="J59"/>
  <c i="2" r="BK84"/>
  <c r="J84"/>
  <c i="4" r="F33"/>
  <c i="1" r="AZ57"/>
  <c r="BC54"/>
  <c r="W32"/>
  <c i="2" r="J33"/>
  <c i="1" r="AV55"/>
  <c r="AT55"/>
  <c r="BB54"/>
  <c r="W31"/>
  <c i="3" r="F33"/>
  <c i="1" r="AZ56"/>
  <c i="4" r="J33"/>
  <c i="1" r="AV57"/>
  <c r="AT57"/>
  <c i="5" r="J33"/>
  <c i="1" r="AV58"/>
  <c r="AT58"/>
  <c r="BD54"/>
  <c r="W33"/>
  <c i="2" r="F33"/>
  <c i="1" r="AZ55"/>
  <c i="2" r="J30"/>
  <c i="1" r="AG55"/>
  <c r="BA54"/>
  <c r="W30"/>
  <c i="3" r="J33"/>
  <c i="1" r="AV56"/>
  <c r="AT56"/>
  <c i="5" r="F33"/>
  <c i="1" r="AZ58"/>
  <c i="5" l="1" r="J84"/>
  <c r="J60"/>
  <c i="3" r="BK90"/>
  <c r="J90"/>
  <c i="1" r="AN55"/>
  <c i="2" r="J59"/>
  <c r="J39"/>
  <c i="1" r="AU54"/>
  <c i="5" r="J30"/>
  <c i="1" r="AG58"/>
  <c i="3" r="J30"/>
  <c i="1" r="AG56"/>
  <c r="AY54"/>
  <c i="4" r="J30"/>
  <c i="1" r="AG57"/>
  <c r="AG54"/>
  <c r="AK26"/>
  <c r="AW54"/>
  <c r="AK30"/>
  <c r="AZ54"/>
  <c r="AV54"/>
  <c r="AK29"/>
  <c r="AX54"/>
  <c i="5" l="1" r="J39"/>
  <c i="3" r="J39"/>
  <c r="J59"/>
  <c i="4" r="J39"/>
  <c i="1" r="AN57"/>
  <c r="AN58"/>
  <c r="AN56"/>
  <c r="AK35"/>
  <c r="W29"/>
  <c r="AT54"/>
  <c r="AN54"/>
</calcChain>
</file>

<file path=xl/sharedStrings.xml><?xml version="1.0" encoding="utf-8"?>
<sst xmlns="http://schemas.openxmlformats.org/spreadsheetml/2006/main">
  <si>
    <t>Export Komplet</t>
  </si>
  <si>
    <t>VZ</t>
  </si>
  <si>
    <t>2.0</t>
  </si>
  <si>
    <t>ZAMOK</t>
  </si>
  <si>
    <t>False</t>
  </si>
  <si>
    <t>{cecabf95-e0c5-4f6a-9943-5e416652d281}</t>
  </si>
  <si>
    <t>0,01</t>
  </si>
  <si>
    <t>21</t>
  </si>
  <si>
    <t>15</t>
  </si>
  <si>
    <t>REKAPITULACE STAVBY</t>
  </si>
  <si>
    <t xml:space="preserve">v ---  níže se nacházejí doplnkové a pomocné údaje k sestavám  --- v</t>
  </si>
  <si>
    <t>Návod na vyplnění</t>
  </si>
  <si>
    <t>0,001</t>
  </si>
  <si>
    <t>Kód:</t>
  </si>
  <si>
    <t>2023-11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</si>
  <si>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</si>
  <si>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</si>
  <si>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Rozvadov, společná stezka pro pěší a cyklisty podél silnice II/605</t>
  </si>
  <si>
    <t>KSO:</t>
  </si>
  <si>
    <t/>
  </si>
  <si>
    <t>CC-CZ:</t>
  </si>
  <si>
    <t>Místo:</t>
  </si>
  <si>
    <t>Rozvadov</t>
  </si>
  <si>
    <t>Datum:</t>
  </si>
  <si>
    <t>28. 11. 2023</t>
  </si>
  <si>
    <t>Zadavatel:</t>
  </si>
  <si>
    <t>IČ:</t>
  </si>
  <si>
    <t>Obec Rozvadov</t>
  </si>
  <si>
    <t>DIČ:</t>
  </si>
  <si>
    <t>Uchazeč:</t>
  </si>
  <si>
    <t>Vyplň údaj</t>
  </si>
  <si>
    <t>Projektant:</t>
  </si>
  <si>
    <t>D PROJEKT PLZEŇ Nedvěd s.r.o.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</si>
  <si>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</si>
  <si>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</si>
  <si>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</si>
  <si>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</si>
  <si>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</si>
  <si>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</si>
  <si>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</si>
  <si>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</si>
  <si>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</si>
  <si>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</si>
  <si>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</si>
  <si>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</si>
  <si>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</si>
  <si>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</si>
  <si>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</si>
  <si>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</si>
  <si>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</si>
  <si>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</si>
  <si>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</si>
  <si>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</si>
  <si>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</si>
  <si>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</si>
  <si>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</si>
  <si>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</si>
  <si>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</si>
  <si>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</si>
  <si>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</si>
  <si>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</si>
  <si>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</si>
  <si>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</si>
  <si>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</si>
  <si>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</si>
  <si>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</si>
  <si>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</si>
  <si>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</si>
  <si>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</si>
  <si>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</si>
  <si>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</si>
  <si>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</si>
  <si>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</si>
  <si>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</si>
  <si>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</si>
  <si>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</si>
  <si>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</si>
  <si>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000</t>
  </si>
  <si>
    <t>Vedlejší a ostatní náklady</t>
  </si>
  <si>
    <t>STA</t>
  </si>
  <si>
    <t>1</t>
  </si>
  <si>
    <t>{3617c514-39dd-4d5a-994b-58a75ec8fb32}</t>
  </si>
  <si>
    <t>2</t>
  </si>
  <si>
    <t>SO 134</t>
  </si>
  <si>
    <t>Společná stezka pro pěší a cyklisty</t>
  </si>
  <si>
    <t>{16a97b19-b61c-4785-a912-be45cdbd1226}</t>
  </si>
  <si>
    <t>SO 302</t>
  </si>
  <si>
    <t>Dešťová kanalizace</t>
  </si>
  <si>
    <t>ING</t>
  </si>
  <si>
    <t>{7c80b8a3-959e-405a-8875-9a514eb25998}</t>
  </si>
  <si>
    <t>SO 401</t>
  </si>
  <si>
    <t>Veřejné osvětlení</t>
  </si>
  <si>
    <t>{0f57d43e-9946-4e36-baea-d465dc0bbf2a}</t>
  </si>
  <si>
    <t>KRYCÍ LIST SOUPISU PRACÍ</t>
  </si>
  <si>
    <t>Objekt:</t>
  </si>
  <si>
    <t>SO 000 - Vedlejší a ostatní náklady</t>
  </si>
  <si>
    <t>	</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</si>
  <si>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</si>
  <si>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</si>
  <si>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</si>
  <si>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</si>
  <si>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</si>
  <si>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</si>
  <si>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</si>
  <si>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</si>
  <si>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</si>
  <si>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</si>
  <si>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</si>
  <si>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</si>
  <si>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</si>
  <si>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</si>
  <si>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</si>
  <si>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</si>
  <si>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</si>
  <si>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</si>
  <si>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</si>
  <si>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</si>
  <si>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</si>
  <si>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</si>
  <si>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</si>
  <si>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</si>
  <si>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</si>
  <si>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</si>
  <si>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</si>
  <si>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</si>
  <si>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</si>
  <si>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012203000</t>
  </si>
  <si>
    <t>Geodetické práce při provádění stavby</t>
  </si>
  <si>
    <t>KČ</t>
  </si>
  <si>
    <t>CS ÚRS 2023 02</t>
  </si>
  <si>
    <t>4</t>
  </si>
  <si>
    <t>1311426061</t>
  </si>
  <si>
    <t>Online PSC</t>
  </si>
  <si>
    <t>https://podminky.urs.cz/item/CS_URS_2023_02/012203000</t>
  </si>
  <si>
    <t>P</t>
  </si>
  <si>
    <t>Poznámka k položce:_x000d_
- VYTÝČENÍ INŽENÝRSKÝCH SÍTÍ NA STAVENIŠTI VČETNĚ OBNOVENÍ VYJÁDŘENÍ SPRÁVCŮ SÍTÍ PO DOBU VÝSTAVBY PRO VŠECHNY OBJEKTY STAVBY_x000d_
- GEODETICKÉ PRÁCE PO CELOU DOBU VÝSTAVBY PRO VŠECHNY OBJEKTY STAVBY</t>
  </si>
  <si>
    <t>012303000</t>
  </si>
  <si>
    <t>Geodetické práce po výstavbě</t>
  </si>
  <si>
    <t>455993848</t>
  </si>
  <si>
    <t>https://podminky.urs.cz/item/CS_URS_2023_02/012303000</t>
  </si>
  <si>
    <t>Poznámka k položce:_x000d_
V TIŠTĚNÉ I DIGITÁLNÍ PODOBĚ: _x000d_
- GEODETICKÉ ZAMĚŘENÍ SKUTEČNÉHO PROVEDENÍ STAVBY_x000d_
- PODKLADY PRO ZÁKRES DO DIGITÁLNÍ MAPY_x000d_
- OSTATNÍ INFORMACE VIZ POŽADAVKY V ZD</t>
  </si>
  <si>
    <t>3</t>
  </si>
  <si>
    <t>013254000</t>
  </si>
  <si>
    <t>Dokumentace skutečného provedení stavby</t>
  </si>
  <si>
    <t>681149541</t>
  </si>
  <si>
    <t>https://podminky.urs.cz/item/CS_URS_2023_02/013254000</t>
  </si>
  <si>
    <t xml:space="preserve">Poznámka k položce:_x000d_
PRO VŠECHNY OBJEKTY STAVBY (HSV,PSV,MONTÁŽE)_x000d_
- V POČTU A PROVEDENÍ  DLE ZADÁVACÍ DOKUMENTACE A vyhl. 499/2006 Sb. a odst.6 § 125 zákona č.183/2006 Sb (stavebního zákona) _x000d_
- VČETNĚ FOTODOKUMENTACE STAVBY</t>
  </si>
  <si>
    <t>VRN3</t>
  </si>
  <si>
    <t>Zařízení staveniště</t>
  </si>
  <si>
    <t>030001000</t>
  </si>
  <si>
    <t>-1814958969</t>
  </si>
  <si>
    <t>https://podminky.urs.cz/item/CS_URS_2023_02/030001000</t>
  </si>
  <si>
    <t xml:space="preserve">Poznámka k položce:_x000d_
Zajištění a provedení všech prací a dodávek nezbytných k provedení díla, tj. prací a dodávek které nejsou přímo určeny rozsahem stavby, avšak jejich provedení je pro zhotovení stavby nezbytné (např. VRN/NUS vč. zařízení staveniště a jeho likvidaci po stavbě, zajištění dočasných přípojek pro zařízení staveniště, aktualizace vyjádření a prověření existence stávajících podzemních i vzdušných vedení a zařízení, zajištění vytýčení všech podzemních sítí  a provedení opatření pro zajištění podzemních a nadzemních sítí a ochranu po dobu výstavby s protokolárním předání křížení se sítěmi, opatření pro zajištění bezpečnosti, ochrany zdraví a požární bezpečnosti.opatření vyplývající z plánu BOZP - veškeré náklady spojené s pořízením, dovozem, montáží, údržbou, demontáží a odvozem:  veškerých mobilních stavebních buněk ( kancelář, šatny, příruční sklad, umývárna ) a k tomu odpovídajících mobilních WC, včetně eventuálního dočasného zpevnění ploch např. pro skládkování a ochranu nezabudovaného nebo vytěženého materiálu, mobilního oplocení staveniště po dobu stavby ,  provizorního ohrazení výkopů, dočasného napojení na inženýrské sítě a ekologickou likvidaci odpadů. Ostatní ZS - viz.ZOV ( např.umístění bezpečnostních značek,tabulky se zákazem vstupu nepovolaným osobám na staveniště a pod.), rekultivaci plochy po odstranění zařízení staveniště v rozsahu dle ZOV -včetně nákladů na energie pro ZS</t>
  </si>
  <si>
    <t>034503000</t>
  </si>
  <si>
    <t>Informační tabule na staveništi</t>
  </si>
  <si>
    <t>1371840411</t>
  </si>
  <si>
    <t>https://podminky.urs.cz/item/CS_URS_2023_02/034503000</t>
  </si>
  <si>
    <t>Poznámka k položce:_x000d_
DLE GRAFICKÉHO NÁVRHU A POČTU UVEDENÉHO V ZD</t>
  </si>
  <si>
    <t>VRN4</t>
  </si>
  <si>
    <t>Inženýrská činnost</t>
  </si>
  <si>
    <t>6</t>
  </si>
  <si>
    <t>043002000</t>
  </si>
  <si>
    <t>Zkoušky a ostatní měření</t>
  </si>
  <si>
    <t>Kč</t>
  </si>
  <si>
    <t>1024</t>
  </si>
  <si>
    <t>-1215389799</t>
  </si>
  <si>
    <t>https://podminky.urs.cz/item/CS_URS_2023_02/043002000</t>
  </si>
  <si>
    <t>Poznámka k položce:_x000d_
Zkoušky požadované TDI nad rámec zadávací dokumentace</t>
  </si>
  <si>
    <t>VRN7</t>
  </si>
  <si>
    <t>Provozní vlivy</t>
  </si>
  <si>
    <t>7</t>
  </si>
  <si>
    <t>070001000</t>
  </si>
  <si>
    <t>1368929186</t>
  </si>
  <si>
    <t>https://podminky.urs.cz/item/CS_URS_2023_02/070001000</t>
  </si>
  <si>
    <t>Poznámka k položce:_x000d_
Projednání DIO a zajištění DIR</t>
  </si>
  <si>
    <t>SO 134 - Společná stezka pro pěší a cyklisty</t>
  </si>
  <si>
    <t>21121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</si>
  <si>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</si>
  <si>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</si>
  <si>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</si>
  <si>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</si>
  <si>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</si>
  <si>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</si>
  <si>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</si>
  <si>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</si>
  <si>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</si>
  <si>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M - Práce a dodávky M</t>
  </si>
  <si>
    <t xml:space="preserve">    MAT - Materiál</t>
  </si>
  <si>
    <t>HSV</t>
  </si>
  <si>
    <t>Práce a dodávky HSV</t>
  </si>
  <si>
    <t>Zemní práce</t>
  </si>
  <si>
    <t>113107343</t>
  </si>
  <si>
    <t>Odstranění podkladů nebo krytů strojně plochy jednotlivě do 50 m2 s přemístěním hmot na skládku na vzdálenost do 3 m nebo s naložením na dopravní prostředek živičných, o tl. vrstvy přes 100 do 150 mm</t>
  </si>
  <si>
    <t>m2</t>
  </si>
  <si>
    <t>-778597855</t>
  </si>
  <si>
    <t>https://podminky.urs.cz/item/CS_URS_2023_02/113107343</t>
  </si>
  <si>
    <t>113202111</t>
  </si>
  <si>
    <t>Vytrhání obrub s vybouráním lože, s přemístěním hmot na skládku na vzdálenost do 3 m nebo s naložením na dopravní prostředek z krajníků nebo obrubníků stojatých</t>
  </si>
  <si>
    <t>m</t>
  </si>
  <si>
    <t>-1008576700</t>
  </si>
  <si>
    <t>https://podminky.urs.cz/item/CS_URS_2023_02/113202111</t>
  </si>
  <si>
    <t>VV</t>
  </si>
  <si>
    <t>11,39+8,42+3,83</t>
  </si>
  <si>
    <t>122151102</t>
  </si>
  <si>
    <t>Odkopávky a prokopávky nezapažené strojně v hornině třídy těžitelnosti I skupiny 1 a 2 přes 20 do 50 m3</t>
  </si>
  <si>
    <t>m3</t>
  </si>
  <si>
    <t>-1516539358</t>
  </si>
  <si>
    <t>https://podminky.urs.cz/item/CS_URS_2023_02/122151102</t>
  </si>
  <si>
    <t>kubatury zemních prací</t>
  </si>
  <si>
    <t>44,7+4,7</t>
  </si>
  <si>
    <t>pro zadláždění</t>
  </si>
  <si>
    <t>13,25*0,4*1,2</t>
  </si>
  <si>
    <t>Součet</t>
  </si>
  <si>
    <t>131151100</t>
  </si>
  <si>
    <t>Hloubení nezapažených jam a zářezů strojně s urovnáním dna do předepsaného profilu a spádu v hornině třídy těžitelnosti I skupiny 1 a 2 do 20 m3</t>
  </si>
  <si>
    <t>-2101210311</t>
  </si>
  <si>
    <t>https://podminky.urs.cz/item/CS_URS_2023_02/131151100</t>
  </si>
  <si>
    <t>vpust</t>
  </si>
  <si>
    <t>(1,66-0,59)*1,2*1,2*1</t>
  </si>
  <si>
    <t>šachty drenáže</t>
  </si>
  <si>
    <t>(1*1*0,7)*13</t>
  </si>
  <si>
    <t>132154101</t>
  </si>
  <si>
    <t>Hloubení zapažených rýh šířky do 800 mm strojně s urovnáním dna do předepsaného profilu a spádu v hornině třídy těžitelnosti I skupiny 1 a 2 do 20 m3</t>
  </si>
  <si>
    <t>1850020124</t>
  </si>
  <si>
    <t>https://podminky.urs.cz/item/CS_URS_2023_02/132154101</t>
  </si>
  <si>
    <t>Poznámka k položce:_x000d_
drenáž</t>
  </si>
  <si>
    <t>962,65*0,22</t>
  </si>
  <si>
    <t>132154201</t>
  </si>
  <si>
    <t>Hloubení zapažených rýh šířky přes 800 do 2 000 mm strojně s urovnáním dna do předepsaného profilu a spádu v hornině třídy těžitelnosti I skupiny 1 a 2 do 20 m3</t>
  </si>
  <si>
    <t>-1036531538</t>
  </si>
  <si>
    <t>https://podminky.urs.cz/item/CS_URS_2023_02/132154201</t>
  </si>
  <si>
    <t>Poznámka k položce:_x000d_
přípojka vpustí</t>
  </si>
  <si>
    <t>162351104</t>
  </si>
  <si>
    <t>Vodorovné přemístění výkopku nebo sypaniny po suchu na obvyklém dopravním prostředku, bez naložení výkopku, avšak se složením bez rozhrnutí z horniny třídy těžitelnosti I skupiny 1 až 3 na vzdálenost přes 500 do 1 000 m</t>
  </si>
  <si>
    <t>642795824</t>
  </si>
  <si>
    <t>https://podminky.urs.cz/item/CS_URS_2023_02/162351104</t>
  </si>
  <si>
    <t xml:space="preserve">Poznámka k položce:_x000d_
odvoz na a z mezideponii_x000d_
</t>
  </si>
  <si>
    <t>145,8*2</t>
  </si>
  <si>
    <t>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</si>
  <si>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</si>
  <si>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</si>
  <si>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1592593560</t>
  </si>
  <si>
    <t>https://podminky.urs.cz/item/CS_URS_2023_02/162751117</t>
  </si>
  <si>
    <t>Poznámka k položce:_x000d_
odvoz na recyklační skládku - předpoklad 25 km</t>
  </si>
  <si>
    <t>55,76+10,641+3,66+211,783-145,8</t>
  </si>
  <si>
    <t>9</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</si>
  <si>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</si>
  <si>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</si>
  <si>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-1460816187</t>
  </si>
  <si>
    <t>https://podminky.urs.cz/item/CS_URS_2023_02/162751119</t>
  </si>
  <si>
    <t>136,044*15</t>
  </si>
  <si>
    <t>10</t>
  </si>
  <si>
    <t>167151111</t>
  </si>
  <si>
    <t>Nakládání, skládání a překládání neulehlého výkopku nebo sypaniny strojně nakládání, množství přes 100 m3, z hornin třídy těžitelnosti I, skupiny 1 až 3</t>
  </si>
  <si>
    <t>-1152395843</t>
  </si>
  <si>
    <t>https://podminky.urs.cz/item/CS_URS_2023_02/167151111</t>
  </si>
  <si>
    <t>Poznámka k položce:_x000d_
naložení na mezideponii zeminy pro zpětné úpravy</t>
  </si>
  <si>
    <t>11</t>
  </si>
  <si>
    <t>171151103</t>
  </si>
  <si>
    <t>Uložení sypanin do násypů strojně s rozprostřením sypaniny ve vrstvách a s hrubým urovnáním zhutněných z hornin soudržných jakékoliv třídy těžitelnosti</t>
  </si>
  <si>
    <t>171737066</t>
  </si>
  <si>
    <t>https://podminky.urs.cz/item/CS_URS_2023_02/171151103</t>
  </si>
  <si>
    <t>násyp vhodnou zeminou</t>
  </si>
  <si>
    <t>50,3+85,5+318,3+55,8</t>
  </si>
  <si>
    <t>dosyp zeminou, zemina z mezideponie</t>
  </si>
  <si>
    <t>66,2+79,6</t>
  </si>
  <si>
    <t>12</t>
  </si>
  <si>
    <t>171201231</t>
  </si>
  <si>
    <t>Poplatek za uložení stavebního odpadu na recyklační skládce (skládkovné) zeminy a kamení zatříděného do Katalogu odpadů pod kódem 17 05 04</t>
  </si>
  <si>
    <t>t</t>
  </si>
  <si>
    <t>-210011284</t>
  </si>
  <si>
    <t>https://podminky.urs.cz/item/CS_URS_2023_02/171201231</t>
  </si>
  <si>
    <t>Poznámka k položce:_x000d_
2 t/m3</t>
  </si>
  <si>
    <t>136,044*2</t>
  </si>
  <si>
    <t>13</t>
  </si>
  <si>
    <t>174151101</t>
  </si>
  <si>
    <t>Zásyp sypaninou z jakékoliv horniny strojně s uložením výkopku ve vrstvách se zhutněním jam, šachet, rýh nebo kolem objektů v těchto vykopávkách</t>
  </si>
  <si>
    <t>1412909352</t>
  </si>
  <si>
    <t>https://podminky.urs.cz/item/CS_URS_2023_02/174151101</t>
  </si>
  <si>
    <t>9,1-0,2*(7+6)</t>
  </si>
  <si>
    <t>14</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</si>
  <si>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</si>
  <si>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</si>
  <si>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902558816</t>
  </si>
  <si>
    <t>https://podminky.urs.cz/item/CS_URS_2023_02/175151101</t>
  </si>
  <si>
    <t>pískový obsyp</t>
  </si>
  <si>
    <t>0,64*2,39</t>
  </si>
  <si>
    <t>hutněný zásyp ŠD 0-22 b</t>
  </si>
  <si>
    <t>2,39*1*1,2</t>
  </si>
  <si>
    <t>181351113</t>
  </si>
  <si>
    <t>Rozprostření a urovnání ornice v rovině nebo ve svahu sklonu do 1:5 strojně při souvislé ploše přes 500 m2, tl. vrstvy do 200 mm</t>
  </si>
  <si>
    <t>-565934907</t>
  </si>
  <si>
    <t>https://podminky.urs.cz/item/CS_URS_2023_02/181351113</t>
  </si>
  <si>
    <t>tl. 10 cm</t>
  </si>
  <si>
    <t>557,56</t>
  </si>
  <si>
    <t>tl. 15 cm</t>
  </si>
  <si>
    <t>2781,61</t>
  </si>
  <si>
    <t>16</t>
  </si>
  <si>
    <t>181411132</t>
  </si>
  <si>
    <t>Založení trávníku na půdě předem připravené plochy do 1000 m2 výsevem včetně utažení parkového na svahu přes 1:5 do 1:2</t>
  </si>
  <si>
    <t>-1294976993</t>
  </si>
  <si>
    <t>https://podminky.urs.cz/item/CS_URS_2023_02/181411132</t>
  </si>
  <si>
    <t>17</t>
  </si>
  <si>
    <t>181451131</t>
  </si>
  <si>
    <t>Založení trávníku na půdě předem připravené plochy přes 1000 m2 výsevem včetně utažení parkového v rovině nebo na svahu do 1:5</t>
  </si>
  <si>
    <t>-1934697018</t>
  </si>
  <si>
    <t>https://podminky.urs.cz/item/CS_URS_2023_02/181451131</t>
  </si>
  <si>
    <t>18</t>
  </si>
  <si>
    <t>181951111</t>
  </si>
  <si>
    <t>Úprava pláně vyrovnáním výškových rozdílů strojně v hornině třídy těžitelnosti I, skupiny 1 až 3 bez zhutnění</t>
  </si>
  <si>
    <t>-919186858</t>
  </si>
  <si>
    <t>https://podminky.urs.cz/item/CS_URS_2023_02/181951111</t>
  </si>
  <si>
    <t>19</t>
  </si>
  <si>
    <t>181951112</t>
  </si>
  <si>
    <t>Úprava pláně vyrovnáním výškových rozdílů strojně v hornině třídy těžitelnosti I, skupiny 1 až 3 se zhutněním</t>
  </si>
  <si>
    <t>-260655666</t>
  </si>
  <si>
    <t>https://podminky.urs.cz/item/CS_URS_2023_02/181951112</t>
  </si>
  <si>
    <t>392,13+345,47+255,6</t>
  </si>
  <si>
    <t>20</t>
  </si>
  <si>
    <t>182351023</t>
  </si>
  <si>
    <t>Rozprostření a urovnání ornice ve svahu sklonu přes 1:5 strojně při souvislé ploše do 100 m2, tl. vrstvy do 200 mm</t>
  </si>
  <si>
    <t>-1965753597</t>
  </si>
  <si>
    <t>https://podminky.urs.cz/item/CS_URS_2023_02/182351023</t>
  </si>
  <si>
    <t>260,66*1,12</t>
  </si>
  <si>
    <t>Zakládání</t>
  </si>
  <si>
    <t>211971121</t>
  </si>
  <si>
    <t>Zřízení opláštění výplně z geotextilie odvodňovacích žeber nebo trativodů v rýze nebo zářezu se stěnami svislými nebo šikmými o sklonu přes 1:2 při rozvinuté šířce opláštění do 2,5 m</t>
  </si>
  <si>
    <t>-1389712376</t>
  </si>
  <si>
    <t>https://podminky.urs.cz/item/CS_URS_2023_02/211971121</t>
  </si>
  <si>
    <t>962,640*2,25</t>
  </si>
  <si>
    <t>22</t>
  </si>
  <si>
    <t>212752412</t>
  </si>
  <si>
    <t>Trativody z drenážních trubek pro liniové stavby a komunikace se zřízením štěrkového lože pod trubky a s jejich obsypem v otevřeném výkopu trubka korugovaná sendvičová PE-HD SN 8 perforace 220° DN 150</t>
  </si>
  <si>
    <t>-2003273710</t>
  </si>
  <si>
    <t>https://podminky.urs.cz/item/CS_URS_2023_02/212752412</t>
  </si>
  <si>
    <t>485,64+10,27+9,43+8,55+7,74+7,95+140,64+47,28+9,22+227,76+8,16</t>
  </si>
  <si>
    <t>23</t>
  </si>
  <si>
    <t>220182020.DP</t>
  </si>
  <si>
    <t>Zřízení ochranné chráníčky DN 110, včetně zemních prací lože a obetonování betonem C 12/15-X0</t>
  </si>
  <si>
    <t>n</t>
  </si>
  <si>
    <t>1397354363</t>
  </si>
  <si>
    <t>Vodorovné konstrukce</t>
  </si>
  <si>
    <t>24</t>
  </si>
  <si>
    <t>451312111</t>
  </si>
  <si>
    <t>Podklad pod dlažbu z betonu prostého bez zvýšených nároků na prostředí tř. C 20/25 tl. přes 100 do 150 mm</t>
  </si>
  <si>
    <t>-1015282939</t>
  </si>
  <si>
    <t>https://podminky.urs.cz/item/CS_URS_2023_02/451312111</t>
  </si>
  <si>
    <t>Poznámka k položce:_x000d_
zádlažba lomovým kamenem, beton C 20/25-XF3</t>
  </si>
  <si>
    <t>25</t>
  </si>
  <si>
    <t>451573111</t>
  </si>
  <si>
    <t>Lože pod potrubí, stoky a drobné objekty v otevřeném výkopu z písku a štěrkopísku do 63 mm</t>
  </si>
  <si>
    <t>957870651</t>
  </si>
  <si>
    <t>https://podminky.urs.cz/item/CS_URS_2023_02/451573111</t>
  </si>
  <si>
    <t>1,2*0,1*2,39</t>
  </si>
  <si>
    <t>26</t>
  </si>
  <si>
    <t>452112112</t>
  </si>
  <si>
    <t>Osazení betonových dílců prstenců nebo rámů pod poklopy a mříže, výšky do 100 mm</t>
  </si>
  <si>
    <t>kus</t>
  </si>
  <si>
    <t>-1457330166</t>
  </si>
  <si>
    <t>https://podminky.urs.cz/item/CS_URS_2023_02/452112112</t>
  </si>
  <si>
    <t>27</t>
  </si>
  <si>
    <t>452311131</t>
  </si>
  <si>
    <t>Podkladní a zajišťovací konstrukce z betonu prostého v otevřeném výkopu bez zvýšených nároků na prostředí desky pod potrubí, stoky a drobné objekty z betonu tř. C 12/15</t>
  </si>
  <si>
    <t>644959077</t>
  </si>
  <si>
    <t>https://podminky.urs.cz/item/CS_URS_2023_02/452311131</t>
  </si>
  <si>
    <t>1,2*1,2*0,1*1</t>
  </si>
  <si>
    <t>28</t>
  </si>
  <si>
    <t>465513127</t>
  </si>
  <si>
    <t>Dlažba z lomového kamene lomařsky upraveného na cementovou maltu, s vyspárováním cementovou maltou, tl. kamene 200 mm</t>
  </si>
  <si>
    <t>-1233820319</t>
  </si>
  <si>
    <t>https://podminky.urs.cz/item/CS_URS_2023_02/465513127</t>
  </si>
  <si>
    <t>Poznámka k položce:_x000d_
do betonového lože C 20/25-XF3_x000d_
tl. zádlažby 15 cm</t>
  </si>
  <si>
    <t>Komunikace pozemní</t>
  </si>
  <si>
    <t>29</t>
  </si>
  <si>
    <t>564831011</t>
  </si>
  <si>
    <t>Podklad ze štěrkodrti ŠD s rozprostřením a zhutněním plochy jednotlivě do 100 m2, po zhutnění tl. 100 mm</t>
  </si>
  <si>
    <t>1100442501</t>
  </si>
  <si>
    <t>https://podminky.urs.cz/item/CS_URS_2023_02/564831011</t>
  </si>
  <si>
    <t>Poznámka k položce:_x000d_
zádlažba lomovým kamenem</t>
  </si>
  <si>
    <t>13,25*1,12</t>
  </si>
  <si>
    <t>30</t>
  </si>
  <si>
    <t>564861111</t>
  </si>
  <si>
    <t>Podklad ze štěrkodrti ŠD s rozprostřením a zhutněním plochy přes 100 m2, po zhutnění tl. 200 mm</t>
  </si>
  <si>
    <t>-2057193948</t>
  </si>
  <si>
    <t>https://podminky.urs.cz/item/CS_URS_2023_02/564861111</t>
  </si>
  <si>
    <t>993,2+6*(0,8*3)+1*(0,8*3,46)</t>
  </si>
  <si>
    <t>31</t>
  </si>
  <si>
    <t>565165111</t>
  </si>
  <si>
    <t>Asfaltový beton vrstva podkladní ACP 16 (obalované kamenivo střednězrnné - OKS) s rozprostřením a zhutněním v pruhu šířky přes 1,5 do 3 m, po zhutnění tl. 80 mm</t>
  </si>
  <si>
    <t>-124801360</t>
  </si>
  <si>
    <t>https://podminky.urs.cz/item/CS_URS_2023_02/565165111</t>
  </si>
  <si>
    <t>983,48+6*(0,8*3)+1*(0,8*3,46)</t>
  </si>
  <si>
    <t>32</t>
  </si>
  <si>
    <t>569931132</t>
  </si>
  <si>
    <t>Zpevnění krajnic nebo komunikací pro pěší s rozprostřením a zhutněním, po zhutnění asfaltovým recyklátem tl. 100 mm</t>
  </si>
  <si>
    <t>-2063484953</t>
  </si>
  <si>
    <t>https://podminky.urs.cz/item/CS_URS_2023_02/569931132</t>
  </si>
  <si>
    <t>33</t>
  </si>
  <si>
    <t>573211107</t>
  </si>
  <si>
    <t>Postřik spojovací PS bez posypu kamenivem z asfaltu silničního, v množství 0,30 kg/m2</t>
  </si>
  <si>
    <t>2012943778</t>
  </si>
  <si>
    <t>https://podminky.urs.cz/item/CS_URS_2023_02/573211107</t>
  </si>
  <si>
    <t>34</t>
  </si>
  <si>
    <t>577133111</t>
  </si>
  <si>
    <t>Asfaltový beton vrstva obrusná ACO 8 (ABJ) s rozprostřením a se zhutněním z nemodifikovaného asfaltu v pruhu šířky do 3 m, po zhutnění tl. 40 mm</t>
  </si>
  <si>
    <t>894905129</t>
  </si>
  <si>
    <t>https://podminky.urs.cz/item/CS_URS_2023_02/577133111</t>
  </si>
  <si>
    <t>35</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</si>
  <si>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</si>
  <si>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</si>
  <si>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-653593506</t>
  </si>
  <si>
    <t>https://podminky.urs.cz/item/CS_URS_2023_02/596211110</t>
  </si>
  <si>
    <t>dlažba "íčko"</t>
  </si>
  <si>
    <t>9,72</t>
  </si>
  <si>
    <t>dlažba pro varovné a signální pásy</t>
  </si>
  <si>
    <t>18,52</t>
  </si>
  <si>
    <t>Trubní vedení</t>
  </si>
  <si>
    <t>36</t>
  </si>
  <si>
    <t>871310320</t>
  </si>
  <si>
    <t>Montáž kanalizačního potrubí z plastů z polypropylenu PP hladkého plnostěnného SN 12 DN 150</t>
  </si>
  <si>
    <t>334336</t>
  </si>
  <si>
    <t>https://podminky.urs.cz/item/CS_URS_2023_02/871310320</t>
  </si>
  <si>
    <t>37</t>
  </si>
  <si>
    <t>877310310</t>
  </si>
  <si>
    <t>Montáž tvarovek na kanalizačním plastovém potrubí z polypropylenu PP nebo tvrdého PVC hladkého plnostěnného kolen, víček nebo hrdlových uzávěrů DN 150</t>
  </si>
  <si>
    <t>-165236615</t>
  </si>
  <si>
    <t>https://podminky.urs.cz/item/CS_URS_2023_02/877310310</t>
  </si>
  <si>
    <t>38</t>
  </si>
  <si>
    <t>894812111</t>
  </si>
  <si>
    <t>Revizní a čistící šachta z polypropylenu PP pro hladké trouby DN 315 šachtové dno (DN šachty / DN trubního vedení) DN 315/150 přímý tok</t>
  </si>
  <si>
    <t>270089091</t>
  </si>
  <si>
    <t>https://podminky.urs.cz/item/CS_URS_2023_02/894812111</t>
  </si>
  <si>
    <t>39</t>
  </si>
  <si>
    <t>894812112</t>
  </si>
  <si>
    <t>Revizní a čistící šachta z polypropylenu PP pro hladké trouby DN 315 šachtové dno (DN šachty / DN trubního vedení) DN 315/150 pravý nebo levý přítok</t>
  </si>
  <si>
    <t>-1625013491</t>
  </si>
  <si>
    <t>https://podminky.urs.cz/item/CS_URS_2023_02/894812112</t>
  </si>
  <si>
    <t>40</t>
  </si>
  <si>
    <t>895941302</t>
  </si>
  <si>
    <t>Osazení vpusti uliční z betonových dílců DN 450 dno s kalištěm</t>
  </si>
  <si>
    <t>-260254079</t>
  </si>
  <si>
    <t>https://podminky.urs.cz/item/CS_URS_2023_02/895941302</t>
  </si>
  <si>
    <t>41</t>
  </si>
  <si>
    <t>895941313</t>
  </si>
  <si>
    <t>Osazení vpusti uliční z betonových dílců DN 450 skruž horní 295 mm</t>
  </si>
  <si>
    <t>-1920740699</t>
  </si>
  <si>
    <t>https://podminky.urs.cz/item/CS_URS_2023_02/895941313</t>
  </si>
  <si>
    <t>42</t>
  </si>
  <si>
    <t>895941322</t>
  </si>
  <si>
    <t>Osazení vpusti uliční z betonových dílců DN 450 skruž středová 295 mm</t>
  </si>
  <si>
    <t>1606159193</t>
  </si>
  <si>
    <t>https://podminky.urs.cz/item/CS_URS_2023_02/895941322</t>
  </si>
  <si>
    <t>43</t>
  </si>
  <si>
    <t>895941331</t>
  </si>
  <si>
    <t>Osazení vpusti uliční z betonových dílců DN 450 skruž průběžná s výtokem</t>
  </si>
  <si>
    <t>1869405020</t>
  </si>
  <si>
    <t>https://podminky.urs.cz/item/CS_URS_2023_02/895941331</t>
  </si>
  <si>
    <t>44</t>
  </si>
  <si>
    <t>899204112</t>
  </si>
  <si>
    <t>Osazení mříží litinových včetně rámů a košů na bahno pro třídu zatížení D400, E600</t>
  </si>
  <si>
    <t>-976244832</t>
  </si>
  <si>
    <t>https://podminky.urs.cz/item/CS_URS_2023_02/899204112</t>
  </si>
  <si>
    <t>45</t>
  </si>
  <si>
    <t>899623131.DP</t>
  </si>
  <si>
    <t>Obetonování potrubí nebo zdiva stok betonem prostým tř. C 8/10 v otevřeném výkopu</t>
  </si>
  <si>
    <t>-1975745272</t>
  </si>
  <si>
    <t>Poznámka k položce:_x000d_
beton C 8/10-X0</t>
  </si>
  <si>
    <t>1*((1,2+1,4)/2*1,2)</t>
  </si>
  <si>
    <t>46</t>
  </si>
  <si>
    <t>899623141</t>
  </si>
  <si>
    <t>Obetonování potrubí nebo zdiva stok betonem prostým v otevřeném výkopu, betonem tř. C 12/15</t>
  </si>
  <si>
    <t>-1086203351</t>
  </si>
  <si>
    <t>https://podminky.urs.cz/item/CS_URS_2023_02/899623141</t>
  </si>
  <si>
    <t>Poznámka k položce:_x000d_
beton C 12/15-X0</t>
  </si>
  <si>
    <t>1*(0,5*0,5*0,325)</t>
  </si>
  <si>
    <t>47</t>
  </si>
  <si>
    <t>899623151</t>
  </si>
  <si>
    <t>Obetonování potrubí nebo zdiva stok betonem prostým v otevřeném výkopu, betonem tř. C 16/20</t>
  </si>
  <si>
    <t>-346811734</t>
  </si>
  <si>
    <t>https://podminky.urs.cz/item/CS_URS_2023_02/899623151</t>
  </si>
  <si>
    <t>Poznámka k položce:_x000d_
beton C 16/20n-XF1</t>
  </si>
  <si>
    <t>1*(0,48*0,2)</t>
  </si>
  <si>
    <t>Ostatní konstrukce a práce, bourání</t>
  </si>
  <si>
    <t>48</t>
  </si>
  <si>
    <t>911381222</t>
  </si>
  <si>
    <t>Městská ochranná zábrana koncová délky 2 m, výšky 0,5 m</t>
  </si>
  <si>
    <t>507781763</t>
  </si>
  <si>
    <t>https://podminky.urs.cz/item/CS_URS_2023_02/911381222</t>
  </si>
  <si>
    <t>49</t>
  </si>
  <si>
    <t>914111111</t>
  </si>
  <si>
    <t>Montáž svislé dopravní značky základní velikosti do 1 m2 objímkami na sloupky nebo konzoly</t>
  </si>
  <si>
    <t>1999171648</t>
  </si>
  <si>
    <t>https://podminky.urs.cz/item/CS_URS_2023_02/914111111</t>
  </si>
  <si>
    <t>z mezideponie</t>
  </si>
  <si>
    <t>nové DZ - C9a (3x), C9b (3x)</t>
  </si>
  <si>
    <t>50</t>
  </si>
  <si>
    <t>914111112</t>
  </si>
  <si>
    <t>Montáž svislé dopravní značky základní velikosti do 1 m2 páskováním na sloupy</t>
  </si>
  <si>
    <t>-2068810007</t>
  </si>
  <si>
    <t>https://podminky.urs.cz/item/CS_URS_2023_02/914111112</t>
  </si>
  <si>
    <t>51</t>
  </si>
  <si>
    <t>914511112</t>
  </si>
  <si>
    <t>Montáž sloupku dopravních značek délky do 3,5 m do hliníkové patky pro sloupek D 60 mm</t>
  </si>
  <si>
    <t>1453056245</t>
  </si>
  <si>
    <t>https://podminky.urs.cz/item/CS_URS_2023_02/914511112</t>
  </si>
  <si>
    <t xml:space="preserve"> z mezideponie</t>
  </si>
  <si>
    <t>nový sloupek</t>
  </si>
  <si>
    <t>52</t>
  </si>
  <si>
    <t>915131111</t>
  </si>
  <si>
    <t>Vodorovné dopravní značení stříkané barvou přechody pro chodce, šipky, symboly bílé základní</t>
  </si>
  <si>
    <t>1282820267</t>
  </si>
  <si>
    <t>https://podminky.urs.cz/item/CS_URS_2023_02/915131111</t>
  </si>
  <si>
    <t>53</t>
  </si>
  <si>
    <t>915231112</t>
  </si>
  <si>
    <t>Vodorovné dopravní značení stříkaným plastem přechody pro chodce, šipky, symboly nápisy bílé retroreflexní</t>
  </si>
  <si>
    <t>-981532308</t>
  </si>
  <si>
    <t>https://podminky.urs.cz/item/CS_URS_2023_02/915231112</t>
  </si>
  <si>
    <t>54</t>
  </si>
  <si>
    <t>915621111</t>
  </si>
  <si>
    <t>Předznačení pro vodorovné značení stříkané barvou nebo prováděné z nátěrových hmot plošné šipky, symboly, nápisy</t>
  </si>
  <si>
    <t>1625482293</t>
  </si>
  <si>
    <t>https://podminky.urs.cz/item/CS_URS_2023_02/915621111</t>
  </si>
  <si>
    <t>V15, V14, šipky</t>
  </si>
  <si>
    <t>(0,46+0,14+0,14+0,26)*10</t>
  </si>
  <si>
    <t>V15 (P4)</t>
  </si>
  <si>
    <t>0,29*1</t>
  </si>
  <si>
    <t>V7b</t>
  </si>
  <si>
    <t>((10,49+17,27+8+11,51)/2)*0,5</t>
  </si>
  <si>
    <t>55</t>
  </si>
  <si>
    <t>916131213</t>
  </si>
  <si>
    <t>Osazení silničního obrubníku betonového se zřízením lože, s vyplněním a zatřením spár cementovou maltou stojatého s boční opěrou z betonu prostého, do lože z betonu prostého</t>
  </si>
  <si>
    <t>1736754285</t>
  </si>
  <si>
    <t>https://podminky.urs.cz/item/CS_URS_2023_02/916131213</t>
  </si>
  <si>
    <t>Poznámka k položce:_x000d_
lože z betonu C16/20n-XF1</t>
  </si>
  <si>
    <t>133,55+117,34+18,98+82,58</t>
  </si>
  <si>
    <t>56</t>
  </si>
  <si>
    <t>916231213</t>
  </si>
  <si>
    <t>Osazení chodníkového obrubníku betonového se zřízením lože, s vyplněním a zatřením spár cementovou maltou stojatého s boční opěrou z betonu prostého, do lože z betonu prostého</t>
  </si>
  <si>
    <t>1844939755</t>
  </si>
  <si>
    <t>https://podminky.urs.cz/item/CS_URS_2023_02/916231213</t>
  </si>
  <si>
    <t>84,11+80,53+3,56+131,99+70,09</t>
  </si>
  <si>
    <t>57</t>
  </si>
  <si>
    <t>916991121</t>
  </si>
  <si>
    <t>Lože pod obrubníky, krajníky nebo obruby z dlažebních kostek z betonu prostého</t>
  </si>
  <si>
    <t>1827797656</t>
  </si>
  <si>
    <t>https://podminky.urs.cz/item/CS_URS_2023_02/916991121</t>
  </si>
  <si>
    <t>0,03*352,45</t>
  </si>
  <si>
    <t>58</t>
  </si>
  <si>
    <t>919735113</t>
  </si>
  <si>
    <t>Řezání stávajícího živičného krytu nebo podkladu hloubky přes 100 do 150 mm</t>
  </si>
  <si>
    <t>2117938799</t>
  </si>
  <si>
    <t>https://podminky.urs.cz/item/CS_URS_2023_02/919735113</t>
  </si>
  <si>
    <t>4,85+7,66+4,49+8,22+7,15+3,4+3,95+7,59+3,2</t>
  </si>
  <si>
    <t>59</t>
  </si>
  <si>
    <t>935112211</t>
  </si>
  <si>
    <t>Osazení betonového příkopového žlabu s vyplněním a zatřením spár cementovou maltou s ložem tl. 100 mm z betonu prostého z betonových příkopových tvárnic šířky přes 500 do 800 mm</t>
  </si>
  <si>
    <t>-1022701431</t>
  </si>
  <si>
    <t>https://podminky.urs.cz/item/CS_URS_2023_02/935112211</t>
  </si>
  <si>
    <t>60</t>
  </si>
  <si>
    <t>938909311</t>
  </si>
  <si>
    <t>Čištění vozovek metením bláta, prachu nebo hlinitého nánosu s odklizením na hromady na vzdálenost do 20 m nebo naložením na dopravní prostředek strojně povrchu podkladu nebo krytu betonového nebo živičného</t>
  </si>
  <si>
    <t>799048391</t>
  </si>
  <si>
    <t>https://podminky.urs.cz/item/CS_URS_2023_02/938909311</t>
  </si>
  <si>
    <t>3862,88-1000,648</t>
  </si>
  <si>
    <t>61</t>
  </si>
  <si>
    <t>966006132</t>
  </si>
  <si>
    <t>Odstranění dopravních nebo orientačních značek se sloupkem s uložením hmot na vzdálenost do 20 m nebo s naložením na dopravní prostředek, se zásypem jam a jeho zhutněním s betonovou patkou</t>
  </si>
  <si>
    <t>-1200929876</t>
  </si>
  <si>
    <t>https://podminky.urs.cz/item/CS_URS_2023_02/966006132</t>
  </si>
  <si>
    <t>na mezideponii (nová poloha) - IS21a</t>
  </si>
  <si>
    <t>62</t>
  </si>
  <si>
    <t>966006211</t>
  </si>
  <si>
    <t>Odstranění (demontáž) svislých dopravních značek s odklizením materiálu na skládku na vzdálenost do 20 m nebo s naložením na dopravní prostředek ze sloupů, sloupků nebo konzol</t>
  </si>
  <si>
    <t>-1619821303</t>
  </si>
  <si>
    <t>https://podminky.urs.cz/item/CS_URS_2023_02/966006211</t>
  </si>
  <si>
    <t>na mezideponii (nová poloha) - IS21a, IS21b</t>
  </si>
  <si>
    <t>997</t>
  </si>
  <si>
    <t>Přesun sutě</t>
  </si>
  <si>
    <t>63</t>
  </si>
  <si>
    <t>997221561</t>
  </si>
  <si>
    <t>Vodorovná doprava suti bez naložení, ale se složením a s hrubým urovnáním z kusových materiálů, na vzdálenost do 1 km</t>
  </si>
  <si>
    <t>-2134953497</t>
  </si>
  <si>
    <t>https://podminky.urs.cz/item/CS_URS_2023_02/997221561</t>
  </si>
  <si>
    <t>Poznámka k položce:_x000d_
přepočet plocha na t: plocha * hmotnost sutě
odvoz na recyklační skládku - předpoklad 25 km</t>
  </si>
  <si>
    <t>betonová obruba</t>
  </si>
  <si>
    <t>23,64*0,205</t>
  </si>
  <si>
    <t>64</t>
  </si>
  <si>
    <t>997221569</t>
  </si>
  <si>
    <t>Vodorovná doprava suti bez naložení, ale se složením a s hrubým urovnáním Příplatek k ceně za každý další i započatý 1 km přes 1 km</t>
  </si>
  <si>
    <t>-1803793840</t>
  </si>
  <si>
    <t>https://podminky.urs.cz/item/CS_URS_2023_02/997221569</t>
  </si>
  <si>
    <t>4,846*24</t>
  </si>
  <si>
    <t>65</t>
  </si>
  <si>
    <t>997221571</t>
  </si>
  <si>
    <t>Vodorovná doprava vybouraných hmot bez naložení, ale se složením a s hrubým urovnáním na vzdálenost do 1 km</t>
  </si>
  <si>
    <t>826492070</t>
  </si>
  <si>
    <t>https://podminky.urs.cz/item/CS_URS_2023_02/997221571</t>
  </si>
  <si>
    <t>Poznámka k položce:_x000d_
přepočet plochy na t: plocha * hmotnost sutě
_x000d_
odvoz na recyklační skládku - 25 km</t>
  </si>
  <si>
    <t>vybouráná asfaltová plocha</t>
  </si>
  <si>
    <t>18,52*0,253</t>
  </si>
  <si>
    <t>asfaltový materiál pro krajnice</t>
  </si>
  <si>
    <t>191,589*2</t>
  </si>
  <si>
    <t>66</t>
  </si>
  <si>
    <t>997221579</t>
  </si>
  <si>
    <t>Vodorovná doprava vybouraných hmot bez naložení, ale se složením a s hrubým urovnáním na vzdálenost Příplatek k ceně za každý další i započatý 1 km přes 1 km</t>
  </si>
  <si>
    <t>-738262457</t>
  </si>
  <si>
    <t>https://podminky.urs.cz/item/CS_URS_2023_02/997221579</t>
  </si>
  <si>
    <t>4,686*24</t>
  </si>
  <si>
    <t>67</t>
  </si>
  <si>
    <t>997221611</t>
  </si>
  <si>
    <t>Nakládání na dopravní prostředky pro vodorovnou dopravu suti</t>
  </si>
  <si>
    <t>2119576363</t>
  </si>
  <si>
    <t>https://podminky.urs.cz/item/CS_URS_2023_02/997221611</t>
  </si>
  <si>
    <t>934,58*0,1*2,05</t>
  </si>
  <si>
    <t>68</t>
  </si>
  <si>
    <t>997221861</t>
  </si>
  <si>
    <t>Poplatek za uložení stavebního odpadu na recyklační skládce (skládkovné) z prostého betonu zatříděného do Katalogu odpadů pod kódem 17 01 01</t>
  </si>
  <si>
    <t>-183978819</t>
  </si>
  <si>
    <t>https://podminky.urs.cz/item/CS_URS_2023_02/997221861</t>
  </si>
  <si>
    <t>69</t>
  </si>
  <si>
    <t>997221875</t>
  </si>
  <si>
    <t>Poplatek za uložení stavebního odpadu na recyklační skládce (skládkovné) asfaltového bez obsahu dehtu zatříděného do Katalogu odpadů pod kódem 17 03 02</t>
  </si>
  <si>
    <t>2119383559</t>
  </si>
  <si>
    <t>https://podminky.urs.cz/item/CS_URS_2023_02/997221875</t>
  </si>
  <si>
    <t>998</t>
  </si>
  <si>
    <t>Přesun hmot</t>
  </si>
  <si>
    <t>70</t>
  </si>
  <si>
    <t>998225111</t>
  </si>
  <si>
    <t>Přesun hmot pro komunikace s krytem z kameniva, monolitickým betonovým nebo živičným dopravní vzdálenost do 200 m jakékoliv délky objektu</t>
  </si>
  <si>
    <t>1603079763</t>
  </si>
  <si>
    <t>https://podminky.urs.cz/item/CS_URS_2023_02/998225111</t>
  </si>
  <si>
    <t>M</t>
  </si>
  <si>
    <t>Práce a dodávky M</t>
  </si>
  <si>
    <t>MAT</t>
  </si>
  <si>
    <t>Materiál</t>
  </si>
  <si>
    <t>71</t>
  </si>
  <si>
    <t>69311020</t>
  </si>
  <si>
    <t>geotextilie netkaná separační, ochranná, filtrační, drenážní PP 130g/m2</t>
  </si>
  <si>
    <t>256</t>
  </si>
  <si>
    <t>2004895168</t>
  </si>
  <si>
    <t>Poznámka k položce:_x000d_
2% ztratné</t>
  </si>
  <si>
    <t>2165,94*1,02</t>
  </si>
  <si>
    <t>72</t>
  </si>
  <si>
    <t>59224495</t>
  </si>
  <si>
    <t>vpusť uliční DN 450 kaliště nízké 450/240x50mm</t>
  </si>
  <si>
    <t>-2000801775</t>
  </si>
  <si>
    <t>73</t>
  </si>
  <si>
    <t>59224490</t>
  </si>
  <si>
    <t>skruž betonová s odtokem 150mm PVC pro uliční vpusť 450x450x50mm</t>
  </si>
  <si>
    <t>35325362</t>
  </si>
  <si>
    <t>74</t>
  </si>
  <si>
    <t>59223862</t>
  </si>
  <si>
    <t>skruž betonová středová pro uliční vpusť 450x295x50mm</t>
  </si>
  <si>
    <t>-420912978</t>
  </si>
  <si>
    <t>75</t>
  </si>
  <si>
    <t>59223857</t>
  </si>
  <si>
    <t>skruž betonová horní pro uliční vpusť 450x295x50mm</t>
  </si>
  <si>
    <t>-1486266431</t>
  </si>
  <si>
    <t>76</t>
  </si>
  <si>
    <t>59223864</t>
  </si>
  <si>
    <t>prstenec pro uliční vpusť vyrovnávací betonový 390x60x130mm</t>
  </si>
  <si>
    <t>1850272281</t>
  </si>
  <si>
    <t>77</t>
  </si>
  <si>
    <t>59223871</t>
  </si>
  <si>
    <t>koš vysoký pro uliční vpusti žárově Pz plech pro rám 500/500mm</t>
  </si>
  <si>
    <t>1892506600</t>
  </si>
  <si>
    <t>78</t>
  </si>
  <si>
    <t>59224480</t>
  </si>
  <si>
    <t>mříž vtoková s rámem pro uliční vpusť 500x500, zatížení 25 tun</t>
  </si>
  <si>
    <t>705620867</t>
  </si>
  <si>
    <t>79</t>
  </si>
  <si>
    <t>28617025</t>
  </si>
  <si>
    <t>trubka kanalizační PP plnostěnná třívrstvá DN 150x1000mm SN12</t>
  </si>
  <si>
    <t>266069665</t>
  </si>
  <si>
    <t>2,390*1,02</t>
  </si>
  <si>
    <t>80</t>
  </si>
  <si>
    <t>28617182</t>
  </si>
  <si>
    <t>koleno kanalizační PP SN16 45° DN 150</t>
  </si>
  <si>
    <t>25321532</t>
  </si>
  <si>
    <t>1*1,02</t>
  </si>
  <si>
    <t>81</t>
  </si>
  <si>
    <t>58337331</t>
  </si>
  <si>
    <t>štěrkopísek frakce 0/22</t>
  </si>
  <si>
    <t>-2062947929</t>
  </si>
  <si>
    <t>Poznámka k položce:_x000d_
1,7 t/m3</t>
  </si>
  <si>
    <t>1,53*1,7</t>
  </si>
  <si>
    <t>82</t>
  </si>
  <si>
    <t>58344155</t>
  </si>
  <si>
    <t>štěrkodrť frakce 0/22</t>
  </si>
  <si>
    <t>193126182</t>
  </si>
  <si>
    <t>Poznámka k položce:_x000d_
1,8 t/m3</t>
  </si>
  <si>
    <t>2,868*1,8</t>
  </si>
  <si>
    <t>83</t>
  </si>
  <si>
    <t>59217034</t>
  </si>
  <si>
    <t>obrubník betonový silniční 1000x150x300mm</t>
  </si>
  <si>
    <t>-426932360</t>
  </si>
  <si>
    <t>352,450*1,02</t>
  </si>
  <si>
    <t>84</t>
  </si>
  <si>
    <t>59217016</t>
  </si>
  <si>
    <t>obrubník betonový chodníkový 1000x80x250mm</t>
  </si>
  <si>
    <t>-234894445</t>
  </si>
  <si>
    <t>370,280*1,02</t>
  </si>
  <si>
    <t>85</t>
  </si>
  <si>
    <t>59227723</t>
  </si>
  <si>
    <t>žlab dvouvrstvý vibrolisovaný pro povrchové odvodnění betonový 80x330x590/669mm</t>
  </si>
  <si>
    <t>-1150505834</t>
  </si>
  <si>
    <t>70,100/0,33*1,02</t>
  </si>
  <si>
    <t>86</t>
  </si>
  <si>
    <t>59245006</t>
  </si>
  <si>
    <t>dlažba tvar obdélník betonová pro nevidomé 200x100x60mm barevná</t>
  </si>
  <si>
    <t>-1755338906</t>
  </si>
  <si>
    <t>18,52*1,02</t>
  </si>
  <si>
    <t>87</t>
  </si>
  <si>
    <t>59245212</t>
  </si>
  <si>
    <t>dlažba zámková tvaru I 196x161x60mm přírodní</t>
  </si>
  <si>
    <t>-1162374664</t>
  </si>
  <si>
    <t>9,72*1,02</t>
  </si>
  <si>
    <t>88</t>
  </si>
  <si>
    <t>10363999.DP</t>
  </si>
  <si>
    <t>zemina vhodná pro dosypy</t>
  </si>
  <si>
    <t>1863217401</t>
  </si>
  <si>
    <t>509,9*2</t>
  </si>
  <si>
    <t>89</t>
  </si>
  <si>
    <t>10364101</t>
  </si>
  <si>
    <t>zemina pro terénní úpravy - ornice</t>
  </si>
  <si>
    <t>1091378710</t>
  </si>
  <si>
    <t>(557,56*0,1+2781,61*0,15+291,939*0,1)*2</t>
  </si>
  <si>
    <t>90</t>
  </si>
  <si>
    <t>00572410</t>
  </si>
  <si>
    <t>osivo směs travní parková</t>
  </si>
  <si>
    <t>kg</t>
  </si>
  <si>
    <t>2024914738</t>
  </si>
  <si>
    <t>Poznámka k položce:_x000d_
0,03 kg/m2</t>
  </si>
  <si>
    <t>(3339,17+291,939)*0,03</t>
  </si>
  <si>
    <t>91</t>
  </si>
  <si>
    <t>40445225</t>
  </si>
  <si>
    <t>sloupek pro dopravní značku Zn D 60mm v 3,5m</t>
  </si>
  <si>
    <t>1535359333</t>
  </si>
  <si>
    <t>92</t>
  </si>
  <si>
    <t>40445619</t>
  </si>
  <si>
    <t>zákazové, příkazové dopravní značky B1-B34, C1-15 500mm</t>
  </si>
  <si>
    <t>-1585794364</t>
  </si>
  <si>
    <t>C9a - zmenšený formát</t>
  </si>
  <si>
    <t>C9b - zmenšený formát</t>
  </si>
  <si>
    <t>SO 302 - Dešťová kanalizace</t>
  </si>
  <si>
    <t>22231</t>
  </si>
  <si>
    <t xml:space="preserve">    9 - Ostatní konstrukce a práce</t>
  </si>
  <si>
    <t>115101201</t>
  </si>
  <si>
    <t>Čerpání vody na dopravní výšku do 10 m s uvažovaným průměrným přítokem do 500 l/min</t>
  </si>
  <si>
    <t>hod</t>
  </si>
  <si>
    <t>724357237</t>
  </si>
  <si>
    <t>https://podminky.urs.cz/item/CS_URS_2023_02/115101201</t>
  </si>
  <si>
    <t>PSC</t>
  </si>
  <si>
    <t xml:space="preserve">Poznámka k souboru cen:_x000d_
1.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2. V cenách jsou započteny i náklady montáž a demontáž potrubí nebo hadice v délce do 20 m. Pro převedení vody na vzdálenost větší než 20 m se použijí položky souboru cen 115 00-11 Převedení vody potrubím tohoto katalogu._x000d_
3. V cenách nejsou započteny náklady na zřízení čerpacích jímek nebo projektovaných studní:_x000d_
a) kopaných; tyto se oceňují příslušnými cenami části A03 Hloubené vykopávky._x000d_
b) vrtaných; tyto se oceňují příslušnými cenami katalogu 800-2 Zvláštní zakládání objektů._x000d_
4. Doba, po kterou nejsou čerpadla v činnosti, se neoceňuje. Výjimkou je přerušení čerpání vody na dobu do 15 minut jednotlivě; toto přerušení se od doby čerpání neodečítá._x000d_
5. Dopravní výškou vody se rozumí svislá vzdálenost mezi hladinou vody v jímce sníženou čerpáním a vodorovnou rovinou proloženou osou nejvyššího bodu výtlačného potrubí._x000d_
6. Množství jednotek se určuje v hodinách doby, po kterou je jednotlivé čerpadlo, popř. celý soubor čerpadel v činnosti._x000d_
7. Počet měrných jednotek se určí samostatně za každé čerpací místo (jámu, studnu, šachtu)._x000d_
</t>
  </si>
  <si>
    <t>30,0*2,0</t>
  </si>
  <si>
    <t>115101301</t>
  </si>
  <si>
    <t>Pohotovost záložní čerpací soupravy pro dopravní výšku do 10 m s uvažovaným průměrným přítokem do 500 l/min</t>
  </si>
  <si>
    <t>den</t>
  </si>
  <si>
    <t>-1583233401</t>
  </si>
  <si>
    <t>https://podminky.urs.cz/item/CS_URS_2023_02/115101301</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</si>
  <si>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</si>
  <si>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30,0</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</si>
  <si>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</si>
  <si>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</si>
  <si>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-792858033</t>
  </si>
  <si>
    <t>https://podminky.urs.cz/item/CS_URS_2023_02/119001421</t>
  </si>
  <si>
    <t>"příloha 3."</t>
  </si>
  <si>
    <t>1*0,8</t>
  </si>
  <si>
    <t>129001101</t>
  </si>
  <si>
    <t>Příplatek k cenám vykopávek za ztížení vykopávky v blízkosti podzemního vedení nebo výbušnin v horninách jakékoliv třídy</t>
  </si>
  <si>
    <t>-1019578528</t>
  </si>
  <si>
    <t>https://podminky.urs.cz/item/CS_URS_2023_02/129001101</t>
  </si>
  <si>
    <t>"výměry z pol. 119001421"</t>
  </si>
  <si>
    <t>0,8*1,5</t>
  </si>
  <si>
    <t>123252104</t>
  </si>
  <si>
    <t>Vykopávky zářezů se šikmými stěnami pro podzemní vedení strojně v hornině třídy těžitelnosti I skupiny 3 přes 100 do 500 m3</t>
  </si>
  <si>
    <t>-2143375569</t>
  </si>
  <si>
    <t>https://podminky.urs.cz/item/CS_URS_2023_02/123252104</t>
  </si>
  <si>
    <t xml:space="preserve">Poznámka k souboru cen:_x000d_
1. Ceny lze použít i pro vykopávky tzv. zemních špalků, ponechaných ve výkopu při vykopávce zářezů pro podzemní vedení pro zajištění stěn výkopu proti sesutí, pro zabezpečení objektů sousedících se zářezem nebo vedení křižující zářez apod._x000d_
2. V cenách jsou započteny i náklady na přehození výkopku na vzdálenost do 3 m nebo naložení na dopravní prostředek._x000d_
3. Cena podle množství se volí podle celkového objemu vykopávky zářezu, zvětšeného o objem vykopávek ve dně zářezu._x000d_
</t>
  </si>
  <si>
    <t xml:space="preserve">"příloha D.1.2 -výkop  -0,4m od upravené pláně "</t>
  </si>
  <si>
    <t>" kanalizace" 94,0*(0,7*(2,06+2,20+2,2)/3+(2,06+2,20+2,2)/3*(2,06+2,20+2,2)/3/2)</t>
  </si>
  <si>
    <t>"rozšíření pro šachty" 3*(2,2*1,0*0,5)</t>
  </si>
  <si>
    <t>932202988</t>
  </si>
  <si>
    <t>"odvoz na skládku přebytečná zemina výpočet v pol 174151101" 73,79</t>
  </si>
  <si>
    <t xml:space="preserve">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t>
  </si>
  <si>
    <t>-1922899220</t>
  </si>
  <si>
    <t>"skládka 25km - příplatek 15x"15*73,79</t>
  </si>
  <si>
    <t>171000001R</t>
  </si>
  <si>
    <t>Hutnící zkoušky</t>
  </si>
  <si>
    <t>2070859590</t>
  </si>
  <si>
    <t>2,0</t>
  </si>
  <si>
    <t>1451210727</t>
  </si>
  <si>
    <t>73,79*1,6</t>
  </si>
  <si>
    <t>1663859212</t>
  </si>
  <si>
    <t>362,921</t>
  </si>
  <si>
    <t>"- štěrkopískový podsyp"</t>
  </si>
  <si>
    <t>-94,0*0,8*0,10</t>
  </si>
  <si>
    <t>"- obsyp štěrkopískem potrubí DN 300"</t>
  </si>
  <si>
    <t>-94,0*1,25*0,564</t>
  </si>
  <si>
    <t>"přebytečná zemina 73,79m3"</t>
  </si>
  <si>
    <t>Obsypání potrubí strojně sypaninou z vhodných hornin tř. 1 až 4 nebo materiálem připraveným podél výkopu ve vzdálenosti do 3 m od jeho kraje, pro jakoukoliv hloubku výkopu a míru zhutnění bez prohození sypaniny</t>
  </si>
  <si>
    <t>-1742434285</t>
  </si>
  <si>
    <t>" obsyp štěrkop.kanalizace" 94,0*1,25*0,564</t>
  </si>
  <si>
    <t>"- potrubí" -(94,0*0,07)</t>
  </si>
  <si>
    <t>58331200</t>
  </si>
  <si>
    <t>štěrkopísek netříděný zásypový</t>
  </si>
  <si>
    <t>-1711626308</t>
  </si>
  <si>
    <t>"obsyp " 59,69*1,6</t>
  </si>
  <si>
    <t>200853294</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</si>
  <si>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</si>
  <si>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"štěrkopískové lože" 94,0*0,7*0,1</t>
  </si>
  <si>
    <t>"šachty"3*2,0*2,0*0,10</t>
  </si>
  <si>
    <t>359901211</t>
  </si>
  <si>
    <t>Monitoring stok (kamerový systém) jakékoli výšky nová kanalizace</t>
  </si>
  <si>
    <t>855911202</t>
  </si>
  <si>
    <t>https://podminky.urs.cz/item/CS_URS_2023_02/359901211</t>
  </si>
  <si>
    <t>94,0</t>
  </si>
  <si>
    <t>81244200R</t>
  </si>
  <si>
    <t>Napojení na stávající potrubí DN600</t>
  </si>
  <si>
    <t>-92408827</t>
  </si>
  <si>
    <t>"napojení potrubí propustku do šachty" 1</t>
  </si>
  <si>
    <t>871373121</t>
  </si>
  <si>
    <t>Montáž kanalizačního potrubí z plastů z tvrdého PVC těsněných gumovým kroužkem v otevřeném výkopu ve sklonu do 20 % DN 315</t>
  </si>
  <si>
    <t>-1984030623</t>
  </si>
  <si>
    <t>https://podminky.urs.cz/item/CS_URS_2023_02/871373121</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</si>
  <si>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</si>
  <si>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"stoka DN300" 94,0</t>
  </si>
  <si>
    <t>28612018</t>
  </si>
  <si>
    <t>trubka kanalizační PVC plnostěnná třívrstvá DN 315x6000mm SN12</t>
  </si>
  <si>
    <t>-1752325523</t>
  </si>
  <si>
    <t>877315211</t>
  </si>
  <si>
    <t>Montáž tvarovek na kanalizačním potrubí z trub z plastu z tvrdého PVC nebo z polypropylenu v otevřeném výkopu jednoosých DN 150</t>
  </si>
  <si>
    <t>960302000</t>
  </si>
  <si>
    <t>https://podminky.urs.cz/item/CS_URS_2023_02/877315211</t>
  </si>
  <si>
    <t>"napojení přípojek" 6*2</t>
  </si>
  <si>
    <t>28612202</t>
  </si>
  <si>
    <t>koleno kanalizační plastové PVC KG DN 160/45° SN12/16</t>
  </si>
  <si>
    <t>-566581753</t>
  </si>
  <si>
    <t>"napojení přípojek" 6</t>
  </si>
  <si>
    <t>28612200</t>
  </si>
  <si>
    <t>koleno kanalizační plastové PVC KG DN 160/15° SN12/16</t>
  </si>
  <si>
    <t>505995548</t>
  </si>
  <si>
    <t>877375221</t>
  </si>
  <si>
    <t>Montáž tvarovek na kanalizačním potrubí z trub z plastu z tvrdého PVC nebo z polypropylenu v otevřeném výkopu dvouosých DN 315</t>
  </si>
  <si>
    <t>378557958</t>
  </si>
  <si>
    <t>https://podminky.urs.cz/item/CS_URS_2023_02/877375221</t>
  </si>
  <si>
    <t xml:space="preserve">Poznámka k souboru cen:_x000d_
1. V cenách nejsou započteny náklady na dodání tvarovek. Tvarovky se oceňují ve ve specifikaci._x000d_
</t>
  </si>
  <si>
    <t>5,0</t>
  </si>
  <si>
    <t>28611404</t>
  </si>
  <si>
    <t>odbočka kanalizační plastová s hrdlem KG 315/150/45°</t>
  </si>
  <si>
    <t>968346389</t>
  </si>
  <si>
    <t>892372121</t>
  </si>
  <si>
    <t>Tlakové zkoušky vzduchem těsnícími vaky ucpávkovými DN 300</t>
  </si>
  <si>
    <t>úsek</t>
  </si>
  <si>
    <t>-1697847456</t>
  </si>
  <si>
    <t>https://podminky.urs.cz/item/CS_URS_2023_02/892372121</t>
  </si>
  <si>
    <t xml:space="preserve">Poznámka k souboru cen:_x000d_
1. Ceny zkoušek jsou vztaženy na úsek stoky mezi dvěma šachtami bez ohledu na druh potrubí._x000d_
2. V cenách jsou započteny i náklady na:_x000d_
a) montáž a demontáž těsnících vaků pro zabezpečení konců zkoušeného úseku potrubí, naplnění a vypuštění vzduchu zkoušeného úseku stoky,_x000d_
b) vystavení zkušebního protokolu._x000d_
3. V cenách nejsou započteny náklady na:_x000d_
a) utěsnění kanalizačních přípojek._x000d_
b) zkoušky vstupních a revizních šachet._x000d_
</t>
  </si>
  <si>
    <t>894411131</t>
  </si>
  <si>
    <t>Zřízení šachet kanalizačních z betonových dílců výšky vstupu do 1,50 m s obložením dna betonem tř. C 25/30, na potrubí DN přes 300 do 400</t>
  </si>
  <si>
    <t>-1762813480</t>
  </si>
  <si>
    <t>https://podminky.urs.cz/item/CS_URS_2023_02/894411131</t>
  </si>
  <si>
    <t xml:space="preserve">"příloha 05 - tabulka šachet"    </t>
  </si>
  <si>
    <t>3,0</t>
  </si>
  <si>
    <t>59224051</t>
  </si>
  <si>
    <t>skruž pro kanalizační šachty se zabudovanými stupadly 100x50x12cm</t>
  </si>
  <si>
    <t>899994815</t>
  </si>
  <si>
    <t>59224168</t>
  </si>
  <si>
    <t>skruž betonová přechodová 62,5/100x60x12cm, stupadla poplastovaná kapsová</t>
  </si>
  <si>
    <t>186665050</t>
  </si>
  <si>
    <t>59224176</t>
  </si>
  <si>
    <t>prstenec šachtový vyrovnávací betonový 625x120x80mm</t>
  </si>
  <si>
    <t>1145089747</t>
  </si>
  <si>
    <t>6,0</t>
  </si>
  <si>
    <t>59224187</t>
  </si>
  <si>
    <t>prstenec šachtový vyrovnávací betonový 625x120x100mm</t>
  </si>
  <si>
    <t>-326612954</t>
  </si>
  <si>
    <t>1,0</t>
  </si>
  <si>
    <t>59224061</t>
  </si>
  <si>
    <t>dno betonové šachtové kulaté DN 1000x600, 100x75x15cm</t>
  </si>
  <si>
    <t>581862442</t>
  </si>
  <si>
    <t>592243480</t>
  </si>
  <si>
    <t xml:space="preserve">těsnění elastomerové pro spojení šachetních dílů  DN 1000</t>
  </si>
  <si>
    <t>-1509399156</t>
  </si>
  <si>
    <t>16,0</t>
  </si>
  <si>
    <t>899104112</t>
  </si>
  <si>
    <t>Osazení poklopů litinových a ocelových včetně rámů pro třídu zatížení D400, E600</t>
  </si>
  <si>
    <t>569187852</t>
  </si>
  <si>
    <t>https://podminky.urs.cz/item/CS_URS_2023_02/899104112</t>
  </si>
  <si>
    <t>55241015</t>
  </si>
  <si>
    <t>poklop šachtový třída D400, kruhový rám 785, vstup 600mm, s ventilací</t>
  </si>
  <si>
    <t>-1550600419</t>
  </si>
  <si>
    <t>Ostatní konstrukce a práce</t>
  </si>
  <si>
    <t>966041111</t>
  </si>
  <si>
    <t>Bourání konstrukcí LTM ve vodních tocích s přemístěním suti na hromady na vzdálenost do 20 m nebo s naložením na dopravní prostředek ručně z betonu prostého neprokládaného</t>
  </si>
  <si>
    <t>-1404597580</t>
  </si>
  <si>
    <t>https://podminky.urs.cz/item/CS_URS_2023_02/966041111</t>
  </si>
  <si>
    <t>"ostranění čela propustku př. 1. tech.zpráva, str.4" 3,6*2,0*0,7</t>
  </si>
  <si>
    <t>977150000R</t>
  </si>
  <si>
    <t>Jádrové vrty diamantovými korunkami do stavebních materiálů (železobetonu, betonu, cihel, obkladů, dlažeb, kamene) průměru přes 150 do 180 mm</t>
  </si>
  <si>
    <t>ks</t>
  </si>
  <si>
    <t>1696367155</t>
  </si>
  <si>
    <t>997013501</t>
  </si>
  <si>
    <t>Odvoz suti a vybouraných hmot na skládku nebo meziskládku se složením, na vzdálenost do 1 km</t>
  </si>
  <si>
    <t>-1270393134</t>
  </si>
  <si>
    <t>https://podminky.urs.cz/item/CS_URS_2023_02/997013501</t>
  </si>
  <si>
    <t xml:space="preserve">" z pol.  890251851" 5,04*2,2</t>
  </si>
  <si>
    <t>997013509</t>
  </si>
  <si>
    <t>Odvoz suti a vybouraných hmot na skládku nebo meziskládku se složením, na vzdálenost Příplatek k ceně za každý další i započatý 1 km přes 1 km</t>
  </si>
  <si>
    <t>-2042461353</t>
  </si>
  <si>
    <t>https://podminky.urs.cz/item/CS_URS_2023_02/997013509</t>
  </si>
  <si>
    <t>"skládka 25 km, příplatek 24x"</t>
  </si>
  <si>
    <t>24*11,1</t>
  </si>
  <si>
    <t>997013601</t>
  </si>
  <si>
    <t>Poplatek za uložení stavebního odpadu na skládce (skládkovné) z prostého betonu zatříděného do Katalogu odpadů pod kódem 17 01 01</t>
  </si>
  <si>
    <t>2022820401</t>
  </si>
  <si>
    <t>https://podminky.urs.cz/item/CS_URS_2023_02/997013601</t>
  </si>
  <si>
    <t>11,1</t>
  </si>
  <si>
    <t>998276101</t>
  </si>
  <si>
    <t>Přesun hmot pro trubní vedení z trub z plastických hmot otevřený výkop</t>
  </si>
  <si>
    <t>1333355402</t>
  </si>
  <si>
    <t>https://podminky.urs.cz/item/CS_URS_2023_02/998276101</t>
  </si>
  <si>
    <t>SO 401 - Veřejné osvětlení</t>
  </si>
  <si>
    <t>22249</t>
  </si>
  <si>
    <t xml:space="preserve">Soupis prací je sestaven za využití položek Cenové soustavy ÚRS. Cenové a technické podmínky ÚRS, které nejsou uvedeny v soupisu prací (tzv. úvodní části katalogů) jsou neomezeně dálkově k dispozici na www.cs-urs.cz. Položky soupisu prací, které nemají ve sloupci "Cenová soustava" uveden žádný údaj, nepochází z Cenové soustavy ÚRS. Položky označené "mm;R;X;apod." za devítimístným kódem byly vytvořeny zpracovatelem PD. Konkrétní výrobky jsou uvedeny ve vztahu k zákonu č. 134/2016 Sb., o zadávání veřejných zakázek, jako referenční !! Pokud jsou v této specifikaci uvedeny odkazy na jednotlivá obchodní jména, zvláštní označení podniků, zvláštní označení výrobků, výkonů nebo obchodních materiálů, které platí pro určitý podnik nebo organizační jednotku za příznačné, patenty a užitné vzory, umožňuje zadavatel použití i jiných technických a kvalitativně obdobných řešení. </t>
  </si>
  <si>
    <t xml:space="preserve">    21-M - Elektromontáže</t>
  </si>
  <si>
    <t xml:space="preserve">    46-M - Zemní práce při extr.mont.pracích</t>
  </si>
  <si>
    <t>HZS - Hodinové zúčtovací sazby</t>
  </si>
  <si>
    <t>21-M</t>
  </si>
  <si>
    <t>Elektromontáže</t>
  </si>
  <si>
    <t>210100151</t>
  </si>
  <si>
    <t>Ukončení kabelů smršťovací záklopkou nebo páskou se zapojením bez letování počtu a průřezu žil do 4 x 16 mm2</t>
  </si>
  <si>
    <t>-873464659</t>
  </si>
  <si>
    <t>https://podminky.urs.cz/item/CS_URS_2023_02/210100151</t>
  </si>
  <si>
    <t>210191516.mm</t>
  </si>
  <si>
    <t xml:space="preserve">Montáž rozvaděče v.o. v plastovém pilíři </t>
  </si>
  <si>
    <t>1535118542</t>
  </si>
  <si>
    <t>01295058</t>
  </si>
  <si>
    <t>rozvaděč PRVO dle schema a specifikace</t>
  </si>
  <si>
    <t>-1967293306</t>
  </si>
  <si>
    <t>210203901</t>
  </si>
  <si>
    <t>Montáž svítidel LED se zapojením vodičů průmyslových nebo venkovních na výložník nebo dřík</t>
  </si>
  <si>
    <t>1922807946</t>
  </si>
  <si>
    <t>https://podminky.urs.cz/item/CS_URS_2023_02/210203901</t>
  </si>
  <si>
    <t>60282</t>
  </si>
  <si>
    <t>LED svítidlo MARUT S G2 M11 1k5 730 B124, 10,9 W</t>
  </si>
  <si>
    <t>661175138</t>
  </si>
  <si>
    <t>Poznámka k položce:_x000d_
Body A1-A21, D1, D2</t>
  </si>
  <si>
    <t>-165870482</t>
  </si>
  <si>
    <t>60284</t>
  </si>
  <si>
    <t>LED svítidlo MARUT M G2 M07 6k0 730 B124; 41,1 W</t>
  </si>
  <si>
    <t>437139863</t>
  </si>
  <si>
    <t>Poznámka k položce:_x000d_
Body S5-S8, S10, D1, D2</t>
  </si>
  <si>
    <t>527847449</t>
  </si>
  <si>
    <t>60283</t>
  </si>
  <si>
    <t>LED svítidlo MARUT M G2 M07 5k0 730 B124; 33 W</t>
  </si>
  <si>
    <t>-1312628633</t>
  </si>
  <si>
    <t>Poznámka k položce:_x000d_
Body S1-S4, S9</t>
  </si>
  <si>
    <t>210204002</t>
  </si>
  <si>
    <t>Montáž stožárů osvětlení parkových ocelových</t>
  </si>
  <si>
    <t>-1381662559</t>
  </si>
  <si>
    <t>https://podminky.urs.cz/item/CS_URS_2023_02/210204002</t>
  </si>
  <si>
    <t>60053</t>
  </si>
  <si>
    <t>stožár sadový KLA 6 - 114/60 včetně ochranné manžety</t>
  </si>
  <si>
    <t>2093258048</t>
  </si>
  <si>
    <t>Poznámka k položce:_x000d_
Body A1-A21</t>
  </si>
  <si>
    <t>210204011</t>
  </si>
  <si>
    <t>Montáž stožárů osvětlení samostatně stojících ocelových, délky do 12 m</t>
  </si>
  <si>
    <t>751236820</t>
  </si>
  <si>
    <t>https://podminky.urs.cz/item/CS_URS_2023_02/210204011</t>
  </si>
  <si>
    <t>60067</t>
  </si>
  <si>
    <t>stožár silniční UZNA 10-133/108/89</t>
  </si>
  <si>
    <t>183276217</t>
  </si>
  <si>
    <t>Poznámka k položce:_x000d_
Body S1-S10, D1, D2</t>
  </si>
  <si>
    <t>210204103</t>
  </si>
  <si>
    <t>Montáž výložníků osvětlení jednoramenných sloupových, hmotnosti do 35 kg</t>
  </si>
  <si>
    <t>1427167406</t>
  </si>
  <si>
    <t>https://podminky.urs.cz/item/CS_URS_2023_02/210204103</t>
  </si>
  <si>
    <t>60094</t>
  </si>
  <si>
    <t>výložník SD1-500</t>
  </si>
  <si>
    <t>242616767</t>
  </si>
  <si>
    <t>-1097256420</t>
  </si>
  <si>
    <t>60106</t>
  </si>
  <si>
    <t>výložník UZD 1-2000</t>
  </si>
  <si>
    <t>952074234</t>
  </si>
  <si>
    <t>Poznámka k položce:_x000d_
Body S1-S10</t>
  </si>
  <si>
    <t>210204105</t>
  </si>
  <si>
    <t>Montáž výložníků osvětlení dvouramenných sloupových, hmotnosti do 70 kg</t>
  </si>
  <si>
    <t>794792176</t>
  </si>
  <si>
    <t>https://podminky.urs.cz/item/CS_URS_2023_02/210204105</t>
  </si>
  <si>
    <t>60107</t>
  </si>
  <si>
    <t>výložník UZD 2-500/180</t>
  </si>
  <si>
    <t>-1551397478</t>
  </si>
  <si>
    <t>Poznámka k položce:_x000d_
Body D1, D2</t>
  </si>
  <si>
    <t>210204201</t>
  </si>
  <si>
    <t>Montáž elektrovýzbroje stožárů osvětlení 1 okruh</t>
  </si>
  <si>
    <t>277790478</t>
  </si>
  <si>
    <t>https://podminky.urs.cz/item/CS_URS_2023_02/210204201</t>
  </si>
  <si>
    <t>60774</t>
  </si>
  <si>
    <t>stožárová svorkovnice průchozí SV.6.16.4</t>
  </si>
  <si>
    <t>1743174769</t>
  </si>
  <si>
    <t>210204202</t>
  </si>
  <si>
    <t>Montáž elektrovýzbroje stožárů osvětlení 2 okruhy</t>
  </si>
  <si>
    <t>-444817405</t>
  </si>
  <si>
    <t>https://podminky.urs.cz/item/CS_URS_2023_02/210204202</t>
  </si>
  <si>
    <t>60775</t>
  </si>
  <si>
    <t>Stožárová výzbroj SV 6.16.4/2 (dva nosiče pojistek)</t>
  </si>
  <si>
    <t>460977350</t>
  </si>
  <si>
    <t>210220022</t>
  </si>
  <si>
    <t>Montáž uzemňovacího vedení s upevněním, propojením a připojením pomocí svorek v zemi s izolací spojů vodičů FeZn drátem nebo lanem průměru do 10 mm v městské zástavbě</t>
  </si>
  <si>
    <t>-438679650</t>
  </si>
  <si>
    <t>https://podminky.urs.cz/item/CS_URS_2023_02/210220022</t>
  </si>
  <si>
    <t>35441073</t>
  </si>
  <si>
    <t>drát D 10mm FeZn</t>
  </si>
  <si>
    <t>128</t>
  </si>
  <si>
    <t>1602794345</t>
  </si>
  <si>
    <t>Poznámka k položce:_x000d_
0,62 kg/m</t>
  </si>
  <si>
    <t>1480*0,62</t>
  </si>
  <si>
    <t>917,6*1,05 'Přepočtené koeficientem množství</t>
  </si>
  <si>
    <t>210220301</t>
  </si>
  <si>
    <t>Montáž hromosvodného vedení svorek se 2 šrouby</t>
  </si>
  <si>
    <t>9105125</t>
  </si>
  <si>
    <t>https://podminky.urs.cz/item/CS_URS_2023_02/210220301</t>
  </si>
  <si>
    <t>35441885</t>
  </si>
  <si>
    <t>svorka spojovací pro lano D 8-10mm</t>
  </si>
  <si>
    <t>130987730</t>
  </si>
  <si>
    <t>210220304</t>
  </si>
  <si>
    <t>Montáž hromosvodného vedení svorek na konstrukce</t>
  </si>
  <si>
    <t>1464702672</t>
  </si>
  <si>
    <t>https://podminky.urs.cz/item/CS_URS_2023_02/210220304</t>
  </si>
  <si>
    <t>35431019</t>
  </si>
  <si>
    <t>svorka uzemnění FeZn připojovací na kovové části pro 1 vodič D 7-10mm -plochá, 2 šrouby</t>
  </si>
  <si>
    <t>-533267944</t>
  </si>
  <si>
    <t>210812011</t>
  </si>
  <si>
    <t>Montáž izolovaných kabelů měděných do 1 kV bez ukončení plných nebo laněných kulatých (např. CYKY, CHKE-R) uložených volně nebo v liště počtu a průřezu žil 3x1,5 až 6 mm2</t>
  </si>
  <si>
    <t>1119822024</t>
  </si>
  <si>
    <t>https://podminky.urs.cz/item/CS_URS_2023_02/210812011</t>
  </si>
  <si>
    <t>34111030</t>
  </si>
  <si>
    <t>kabel instalační jádro Cu plné izolace PVC plášť PVC 450/750V (CYKY) 3x1,5mm2</t>
  </si>
  <si>
    <t>-603441973</t>
  </si>
  <si>
    <t>230*1,15 'Přepočtené koeficientem množství</t>
  </si>
  <si>
    <t>210812035</t>
  </si>
  <si>
    <t>Montáž izolovaných kabelů měděných do 1 kV bez ukončení plných nebo laněných kulatých (např. CYKY, CHKE-R) uložených volně nebo v liště počtu a průřezu žil 4x16 mm2</t>
  </si>
  <si>
    <t>907800097</t>
  </si>
  <si>
    <t>https://podminky.urs.cz/item/CS_URS_2023_02/210812035</t>
  </si>
  <si>
    <t>34111080</t>
  </si>
  <si>
    <t>kabel instalační jádro Cu plné izolace PVC plášť PVC 450/750V (CYKY) 4x16mm2</t>
  </si>
  <si>
    <t>-601548041</t>
  </si>
  <si>
    <t>2800*1,15 'Přepočtené koeficientem množství</t>
  </si>
  <si>
    <t>210902011</t>
  </si>
  <si>
    <t>Montáž izolovaných kabelů hliníkových do 1 kV bez ukončení plných nebo laněných kulatých (např. AYKY) uložených volně počtu a průřezu žil 4x16 mm2</t>
  </si>
  <si>
    <t>-1241490612</t>
  </si>
  <si>
    <t>https://podminky.urs.cz/item/CS_URS_2023_02/210902011</t>
  </si>
  <si>
    <t>34112316</t>
  </si>
  <si>
    <t>kabel instalační jádro Al plné izolace PVC plášť PVC 450/750V (AYKY) 4x16mm2</t>
  </si>
  <si>
    <t>-1237651069</t>
  </si>
  <si>
    <t>6*1,15 'Přepočtené koeficientem množství</t>
  </si>
  <si>
    <t>218202013</t>
  </si>
  <si>
    <t>Demontáž svítidel výbojkových s odpojením vodičů průmyslových nebo venkovních z výložníku</t>
  </si>
  <si>
    <t>-1650020709</t>
  </si>
  <si>
    <t>https://podminky.urs.cz/item/CS_URS_2023_02/218202013</t>
  </si>
  <si>
    <t>218204011</t>
  </si>
  <si>
    <t>Demontáž stožárů osvětlení ocelových samostatně stojících, délky do 12 m</t>
  </si>
  <si>
    <t>337453108</t>
  </si>
  <si>
    <t>https://podminky.urs.cz/item/CS_URS_2023_02/218204011</t>
  </si>
  <si>
    <t>218204103</t>
  </si>
  <si>
    <t>Demontáž výložníků osvětlení jednoramenných sloupových, hmotnosti do 35 kg</t>
  </si>
  <si>
    <t>897043697</t>
  </si>
  <si>
    <t>https://podminky.urs.cz/item/CS_URS_2023_02/218204103</t>
  </si>
  <si>
    <t>218204124</t>
  </si>
  <si>
    <t>Demontáž patic stožárů osvětlení hliníkových</t>
  </si>
  <si>
    <t>-229103601</t>
  </si>
  <si>
    <t>https://podminky.urs.cz/item/CS_URS_2023_02/218204124</t>
  </si>
  <si>
    <t>46-M</t>
  </si>
  <si>
    <t>Zemní práce při extr.mont.pracích</t>
  </si>
  <si>
    <t>460010023</t>
  </si>
  <si>
    <t>Vytyčení trasy vedení kabelového (podzemního) ve volném terénu</t>
  </si>
  <si>
    <t>km</t>
  </si>
  <si>
    <t>-1765572688</t>
  </si>
  <si>
    <t>https://podminky.urs.cz/item/CS_URS_2023_02/460010023</t>
  </si>
  <si>
    <t>460131113</t>
  </si>
  <si>
    <t>Hloubení nezapažených jam ručně včetně urovnání dna s přemístěním výkopku do vzdálenosti 3 m od okraje jámy nebo s naložením na dopravní prostředek v hornině třídy těžitelnosti I skupiny 3</t>
  </si>
  <si>
    <t>1658091148</t>
  </si>
  <si>
    <t>https://podminky.urs.cz/item/CS_URS_2023_02/460131113</t>
  </si>
  <si>
    <t>Poznámka k položce:_x000d_
Výkop pro základ pilíře RVO</t>
  </si>
  <si>
    <t>0,9*0,25*0,6</t>
  </si>
  <si>
    <t>2125432633</t>
  </si>
  <si>
    <t>Poznámka k položce:_x000d_
Výkop pro základy stožárů</t>
  </si>
  <si>
    <t>21*(0,6*0,6*0,9)+12*(0,8*0,8*1,3)</t>
  </si>
  <si>
    <t>460161172</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</si>
  <si>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</si>
  <si>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1145427696</t>
  </si>
  <si>
    <t>https://podminky.urs.cz/item/CS_URS_2023_02/460161172</t>
  </si>
  <si>
    <t>460161482</t>
  </si>
  <si>
    <t>Hloubení zapažených i nezapažených kabelových rýh ručně včetně urovnání dna s přemístěním výkopku do vzdálenosti 3 m od okraje jámy nebo s naložením na dopravní prostředek šířky 65 cm hloubky 120 cm v hornině třídy těžitelnosti I skupiny 3</t>
  </si>
  <si>
    <t>2087242333</t>
  </si>
  <si>
    <t>https://podminky.urs.cz/item/CS_URS_2023_02/460161482</t>
  </si>
  <si>
    <t>460341113.mm</t>
  </si>
  <si>
    <t>Vodorovné přemístění (odvoz) horniny dopravními prostředky včetně složení, bez naložení a rozprostření jakékoliv třídy, do vzdálenosti dle možností zhotovitele</t>
  </si>
  <si>
    <t>725848828</t>
  </si>
  <si>
    <t>Poznámka k položce:_x000d_
Zemina ze základů stožárů, předpoklad odvozu do 20 km</t>
  </si>
  <si>
    <t>16,788*20</t>
  </si>
  <si>
    <t>460361111</t>
  </si>
  <si>
    <t>Poplatek (skládkovné) za uložení zeminy na skládce zatříděné do Katalogu odpadů pod kódem 17 05 04</t>
  </si>
  <si>
    <t>-2115740501</t>
  </si>
  <si>
    <t>https://podminky.urs.cz/item/CS_URS_2023_02/460361111</t>
  </si>
  <si>
    <t>16,788*1,9</t>
  </si>
  <si>
    <t>460391123</t>
  </si>
  <si>
    <t>Zásyp jam ručně s uložením výkopku ve vrstvách a úpravou povrchu s přemístění sypaniny ze vzdálenosti do 10 m se zhutněním z horniny třídy těžitelnosti I skupiny 3</t>
  </si>
  <si>
    <t>1094917690</t>
  </si>
  <si>
    <t>https://podminky.urs.cz/item/CS_URS_2023_02/460391123</t>
  </si>
  <si>
    <t>Poznámka k položce:_x000d_
Zásyp základového dílu pilíře RVO</t>
  </si>
  <si>
    <t>460431182</t>
  </si>
  <si>
    <t>Zásyp kabelových rýh ručně s přemístění sypaniny ze vzdálenosti do 10 m, s uložením výkopku ve vrstvách včetně zhutnění a úpravy povrchu šířky 35 cm hloubky 80 cm z horniny třídy těžitelnosti I skupiny 3</t>
  </si>
  <si>
    <t>1353287913</t>
  </si>
  <si>
    <t>https://podminky.urs.cz/item/CS_URS_2023_02/460431182</t>
  </si>
  <si>
    <t>460431512</t>
  </si>
  <si>
    <t>Zásyp kabelových rýh ručně s přemístění sypaniny ze vzdálenosti do 10 m, s uložením výkopku ve vrstvách včetně zhutnění a úpravy povrchu šířky 65 cm hloubky 120 cm z horniny třídy těžitelnosti I skupiny 3</t>
  </si>
  <si>
    <t>2056585622</t>
  </si>
  <si>
    <t>https://podminky.urs.cz/item/CS_URS_2023_02/460431512</t>
  </si>
  <si>
    <t>460631213</t>
  </si>
  <si>
    <t>Zemní protlaky řízené horizontální vrtání v hornině třídy těžitelnosti I a II skupiny 1 až 4 včetně protlačení trub v hloubce do 6 m vnějšího průměru vrtu přes 110 do 140 mm</t>
  </si>
  <si>
    <t>1578710962</t>
  </si>
  <si>
    <t>https://podminky.urs.cz/item/CS_URS_2023_02/460631213</t>
  </si>
  <si>
    <t>34571355</t>
  </si>
  <si>
    <t>trubka elektroinstalační ohebná dvouplášťová korugovaná (chránička) D 94/110mm, HDPE+LDPE</t>
  </si>
  <si>
    <t>330503616</t>
  </si>
  <si>
    <t>44*1,05 'Přepočtené koeficientem množství</t>
  </si>
  <si>
    <t>460632113</t>
  </si>
  <si>
    <t>Zemní protlaky zemní práce nutné k provedení protlaku výkop včetně zásypu ručně startovací jáma v hornině třídy těžitelnosti I skupiny 3</t>
  </si>
  <si>
    <t>1921684125</t>
  </si>
  <si>
    <t>https://podminky.urs.cz/item/CS_URS_2023_02/460632113</t>
  </si>
  <si>
    <t>460632213</t>
  </si>
  <si>
    <t>Zemní protlaky zemní práce nutné k provedení protlaku výkop včetně zásypu ručně koncová jáma v hornině třídy těžitelnosti I skupiny 3</t>
  </si>
  <si>
    <t>1684053319</t>
  </si>
  <si>
    <t>https://podminky.urs.cz/item/CS_URS_2023_02/460632213</t>
  </si>
  <si>
    <t>460641111</t>
  </si>
  <si>
    <t>Základové konstrukce základ bez bednění do rostlé zeminy z monolitického betonu tř. C 8/10</t>
  </si>
  <si>
    <t>22716880</t>
  </si>
  <si>
    <t>https://podminky.urs.cz/item/CS_URS_2023_02/460641111</t>
  </si>
  <si>
    <t>Poznámka k položce:_x000d_
Beton pro základy stožárů</t>
  </si>
  <si>
    <t>21*(0,6*0,6*0,9-0,1*0,1*3,14*0,8)+12*(0,8*0,8*1,3-0,15*0,15*3,14*1,2)</t>
  </si>
  <si>
    <t>359800783</t>
  </si>
  <si>
    <t>Poznámka k položce:_x000d_
Obetonování chrániček</t>
  </si>
  <si>
    <t>13*(0,65*0,05+0,2*0,2-0,05*0,05*3,14)</t>
  </si>
  <si>
    <t>460662512</t>
  </si>
  <si>
    <t>Kabelové lože z písku včetně podsypu, zhutnění a urovnání povrchu pro kabely vn a vvn zakryté plastovou fólií, šířky přes 25 do 50 cm</t>
  </si>
  <si>
    <t>1734118278</t>
  </si>
  <si>
    <t>https://podminky.urs.cz/item/CS_URS_2023_02/460662512</t>
  </si>
  <si>
    <t>460791114</t>
  </si>
  <si>
    <t>Montáž trubek ochranných uložených volně do rýhy plastových tuhých, vnitřního průměru přes 90 do 110 mm</t>
  </si>
  <si>
    <t>2141121528</t>
  </si>
  <si>
    <t>https://podminky.urs.cz/item/CS_URS_2023_02/460791114</t>
  </si>
  <si>
    <t>34571365</t>
  </si>
  <si>
    <t>trubka elektroinstalační HDPE tuhá dvouplášťová korugovaná D 94/110mm</t>
  </si>
  <si>
    <t>1552305682</t>
  </si>
  <si>
    <t>13*1,05 'Přepočtené koeficientem množství</t>
  </si>
  <si>
    <t>460791212</t>
  </si>
  <si>
    <t>Montáž trubek ochranných uložených volně do rýhy plastových ohebných, vnitřního průměru přes 32 do 50 mm</t>
  </si>
  <si>
    <t>1338809873</t>
  </si>
  <si>
    <t>https://podminky.urs.cz/item/CS_URS_2023_02/460791212</t>
  </si>
  <si>
    <t>34571351</t>
  </si>
  <si>
    <t>trubka elektroinstalační ohebná dvouplášťová korugovaná (chránička) D 41/50mm, HDPE+LDPE</t>
  </si>
  <si>
    <t>-1282785831</t>
  </si>
  <si>
    <t>1390*1,05 'Přepočtené koeficientem množství</t>
  </si>
  <si>
    <t>HZS</t>
  </si>
  <si>
    <t>Hodinové zúčtovací sazby</t>
  </si>
  <si>
    <t>HZS3131.mm</t>
  </si>
  <si>
    <t>Hodinové zúčtovací sazby montáží technologických zařízení při externích montážích elektromontér nn</t>
  </si>
  <si>
    <t>512</t>
  </si>
  <si>
    <t>1273978062</t>
  </si>
  <si>
    <t xml:space="preserve">Poznámka k položce:_x000d_
Práce mimo položky, jednání, koordinace, vypínání </t>
  </si>
  <si>
    <t>HZS4212</t>
  </si>
  <si>
    <t>Hodinové zúčtovací sazby ostatních profesí revizní a kontrolní činnost revizní technik specialista</t>
  </si>
  <si>
    <t>1761383820</t>
  </si>
  <si>
    <t>https://podminky.urs.cz/item/CS_URS_2023_02/HZS4212</t>
  </si>
  <si>
    <t>Poznámka k položce:_x000d_
Výchozí revize elektro včetně vypracování a předání</t>
  </si>
  <si>
    <t>HZS4221</t>
  </si>
  <si>
    <t>Hodinové zúčtovací sazby ostatních profesí revizní a kontrolní činnost geodet</t>
  </si>
  <si>
    <t>-429387566</t>
  </si>
  <si>
    <t>https://podminky.urs.cz/item/CS_URS_2023_02/HZS4221</t>
  </si>
  <si>
    <t>Poznámka k položce:_x000d_
Zaměření skutečného provedení a zhotovení dokumentace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</si>
  <si>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</si>
  <si>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</si>
  <si>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</si>
  <si>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</si>
  <si>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</si>
  <si>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</si>
  <si>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</si>
  <si>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</si>
  <si>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</si>
  <si>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</si>
  <si>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</si>
  <si>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</si>
  <si>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</si>
  <si>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</si>
  <si>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</si>
  <si>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VON</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</si>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</sst>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2/012203000" TargetMode="External" /><Relationship Id="rId2" Type="http://schemas.openxmlformats.org/officeDocument/2006/relationships/hyperlink" Target="https://podminky.urs.cz/item/CS_URS_2023_02/012303000" TargetMode="External" /><Relationship Id="rId3" Type="http://schemas.openxmlformats.org/officeDocument/2006/relationships/hyperlink" Target="https://podminky.urs.cz/item/CS_URS_2023_02/013254000" TargetMode="External" /><Relationship Id="rId4" Type="http://schemas.openxmlformats.org/officeDocument/2006/relationships/hyperlink" Target="https://podminky.urs.cz/item/CS_URS_2023_02/030001000" TargetMode="External" /><Relationship Id="rId5" Type="http://schemas.openxmlformats.org/officeDocument/2006/relationships/hyperlink" Target="https://podminky.urs.cz/item/CS_URS_2023_02/034503000" TargetMode="External" /><Relationship Id="rId6" Type="http://schemas.openxmlformats.org/officeDocument/2006/relationships/hyperlink" Target="https://podminky.urs.cz/item/CS_URS_2023_02/043002000" TargetMode="External" /><Relationship Id="rId7" Type="http://schemas.openxmlformats.org/officeDocument/2006/relationships/hyperlink" Target="https://podminky.urs.cz/item/CS_URS_2023_02/070001000" TargetMode="External" /><Relationship Id="rId8"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2/113107343" TargetMode="External" /><Relationship Id="rId2" Type="http://schemas.openxmlformats.org/officeDocument/2006/relationships/hyperlink" Target="https://podminky.urs.cz/item/CS_URS_2023_02/113202111" TargetMode="External" /><Relationship Id="rId3" Type="http://schemas.openxmlformats.org/officeDocument/2006/relationships/hyperlink" Target="https://podminky.urs.cz/item/CS_URS_2023_02/122151102" TargetMode="External" /><Relationship Id="rId4" Type="http://schemas.openxmlformats.org/officeDocument/2006/relationships/hyperlink" Target="https://podminky.urs.cz/item/CS_URS_2023_02/131151100" TargetMode="External" /><Relationship Id="rId5" Type="http://schemas.openxmlformats.org/officeDocument/2006/relationships/hyperlink" Target="https://podminky.urs.cz/item/CS_URS_2023_02/132154101" TargetMode="External" /><Relationship Id="rId6" Type="http://schemas.openxmlformats.org/officeDocument/2006/relationships/hyperlink" Target="https://podminky.urs.cz/item/CS_URS_2023_02/132154201" TargetMode="External" /><Relationship Id="rId7" Type="http://schemas.openxmlformats.org/officeDocument/2006/relationships/hyperlink" Target="https://podminky.urs.cz/item/CS_URS_2023_02/162351104" TargetMode="External" /><Relationship Id="rId8" Type="http://schemas.openxmlformats.org/officeDocument/2006/relationships/hyperlink" Target="https://podminky.urs.cz/item/CS_URS_2023_02/162751117" TargetMode="External" /><Relationship Id="rId9" Type="http://schemas.openxmlformats.org/officeDocument/2006/relationships/hyperlink" Target="https://podminky.urs.cz/item/CS_URS_2023_02/162751119" TargetMode="External" /><Relationship Id="rId10" Type="http://schemas.openxmlformats.org/officeDocument/2006/relationships/hyperlink" Target="https://podminky.urs.cz/item/CS_URS_2023_02/167151111" TargetMode="External" /><Relationship Id="rId11" Type="http://schemas.openxmlformats.org/officeDocument/2006/relationships/hyperlink" Target="https://podminky.urs.cz/item/CS_URS_2023_02/171151103" TargetMode="External" /><Relationship Id="rId12" Type="http://schemas.openxmlformats.org/officeDocument/2006/relationships/hyperlink" Target="https://podminky.urs.cz/item/CS_URS_2023_02/171201231" TargetMode="External" /><Relationship Id="rId13" Type="http://schemas.openxmlformats.org/officeDocument/2006/relationships/hyperlink" Target="https://podminky.urs.cz/item/CS_URS_2023_02/174151101" TargetMode="External" /><Relationship Id="rId14" Type="http://schemas.openxmlformats.org/officeDocument/2006/relationships/hyperlink" Target="https://podminky.urs.cz/item/CS_URS_2023_02/175151101" TargetMode="External" /><Relationship Id="rId15" Type="http://schemas.openxmlformats.org/officeDocument/2006/relationships/hyperlink" Target="https://podminky.urs.cz/item/CS_URS_2023_02/181351113" TargetMode="External" /><Relationship Id="rId16" Type="http://schemas.openxmlformats.org/officeDocument/2006/relationships/hyperlink" Target="https://podminky.urs.cz/item/CS_URS_2023_02/181411132" TargetMode="External" /><Relationship Id="rId17" Type="http://schemas.openxmlformats.org/officeDocument/2006/relationships/hyperlink" Target="https://podminky.urs.cz/item/CS_URS_2023_02/181451131" TargetMode="External" /><Relationship Id="rId18" Type="http://schemas.openxmlformats.org/officeDocument/2006/relationships/hyperlink" Target="https://podminky.urs.cz/item/CS_URS_2023_02/181951111" TargetMode="External" /><Relationship Id="rId19" Type="http://schemas.openxmlformats.org/officeDocument/2006/relationships/hyperlink" Target="https://podminky.urs.cz/item/CS_URS_2023_02/181951112" TargetMode="External" /><Relationship Id="rId20" Type="http://schemas.openxmlformats.org/officeDocument/2006/relationships/hyperlink" Target="https://podminky.urs.cz/item/CS_URS_2023_02/182351023" TargetMode="External" /><Relationship Id="rId21" Type="http://schemas.openxmlformats.org/officeDocument/2006/relationships/hyperlink" Target="https://podminky.urs.cz/item/CS_URS_2023_02/211971121" TargetMode="External" /><Relationship Id="rId22" Type="http://schemas.openxmlformats.org/officeDocument/2006/relationships/hyperlink" Target="https://podminky.urs.cz/item/CS_URS_2023_02/212752412" TargetMode="External" /><Relationship Id="rId23" Type="http://schemas.openxmlformats.org/officeDocument/2006/relationships/hyperlink" Target="https://podminky.urs.cz/item/CS_URS_2023_02/451312111" TargetMode="External" /><Relationship Id="rId24" Type="http://schemas.openxmlformats.org/officeDocument/2006/relationships/hyperlink" Target="https://podminky.urs.cz/item/CS_URS_2023_02/451573111" TargetMode="External" /><Relationship Id="rId25" Type="http://schemas.openxmlformats.org/officeDocument/2006/relationships/hyperlink" Target="https://podminky.urs.cz/item/CS_URS_2023_02/452112112" TargetMode="External" /><Relationship Id="rId26" Type="http://schemas.openxmlformats.org/officeDocument/2006/relationships/hyperlink" Target="https://podminky.urs.cz/item/CS_URS_2023_02/452311131" TargetMode="External" /><Relationship Id="rId27" Type="http://schemas.openxmlformats.org/officeDocument/2006/relationships/hyperlink" Target="https://podminky.urs.cz/item/CS_URS_2023_02/465513127" TargetMode="External" /><Relationship Id="rId28" Type="http://schemas.openxmlformats.org/officeDocument/2006/relationships/hyperlink" Target="https://podminky.urs.cz/item/CS_URS_2023_02/564831011" TargetMode="External" /><Relationship Id="rId29" Type="http://schemas.openxmlformats.org/officeDocument/2006/relationships/hyperlink" Target="https://podminky.urs.cz/item/CS_URS_2023_02/564861111" TargetMode="External" /><Relationship Id="rId30" Type="http://schemas.openxmlformats.org/officeDocument/2006/relationships/hyperlink" Target="https://podminky.urs.cz/item/CS_URS_2023_02/565165111" TargetMode="External" /><Relationship Id="rId31" Type="http://schemas.openxmlformats.org/officeDocument/2006/relationships/hyperlink" Target="https://podminky.urs.cz/item/CS_URS_2023_02/569931132" TargetMode="External" /><Relationship Id="rId32" Type="http://schemas.openxmlformats.org/officeDocument/2006/relationships/hyperlink" Target="https://podminky.urs.cz/item/CS_URS_2023_02/573211107" TargetMode="External" /><Relationship Id="rId33" Type="http://schemas.openxmlformats.org/officeDocument/2006/relationships/hyperlink" Target="https://podminky.urs.cz/item/CS_URS_2023_02/577133111" TargetMode="External" /><Relationship Id="rId34" Type="http://schemas.openxmlformats.org/officeDocument/2006/relationships/hyperlink" Target="https://podminky.urs.cz/item/CS_URS_2023_02/596211110" TargetMode="External" /><Relationship Id="rId35" Type="http://schemas.openxmlformats.org/officeDocument/2006/relationships/hyperlink" Target="https://podminky.urs.cz/item/CS_URS_2023_02/871310320" TargetMode="External" /><Relationship Id="rId36" Type="http://schemas.openxmlformats.org/officeDocument/2006/relationships/hyperlink" Target="https://podminky.urs.cz/item/CS_URS_2023_02/877310310" TargetMode="External" /><Relationship Id="rId37" Type="http://schemas.openxmlformats.org/officeDocument/2006/relationships/hyperlink" Target="https://podminky.urs.cz/item/CS_URS_2023_02/894812111" TargetMode="External" /><Relationship Id="rId38" Type="http://schemas.openxmlformats.org/officeDocument/2006/relationships/hyperlink" Target="https://podminky.urs.cz/item/CS_URS_2023_02/894812112" TargetMode="External" /><Relationship Id="rId39" Type="http://schemas.openxmlformats.org/officeDocument/2006/relationships/hyperlink" Target="https://podminky.urs.cz/item/CS_URS_2023_02/895941302" TargetMode="External" /><Relationship Id="rId40" Type="http://schemas.openxmlformats.org/officeDocument/2006/relationships/hyperlink" Target="https://podminky.urs.cz/item/CS_URS_2023_02/895941313" TargetMode="External" /><Relationship Id="rId41" Type="http://schemas.openxmlformats.org/officeDocument/2006/relationships/hyperlink" Target="https://podminky.urs.cz/item/CS_URS_2023_02/895941322" TargetMode="External" /><Relationship Id="rId42" Type="http://schemas.openxmlformats.org/officeDocument/2006/relationships/hyperlink" Target="https://podminky.urs.cz/item/CS_URS_2023_02/895941331" TargetMode="External" /><Relationship Id="rId43" Type="http://schemas.openxmlformats.org/officeDocument/2006/relationships/hyperlink" Target="https://podminky.urs.cz/item/CS_URS_2023_02/899204112" TargetMode="External" /><Relationship Id="rId44" Type="http://schemas.openxmlformats.org/officeDocument/2006/relationships/hyperlink" Target="https://podminky.urs.cz/item/CS_URS_2023_02/899623141" TargetMode="External" /><Relationship Id="rId45" Type="http://schemas.openxmlformats.org/officeDocument/2006/relationships/hyperlink" Target="https://podminky.urs.cz/item/CS_URS_2023_02/899623151" TargetMode="External" /><Relationship Id="rId46" Type="http://schemas.openxmlformats.org/officeDocument/2006/relationships/hyperlink" Target="https://podminky.urs.cz/item/CS_URS_2023_02/911381222" TargetMode="External" /><Relationship Id="rId47" Type="http://schemas.openxmlformats.org/officeDocument/2006/relationships/hyperlink" Target="https://podminky.urs.cz/item/CS_URS_2023_02/914111111" TargetMode="External" /><Relationship Id="rId48" Type="http://schemas.openxmlformats.org/officeDocument/2006/relationships/hyperlink" Target="https://podminky.urs.cz/item/CS_URS_2023_02/914111112" TargetMode="External" /><Relationship Id="rId49" Type="http://schemas.openxmlformats.org/officeDocument/2006/relationships/hyperlink" Target="https://podminky.urs.cz/item/CS_URS_2023_02/914511112" TargetMode="External" /><Relationship Id="rId50" Type="http://schemas.openxmlformats.org/officeDocument/2006/relationships/hyperlink" Target="https://podminky.urs.cz/item/CS_URS_2023_02/915131111" TargetMode="External" /><Relationship Id="rId51" Type="http://schemas.openxmlformats.org/officeDocument/2006/relationships/hyperlink" Target="https://podminky.urs.cz/item/CS_URS_2023_02/915231112" TargetMode="External" /><Relationship Id="rId52" Type="http://schemas.openxmlformats.org/officeDocument/2006/relationships/hyperlink" Target="https://podminky.urs.cz/item/CS_URS_2023_02/915621111" TargetMode="External" /><Relationship Id="rId53" Type="http://schemas.openxmlformats.org/officeDocument/2006/relationships/hyperlink" Target="https://podminky.urs.cz/item/CS_URS_2023_02/916131213" TargetMode="External" /><Relationship Id="rId54" Type="http://schemas.openxmlformats.org/officeDocument/2006/relationships/hyperlink" Target="https://podminky.urs.cz/item/CS_URS_2023_02/916231213" TargetMode="External" /><Relationship Id="rId55" Type="http://schemas.openxmlformats.org/officeDocument/2006/relationships/hyperlink" Target="https://podminky.urs.cz/item/CS_URS_2023_02/916991121" TargetMode="External" /><Relationship Id="rId56" Type="http://schemas.openxmlformats.org/officeDocument/2006/relationships/hyperlink" Target="https://podminky.urs.cz/item/CS_URS_2023_02/919735113" TargetMode="External" /><Relationship Id="rId57" Type="http://schemas.openxmlformats.org/officeDocument/2006/relationships/hyperlink" Target="https://podminky.urs.cz/item/CS_URS_2023_02/935112211" TargetMode="External" /><Relationship Id="rId58" Type="http://schemas.openxmlformats.org/officeDocument/2006/relationships/hyperlink" Target="https://podminky.urs.cz/item/CS_URS_2023_02/938909311" TargetMode="External" /><Relationship Id="rId59" Type="http://schemas.openxmlformats.org/officeDocument/2006/relationships/hyperlink" Target="https://podminky.urs.cz/item/CS_URS_2023_02/966006132" TargetMode="External" /><Relationship Id="rId60" Type="http://schemas.openxmlformats.org/officeDocument/2006/relationships/hyperlink" Target="https://podminky.urs.cz/item/CS_URS_2023_02/966006211" TargetMode="External" /><Relationship Id="rId61" Type="http://schemas.openxmlformats.org/officeDocument/2006/relationships/hyperlink" Target="https://podminky.urs.cz/item/CS_URS_2023_02/997221561" TargetMode="External" /><Relationship Id="rId62" Type="http://schemas.openxmlformats.org/officeDocument/2006/relationships/hyperlink" Target="https://podminky.urs.cz/item/CS_URS_2023_02/997221569" TargetMode="External" /><Relationship Id="rId63" Type="http://schemas.openxmlformats.org/officeDocument/2006/relationships/hyperlink" Target="https://podminky.urs.cz/item/CS_URS_2023_02/997221571" TargetMode="External" /><Relationship Id="rId64" Type="http://schemas.openxmlformats.org/officeDocument/2006/relationships/hyperlink" Target="https://podminky.urs.cz/item/CS_URS_2023_02/997221579" TargetMode="External" /><Relationship Id="rId65" Type="http://schemas.openxmlformats.org/officeDocument/2006/relationships/hyperlink" Target="https://podminky.urs.cz/item/CS_URS_2023_02/997221611" TargetMode="External" /><Relationship Id="rId66" Type="http://schemas.openxmlformats.org/officeDocument/2006/relationships/hyperlink" Target="https://podminky.urs.cz/item/CS_URS_2023_02/997221861" TargetMode="External" /><Relationship Id="rId67" Type="http://schemas.openxmlformats.org/officeDocument/2006/relationships/hyperlink" Target="https://podminky.urs.cz/item/CS_URS_2023_02/997221875" TargetMode="External" /><Relationship Id="rId68" Type="http://schemas.openxmlformats.org/officeDocument/2006/relationships/hyperlink" Target="https://podminky.urs.cz/item/CS_URS_2023_02/998225111" TargetMode="External" /><Relationship Id="rId69"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2/115101201" TargetMode="External" /><Relationship Id="rId2" Type="http://schemas.openxmlformats.org/officeDocument/2006/relationships/hyperlink" Target="https://podminky.urs.cz/item/CS_URS_2023_02/115101301" TargetMode="External" /><Relationship Id="rId3" Type="http://schemas.openxmlformats.org/officeDocument/2006/relationships/hyperlink" Target="https://podminky.urs.cz/item/CS_URS_2023_02/119001421" TargetMode="External" /><Relationship Id="rId4" Type="http://schemas.openxmlformats.org/officeDocument/2006/relationships/hyperlink" Target="https://podminky.urs.cz/item/CS_URS_2023_02/129001101" TargetMode="External" /><Relationship Id="rId5" Type="http://schemas.openxmlformats.org/officeDocument/2006/relationships/hyperlink" Target="https://podminky.urs.cz/item/CS_URS_2023_02/123252104" TargetMode="External" /><Relationship Id="rId6" Type="http://schemas.openxmlformats.org/officeDocument/2006/relationships/hyperlink" Target="https://podminky.urs.cz/item/CS_URS_2023_02/162751117" TargetMode="External" /><Relationship Id="rId7" Type="http://schemas.openxmlformats.org/officeDocument/2006/relationships/hyperlink" Target="https://podminky.urs.cz/item/CS_URS_2023_02/162751119" TargetMode="External" /><Relationship Id="rId8" Type="http://schemas.openxmlformats.org/officeDocument/2006/relationships/hyperlink" Target="https://podminky.urs.cz/item/CS_URS_2023_02/171201231" TargetMode="External" /><Relationship Id="rId9" Type="http://schemas.openxmlformats.org/officeDocument/2006/relationships/hyperlink" Target="https://podminky.urs.cz/item/CS_URS_2023_02/174151101" TargetMode="External" /><Relationship Id="rId10" Type="http://schemas.openxmlformats.org/officeDocument/2006/relationships/hyperlink" Target="https://podminky.urs.cz/item/CS_URS_2023_02/175151101" TargetMode="External" /><Relationship Id="rId11" Type="http://schemas.openxmlformats.org/officeDocument/2006/relationships/hyperlink" Target="https://podminky.urs.cz/item/CS_URS_2023_02/451573111" TargetMode="External" /><Relationship Id="rId12" Type="http://schemas.openxmlformats.org/officeDocument/2006/relationships/hyperlink" Target="https://podminky.urs.cz/item/CS_URS_2023_02/359901211" TargetMode="External" /><Relationship Id="rId13" Type="http://schemas.openxmlformats.org/officeDocument/2006/relationships/hyperlink" Target="https://podminky.urs.cz/item/CS_URS_2023_02/871373121" TargetMode="External" /><Relationship Id="rId14" Type="http://schemas.openxmlformats.org/officeDocument/2006/relationships/hyperlink" Target="https://podminky.urs.cz/item/CS_URS_2023_02/877315211" TargetMode="External" /><Relationship Id="rId15" Type="http://schemas.openxmlformats.org/officeDocument/2006/relationships/hyperlink" Target="https://podminky.urs.cz/item/CS_URS_2023_02/877375221" TargetMode="External" /><Relationship Id="rId16" Type="http://schemas.openxmlformats.org/officeDocument/2006/relationships/hyperlink" Target="https://podminky.urs.cz/item/CS_URS_2023_02/892372121" TargetMode="External" /><Relationship Id="rId17" Type="http://schemas.openxmlformats.org/officeDocument/2006/relationships/hyperlink" Target="https://podminky.urs.cz/item/CS_URS_2023_02/894411131" TargetMode="External" /><Relationship Id="rId18" Type="http://schemas.openxmlformats.org/officeDocument/2006/relationships/hyperlink" Target="https://podminky.urs.cz/item/CS_URS_2023_02/899104112" TargetMode="External" /><Relationship Id="rId19" Type="http://schemas.openxmlformats.org/officeDocument/2006/relationships/hyperlink" Target="https://podminky.urs.cz/item/CS_URS_2023_02/966041111" TargetMode="External" /><Relationship Id="rId20" Type="http://schemas.openxmlformats.org/officeDocument/2006/relationships/hyperlink" Target="https://podminky.urs.cz/item/CS_URS_2023_02/997013501" TargetMode="External" /><Relationship Id="rId21" Type="http://schemas.openxmlformats.org/officeDocument/2006/relationships/hyperlink" Target="https://podminky.urs.cz/item/CS_URS_2023_02/997013509" TargetMode="External" /><Relationship Id="rId22" Type="http://schemas.openxmlformats.org/officeDocument/2006/relationships/hyperlink" Target="https://podminky.urs.cz/item/CS_URS_2023_02/997013601" TargetMode="External" /><Relationship Id="rId23" Type="http://schemas.openxmlformats.org/officeDocument/2006/relationships/hyperlink" Target="https://podminky.urs.cz/item/CS_URS_2023_02/998276101" TargetMode="External" /><Relationship Id="rId24"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3_02/210100151" TargetMode="External" /><Relationship Id="rId2" Type="http://schemas.openxmlformats.org/officeDocument/2006/relationships/hyperlink" Target="https://podminky.urs.cz/item/CS_URS_2023_02/210203901" TargetMode="External" /><Relationship Id="rId3" Type="http://schemas.openxmlformats.org/officeDocument/2006/relationships/hyperlink" Target="https://podminky.urs.cz/item/CS_URS_2023_02/210203901" TargetMode="External" /><Relationship Id="rId4" Type="http://schemas.openxmlformats.org/officeDocument/2006/relationships/hyperlink" Target="https://podminky.urs.cz/item/CS_URS_2023_02/210203901" TargetMode="External" /><Relationship Id="rId5" Type="http://schemas.openxmlformats.org/officeDocument/2006/relationships/hyperlink" Target="https://podminky.urs.cz/item/CS_URS_2023_02/210204002" TargetMode="External" /><Relationship Id="rId6" Type="http://schemas.openxmlformats.org/officeDocument/2006/relationships/hyperlink" Target="https://podminky.urs.cz/item/CS_URS_2023_02/210204011" TargetMode="External" /><Relationship Id="rId7" Type="http://schemas.openxmlformats.org/officeDocument/2006/relationships/hyperlink" Target="https://podminky.urs.cz/item/CS_URS_2023_02/210204103" TargetMode="External" /><Relationship Id="rId8" Type="http://schemas.openxmlformats.org/officeDocument/2006/relationships/hyperlink" Target="https://podminky.urs.cz/item/CS_URS_2023_02/210204103" TargetMode="External" /><Relationship Id="rId9" Type="http://schemas.openxmlformats.org/officeDocument/2006/relationships/hyperlink" Target="https://podminky.urs.cz/item/CS_URS_2023_02/210204105" TargetMode="External" /><Relationship Id="rId10" Type="http://schemas.openxmlformats.org/officeDocument/2006/relationships/hyperlink" Target="https://podminky.urs.cz/item/CS_URS_2023_02/210204201" TargetMode="External" /><Relationship Id="rId11" Type="http://schemas.openxmlformats.org/officeDocument/2006/relationships/hyperlink" Target="https://podminky.urs.cz/item/CS_URS_2023_02/210204202" TargetMode="External" /><Relationship Id="rId12" Type="http://schemas.openxmlformats.org/officeDocument/2006/relationships/hyperlink" Target="https://podminky.urs.cz/item/CS_URS_2023_02/210220022" TargetMode="External" /><Relationship Id="rId13" Type="http://schemas.openxmlformats.org/officeDocument/2006/relationships/hyperlink" Target="https://podminky.urs.cz/item/CS_URS_2023_02/210220301" TargetMode="External" /><Relationship Id="rId14" Type="http://schemas.openxmlformats.org/officeDocument/2006/relationships/hyperlink" Target="https://podminky.urs.cz/item/CS_URS_2023_02/210220304" TargetMode="External" /><Relationship Id="rId15" Type="http://schemas.openxmlformats.org/officeDocument/2006/relationships/hyperlink" Target="https://podminky.urs.cz/item/CS_URS_2023_02/210812011" TargetMode="External" /><Relationship Id="rId16" Type="http://schemas.openxmlformats.org/officeDocument/2006/relationships/hyperlink" Target="https://podminky.urs.cz/item/CS_URS_2023_02/210812035" TargetMode="External" /><Relationship Id="rId17" Type="http://schemas.openxmlformats.org/officeDocument/2006/relationships/hyperlink" Target="https://podminky.urs.cz/item/CS_URS_2023_02/210902011" TargetMode="External" /><Relationship Id="rId18" Type="http://schemas.openxmlformats.org/officeDocument/2006/relationships/hyperlink" Target="https://podminky.urs.cz/item/CS_URS_2023_02/218202013" TargetMode="External" /><Relationship Id="rId19" Type="http://schemas.openxmlformats.org/officeDocument/2006/relationships/hyperlink" Target="https://podminky.urs.cz/item/CS_URS_2023_02/218204011" TargetMode="External" /><Relationship Id="rId20" Type="http://schemas.openxmlformats.org/officeDocument/2006/relationships/hyperlink" Target="https://podminky.urs.cz/item/CS_URS_2023_02/218204103" TargetMode="External" /><Relationship Id="rId21" Type="http://schemas.openxmlformats.org/officeDocument/2006/relationships/hyperlink" Target="https://podminky.urs.cz/item/CS_URS_2023_02/218204124" TargetMode="External" /><Relationship Id="rId22" Type="http://schemas.openxmlformats.org/officeDocument/2006/relationships/hyperlink" Target="https://podminky.urs.cz/item/CS_URS_2023_02/460010023" TargetMode="External" /><Relationship Id="rId23" Type="http://schemas.openxmlformats.org/officeDocument/2006/relationships/hyperlink" Target="https://podminky.urs.cz/item/CS_URS_2023_02/460131113" TargetMode="External" /><Relationship Id="rId24" Type="http://schemas.openxmlformats.org/officeDocument/2006/relationships/hyperlink" Target="https://podminky.urs.cz/item/CS_URS_2023_02/460131113" TargetMode="External" /><Relationship Id="rId25" Type="http://schemas.openxmlformats.org/officeDocument/2006/relationships/hyperlink" Target="https://podminky.urs.cz/item/CS_URS_2023_02/460161172" TargetMode="External" /><Relationship Id="rId26" Type="http://schemas.openxmlformats.org/officeDocument/2006/relationships/hyperlink" Target="https://podminky.urs.cz/item/CS_URS_2023_02/460161482" TargetMode="External" /><Relationship Id="rId27" Type="http://schemas.openxmlformats.org/officeDocument/2006/relationships/hyperlink" Target="https://podminky.urs.cz/item/CS_URS_2023_02/460361111" TargetMode="External" /><Relationship Id="rId28" Type="http://schemas.openxmlformats.org/officeDocument/2006/relationships/hyperlink" Target="https://podminky.urs.cz/item/CS_URS_2023_02/460391123" TargetMode="External" /><Relationship Id="rId29" Type="http://schemas.openxmlformats.org/officeDocument/2006/relationships/hyperlink" Target="https://podminky.urs.cz/item/CS_URS_2023_02/460431182" TargetMode="External" /><Relationship Id="rId30" Type="http://schemas.openxmlformats.org/officeDocument/2006/relationships/hyperlink" Target="https://podminky.urs.cz/item/CS_URS_2023_02/460431512" TargetMode="External" /><Relationship Id="rId31" Type="http://schemas.openxmlformats.org/officeDocument/2006/relationships/hyperlink" Target="https://podminky.urs.cz/item/CS_URS_2023_02/460631213" TargetMode="External" /><Relationship Id="rId32" Type="http://schemas.openxmlformats.org/officeDocument/2006/relationships/hyperlink" Target="https://podminky.urs.cz/item/CS_URS_2023_02/460632113" TargetMode="External" /><Relationship Id="rId33" Type="http://schemas.openxmlformats.org/officeDocument/2006/relationships/hyperlink" Target="https://podminky.urs.cz/item/CS_URS_2023_02/460632213" TargetMode="External" /><Relationship Id="rId34" Type="http://schemas.openxmlformats.org/officeDocument/2006/relationships/hyperlink" Target="https://podminky.urs.cz/item/CS_URS_2023_02/460641111" TargetMode="External" /><Relationship Id="rId35" Type="http://schemas.openxmlformats.org/officeDocument/2006/relationships/hyperlink" Target="https://podminky.urs.cz/item/CS_URS_2023_02/460641111" TargetMode="External" /><Relationship Id="rId36" Type="http://schemas.openxmlformats.org/officeDocument/2006/relationships/hyperlink" Target="https://podminky.urs.cz/item/CS_URS_2023_02/460662512" TargetMode="External" /><Relationship Id="rId37" Type="http://schemas.openxmlformats.org/officeDocument/2006/relationships/hyperlink" Target="https://podminky.urs.cz/item/CS_URS_2023_02/460791114" TargetMode="External" /><Relationship Id="rId38" Type="http://schemas.openxmlformats.org/officeDocument/2006/relationships/hyperlink" Target="https://podminky.urs.cz/item/CS_URS_2023_02/460791212" TargetMode="External" /><Relationship Id="rId39" Type="http://schemas.openxmlformats.org/officeDocument/2006/relationships/hyperlink" Target="https://podminky.urs.cz/item/CS_URS_2023_02/HZS4212" TargetMode="External" /><Relationship Id="rId40" Type="http://schemas.openxmlformats.org/officeDocument/2006/relationships/hyperlink" Target="https://podminky.urs.cz/item/CS_URS_2023_02/HZS4221" TargetMode="External" /><Relationship Id="rId4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2023-11</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Rozvadov, společná stezka pro pěší a cyklisty podél silnice II/605</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Rozvadov</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28. 11. 2023</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25.65" customHeight="1">
      <c r="A49" s="39"/>
      <c r="B49" s="40"/>
      <c r="C49" s="33" t="s">
        <v>25</v>
      </c>
      <c r="D49" s="41"/>
      <c r="E49" s="41"/>
      <c r="F49" s="41"/>
      <c r="G49" s="41"/>
      <c r="H49" s="41"/>
      <c r="I49" s="41"/>
      <c r="J49" s="41"/>
      <c r="K49" s="41"/>
      <c r="L49" s="65" t="str">
        <f>IF(E11= "","",E11)</f>
        <v>Obec Rozvadov</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D PROJEKT PLZEŇ Nedvěd s.r.o.</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ROUND(SUM(AG55:AG58),2)</f>
        <v>0</v>
      </c>
      <c r="AH54" s="102"/>
      <c r="AI54" s="102"/>
      <c r="AJ54" s="102"/>
      <c r="AK54" s="102"/>
      <c r="AL54" s="102"/>
      <c r="AM54" s="102"/>
      <c r="AN54" s="103">
        <f>SUM(AG54,AT54)</f>
        <v>0</v>
      </c>
      <c r="AO54" s="103"/>
      <c r="AP54" s="103"/>
      <c r="AQ54" s="104" t="s">
        <v>19</v>
      </c>
      <c r="AR54" s="105"/>
      <c r="AS54" s="106">
        <f>ROUND(SUM(AS55:AS58),2)</f>
        <v>0</v>
      </c>
      <c r="AT54" s="107">
        <f>ROUND(SUM(AV54:AW54),2)</f>
        <v>0</v>
      </c>
      <c r="AU54" s="108">
        <f>ROUND(SUM(AU55:AU58),5)</f>
        <v>0</v>
      </c>
      <c r="AV54" s="107">
        <f>ROUND(AZ54*L29,2)</f>
        <v>0</v>
      </c>
      <c r="AW54" s="107">
        <f>ROUND(BA54*L30,2)</f>
        <v>0</v>
      </c>
      <c r="AX54" s="107">
        <f>ROUND(BB54*L29,2)</f>
        <v>0</v>
      </c>
      <c r="AY54" s="107">
        <f>ROUND(BC54*L30,2)</f>
        <v>0</v>
      </c>
      <c r="AZ54" s="107">
        <f>ROUND(SUM(AZ55:AZ58),2)</f>
        <v>0</v>
      </c>
      <c r="BA54" s="107">
        <f>ROUND(SUM(BA55:BA58),2)</f>
        <v>0</v>
      </c>
      <c r="BB54" s="107">
        <f>ROUND(SUM(BB55:BB58),2)</f>
        <v>0</v>
      </c>
      <c r="BC54" s="107">
        <f>ROUND(SUM(BC55:BC58),2)</f>
        <v>0</v>
      </c>
      <c r="BD54" s="109">
        <f>ROUND(SUM(BD55:BD58),2)</f>
        <v>0</v>
      </c>
      <c r="BE54" s="6"/>
      <c r="BS54" s="110" t="s">
        <v>71</v>
      </c>
      <c r="BT54" s="110" t="s">
        <v>72</v>
      </c>
      <c r="BU54" s="111" t="s">
        <v>73</v>
      </c>
      <c r="BV54" s="110" t="s">
        <v>74</v>
      </c>
      <c r="BW54" s="110" t="s">
        <v>5</v>
      </c>
      <c r="BX54" s="110" t="s">
        <v>75</v>
      </c>
      <c r="CL54" s="110" t="s">
        <v>19</v>
      </c>
    </row>
    <row r="55" s="7" customFormat="1" ht="16.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000 - Vedlejší a ostat...'!J30</f>
        <v>0</v>
      </c>
      <c r="AH55" s="116"/>
      <c r="AI55" s="116"/>
      <c r="AJ55" s="116"/>
      <c r="AK55" s="116"/>
      <c r="AL55" s="116"/>
      <c r="AM55" s="116"/>
      <c r="AN55" s="117">
        <f>SUM(AG55,AT55)</f>
        <v>0</v>
      </c>
      <c r="AO55" s="116"/>
      <c r="AP55" s="116"/>
      <c r="AQ55" s="118" t="s">
        <v>79</v>
      </c>
      <c r="AR55" s="119"/>
      <c r="AS55" s="120">
        <v>0</v>
      </c>
      <c r="AT55" s="121">
        <f>ROUND(SUM(AV55:AW55),2)</f>
        <v>0</v>
      </c>
      <c r="AU55" s="122">
        <f>'SO 000 - Vedlejší a ostat...'!P84</f>
        <v>0</v>
      </c>
      <c r="AV55" s="121">
        <f>'SO 000 - Vedlejší a ostat...'!J33</f>
        <v>0</v>
      </c>
      <c r="AW55" s="121">
        <f>'SO 000 - Vedlejší a ostat...'!J34</f>
        <v>0</v>
      </c>
      <c r="AX55" s="121">
        <f>'SO 000 - Vedlejší a ostat...'!J35</f>
        <v>0</v>
      </c>
      <c r="AY55" s="121">
        <f>'SO 000 - Vedlejší a ostat...'!J36</f>
        <v>0</v>
      </c>
      <c r="AZ55" s="121">
        <f>'SO 000 - Vedlejší a ostat...'!F33</f>
        <v>0</v>
      </c>
      <c r="BA55" s="121">
        <f>'SO 000 - Vedlejší a ostat...'!F34</f>
        <v>0</v>
      </c>
      <c r="BB55" s="121">
        <f>'SO 000 - Vedlejší a ostat...'!F35</f>
        <v>0</v>
      </c>
      <c r="BC55" s="121">
        <f>'SO 000 - Vedlejší a ostat...'!F36</f>
        <v>0</v>
      </c>
      <c r="BD55" s="123">
        <f>'SO 000 - Vedlejší a ostat...'!F37</f>
        <v>0</v>
      </c>
      <c r="BE55" s="7"/>
      <c r="BT55" s="124" t="s">
        <v>80</v>
      </c>
      <c r="BV55" s="124" t="s">
        <v>74</v>
      </c>
      <c r="BW55" s="124" t="s">
        <v>81</v>
      </c>
      <c r="BX55" s="124" t="s">
        <v>5</v>
      </c>
      <c r="CL55" s="124" t="s">
        <v>19</v>
      </c>
      <c r="CM55" s="124" t="s">
        <v>82</v>
      </c>
    </row>
    <row r="56" s="7" customFormat="1" ht="16.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134 - Společná stezka ...'!J30</f>
        <v>0</v>
      </c>
      <c r="AH56" s="116"/>
      <c r="AI56" s="116"/>
      <c r="AJ56" s="116"/>
      <c r="AK56" s="116"/>
      <c r="AL56" s="116"/>
      <c r="AM56" s="116"/>
      <c r="AN56" s="117">
        <f>SUM(AG56,AT56)</f>
        <v>0</v>
      </c>
      <c r="AO56" s="116"/>
      <c r="AP56" s="116"/>
      <c r="AQ56" s="118" t="s">
        <v>79</v>
      </c>
      <c r="AR56" s="119"/>
      <c r="AS56" s="120">
        <v>0</v>
      </c>
      <c r="AT56" s="121">
        <f>ROUND(SUM(AV56:AW56),2)</f>
        <v>0</v>
      </c>
      <c r="AU56" s="122">
        <f>'SO 134 - Společná stezka ...'!P90</f>
        <v>0</v>
      </c>
      <c r="AV56" s="121">
        <f>'SO 134 - Společná stezka ...'!J33</f>
        <v>0</v>
      </c>
      <c r="AW56" s="121">
        <f>'SO 134 - Společná stezka ...'!J34</f>
        <v>0</v>
      </c>
      <c r="AX56" s="121">
        <f>'SO 134 - Společná stezka ...'!J35</f>
        <v>0</v>
      </c>
      <c r="AY56" s="121">
        <f>'SO 134 - Společná stezka ...'!J36</f>
        <v>0</v>
      </c>
      <c r="AZ56" s="121">
        <f>'SO 134 - Společná stezka ...'!F33</f>
        <v>0</v>
      </c>
      <c r="BA56" s="121">
        <f>'SO 134 - Společná stezka ...'!F34</f>
        <v>0</v>
      </c>
      <c r="BB56" s="121">
        <f>'SO 134 - Společná stezka ...'!F35</f>
        <v>0</v>
      </c>
      <c r="BC56" s="121">
        <f>'SO 134 - Společná stezka ...'!F36</f>
        <v>0</v>
      </c>
      <c r="BD56" s="123">
        <f>'SO 134 - Společná stezka ...'!F37</f>
        <v>0</v>
      </c>
      <c r="BE56" s="7"/>
      <c r="BT56" s="124" t="s">
        <v>80</v>
      </c>
      <c r="BV56" s="124" t="s">
        <v>74</v>
      </c>
      <c r="BW56" s="124" t="s">
        <v>85</v>
      </c>
      <c r="BX56" s="124" t="s">
        <v>5</v>
      </c>
      <c r="CL56" s="124" t="s">
        <v>19</v>
      </c>
      <c r="CM56" s="124" t="s">
        <v>82</v>
      </c>
    </row>
    <row r="57" s="7" customFormat="1" ht="16.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302 - Dešťová kanalizace'!J30</f>
        <v>0</v>
      </c>
      <c r="AH57" s="116"/>
      <c r="AI57" s="116"/>
      <c r="AJ57" s="116"/>
      <c r="AK57" s="116"/>
      <c r="AL57" s="116"/>
      <c r="AM57" s="116"/>
      <c r="AN57" s="117">
        <f>SUM(AG57,AT57)</f>
        <v>0</v>
      </c>
      <c r="AO57" s="116"/>
      <c r="AP57" s="116"/>
      <c r="AQ57" s="118" t="s">
        <v>88</v>
      </c>
      <c r="AR57" s="119"/>
      <c r="AS57" s="120">
        <v>0</v>
      </c>
      <c r="AT57" s="121">
        <f>ROUND(SUM(AV57:AW57),2)</f>
        <v>0</v>
      </c>
      <c r="AU57" s="122">
        <f>'SO 302 - Dešťová kanalizace'!P86</f>
        <v>0</v>
      </c>
      <c r="AV57" s="121">
        <f>'SO 302 - Dešťová kanalizace'!J33</f>
        <v>0</v>
      </c>
      <c r="AW57" s="121">
        <f>'SO 302 - Dešťová kanalizace'!J34</f>
        <v>0</v>
      </c>
      <c r="AX57" s="121">
        <f>'SO 302 - Dešťová kanalizace'!J35</f>
        <v>0</v>
      </c>
      <c r="AY57" s="121">
        <f>'SO 302 - Dešťová kanalizace'!J36</f>
        <v>0</v>
      </c>
      <c r="AZ57" s="121">
        <f>'SO 302 - Dešťová kanalizace'!F33</f>
        <v>0</v>
      </c>
      <c r="BA57" s="121">
        <f>'SO 302 - Dešťová kanalizace'!F34</f>
        <v>0</v>
      </c>
      <c r="BB57" s="121">
        <f>'SO 302 - Dešťová kanalizace'!F35</f>
        <v>0</v>
      </c>
      <c r="BC57" s="121">
        <f>'SO 302 - Dešťová kanalizace'!F36</f>
        <v>0</v>
      </c>
      <c r="BD57" s="123">
        <f>'SO 302 - Dešťová kanalizace'!F37</f>
        <v>0</v>
      </c>
      <c r="BE57" s="7"/>
      <c r="BT57" s="124" t="s">
        <v>80</v>
      </c>
      <c r="BV57" s="124" t="s">
        <v>74</v>
      </c>
      <c r="BW57" s="124" t="s">
        <v>89</v>
      </c>
      <c r="BX57" s="124" t="s">
        <v>5</v>
      </c>
      <c r="CL57" s="124" t="s">
        <v>19</v>
      </c>
      <c r="CM57" s="124" t="s">
        <v>82</v>
      </c>
    </row>
    <row r="58" s="7" customFormat="1" ht="16.5" customHeight="1">
      <c r="A58" s="112" t="s">
        <v>76</v>
      </c>
      <c r="B58" s="113"/>
      <c r="C58" s="114"/>
      <c r="D58" s="115" t="s">
        <v>90</v>
      </c>
      <c r="E58" s="115"/>
      <c r="F58" s="115"/>
      <c r="G58" s="115"/>
      <c r="H58" s="115"/>
      <c r="I58" s="116"/>
      <c r="J58" s="115" t="s">
        <v>91</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401 - Veřejné osvětlení'!J30</f>
        <v>0</v>
      </c>
      <c r="AH58" s="116"/>
      <c r="AI58" s="116"/>
      <c r="AJ58" s="116"/>
      <c r="AK58" s="116"/>
      <c r="AL58" s="116"/>
      <c r="AM58" s="116"/>
      <c r="AN58" s="117">
        <f>SUM(AG58,AT58)</f>
        <v>0</v>
      </c>
      <c r="AO58" s="116"/>
      <c r="AP58" s="116"/>
      <c r="AQ58" s="118" t="s">
        <v>79</v>
      </c>
      <c r="AR58" s="119"/>
      <c r="AS58" s="125">
        <v>0</v>
      </c>
      <c r="AT58" s="126">
        <f>ROUND(SUM(AV58:AW58),2)</f>
        <v>0</v>
      </c>
      <c r="AU58" s="127">
        <f>'SO 401 - Veřejné osvětlení'!P83</f>
        <v>0</v>
      </c>
      <c r="AV58" s="126">
        <f>'SO 401 - Veřejné osvětlení'!J33</f>
        <v>0</v>
      </c>
      <c r="AW58" s="126">
        <f>'SO 401 - Veřejné osvětlení'!J34</f>
        <v>0</v>
      </c>
      <c r="AX58" s="126">
        <f>'SO 401 - Veřejné osvětlení'!J35</f>
        <v>0</v>
      </c>
      <c r="AY58" s="126">
        <f>'SO 401 - Veřejné osvětlení'!J36</f>
        <v>0</v>
      </c>
      <c r="AZ58" s="126">
        <f>'SO 401 - Veřejné osvětlení'!F33</f>
        <v>0</v>
      </c>
      <c r="BA58" s="126">
        <f>'SO 401 - Veřejné osvětlení'!F34</f>
        <v>0</v>
      </c>
      <c r="BB58" s="126">
        <f>'SO 401 - Veřejné osvětlení'!F35</f>
        <v>0</v>
      </c>
      <c r="BC58" s="126">
        <f>'SO 401 - Veřejné osvětlení'!F36</f>
        <v>0</v>
      </c>
      <c r="BD58" s="128">
        <f>'SO 401 - Veřejné osvětlení'!F37</f>
        <v>0</v>
      </c>
      <c r="BE58" s="7"/>
      <c r="BT58" s="124" t="s">
        <v>80</v>
      </c>
      <c r="BV58" s="124" t="s">
        <v>74</v>
      </c>
      <c r="BW58" s="124" t="s">
        <v>92</v>
      </c>
      <c r="BX58" s="124" t="s">
        <v>5</v>
      </c>
      <c r="CL58" s="124" t="s">
        <v>19</v>
      </c>
      <c r="CM58" s="124" t="s">
        <v>82</v>
      </c>
    </row>
    <row r="59" s="2" customFormat="1" ht="30" customHeight="1">
      <c r="A59" s="39"/>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5"/>
      <c r="AS59" s="39"/>
      <c r="AT59" s="39"/>
      <c r="AU59" s="39"/>
      <c r="AV59" s="39"/>
      <c r="AW59" s="39"/>
      <c r="AX59" s="39"/>
      <c r="AY59" s="39"/>
      <c r="AZ59" s="39"/>
      <c r="BA59" s="39"/>
      <c r="BB59" s="39"/>
      <c r="BC59" s="39"/>
      <c r="BD59" s="39"/>
      <c r="BE59" s="39"/>
    </row>
    <row r="60" s="2" customFormat="1" ht="6.96" customHeight="1">
      <c r="A60" s="39"/>
      <c r="B60" s="60"/>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45"/>
      <c r="AS60" s="39"/>
      <c r="AT60" s="39"/>
      <c r="AU60" s="39"/>
      <c r="AV60" s="39"/>
      <c r="AW60" s="39"/>
      <c r="AX60" s="39"/>
      <c r="AY60" s="39"/>
      <c r="AZ60" s="39"/>
      <c r="BA60" s="39"/>
      <c r="BB60" s="39"/>
      <c r="BC60" s="39"/>
      <c r="BD60" s="39"/>
      <c r="BE60" s="39"/>
    </row>
  </sheetData>
  <sheetProtection sheet="1" formatColumns="0" formatRows="0" objects="1" scenarios="1" spinCount="100000" saltValue="6aQO1pHxh4dSG80ZFJW/V0yEXAQEqcKByysmZ/jRgx13TYH4UeVA7u+ET2NLOaAOiP/EfD/446vD2ougyPBVPQ==" hashValue="aNjwd5dJUVTcCQVDgTOBTYrQLlrRlKtkbtlkH8wWwTOg/FFippMH1aLQPiiCBTfCYec7nPbWSR4+GCtxG9TUNw==" algorithmName="SHA-512" password="CC35"/>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00 - Vedlejší a ostat...'!C2" display="/"/>
    <hyperlink ref="A56" location="'SO 134 - Společná stezka ...'!C2" display="/"/>
    <hyperlink ref="A57" location="'SO 302 - Dešťová kanalizace'!C2" display="/"/>
    <hyperlink ref="A58" location="'SO 401 - Veřejné osvětlení'!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93</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Rozvadov, společná stezka pro pěší a cyklisty podél silnice II/605</v>
      </c>
      <c r="F7" s="133"/>
      <c r="G7" s="133"/>
      <c r="H7" s="133"/>
      <c r="L7" s="21"/>
    </row>
    <row r="8" s="2" customFormat="1" ht="12" customHeight="1">
      <c r="A8" s="39"/>
      <c r="B8" s="45"/>
      <c r="C8" s="39"/>
      <c r="D8" s="133" t="s">
        <v>94</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28. 11. 2023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96</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28</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ROUND((SUM(BE84:BE110)),  2)</f>
        <v>0</v>
      </c>
      <c r="G33" s="39"/>
      <c r="H33" s="39"/>
      <c r="I33" s="149">
        <v>0.20999999999999999</v>
      </c>
      <c r="J33" s="148">
        <f>ROUND(((SUM(BE84:BE110))*I33),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ROUND((SUM(BF84:BF110)),  2)</f>
        <v>0</v>
      </c>
      <c r="G34" s="39"/>
      <c r="H34" s="39"/>
      <c r="I34" s="149">
        <v>0.14999999999999999</v>
      </c>
      <c r="J34" s="148">
        <f>ROUND(((SUM(BF84:BF110))*I34),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ROUND((SUM(BG84:BG110)),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ROUND((SUM(BH84:BH110)),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ROUND((SUM(BI84:BI110)),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97</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Rozvadov, společná stezka pro pěší a cyklisty podél silnice II/605</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94</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000 - Vedlejší a ostatní náklady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Rozvadov</v>
      </c>
      <c r="G52" s="41"/>
      <c r="H52" s="41"/>
      <c r="I52" s="33" t="s">
        <v>23</v>
      </c>
      <c r="J52" s="73" t="str">
        <f>IF(J12="","",J12)</f>
        <v>28. 11. 2023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Obec Rozvadov</v>
      </c>
      <c r="G54" s="41"/>
      <c r="H54" s="41"/>
      <c r="I54" s="33" t="s">
        <v>31</v>
      </c>
      <c r="J54" s="37" t="str">
        <f>E21</f>
        <v>D PROJEKT PLZEŇ Nedvěd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98</v>
      </c>
      <c r="D57" s="163"/>
      <c r="E57" s="163"/>
      <c r="F57" s="163"/>
      <c r="G57" s="163"/>
      <c r="H57" s="163"/>
      <c r="I57" s="163"/>
      <c r="J57" s="164" t="s">
        <v>99</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100</v>
      </c>
    </row>
    <row r="60" s="9" customFormat="1" ht="24.96" customHeight="1">
      <c r="A60" s="9"/>
      <c r="B60" s="166"/>
      <c r="C60" s="167"/>
      <c r="D60" s="168" t="s">
        <v>101</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102</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103</v>
      </c>
      <c r="E62" s="175"/>
      <c r="F62" s="175"/>
      <c r="G62" s="175"/>
      <c r="H62" s="175"/>
      <c r="I62" s="175"/>
      <c r="J62" s="176">
        <f>J96</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104</v>
      </c>
      <c r="E63" s="175"/>
      <c r="F63" s="175"/>
      <c r="G63" s="175"/>
      <c r="H63" s="175"/>
      <c r="I63" s="175"/>
      <c r="J63" s="176">
        <f>J103</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105</v>
      </c>
      <c r="E64" s="175"/>
      <c r="F64" s="175"/>
      <c r="G64" s="175"/>
      <c r="H64" s="175"/>
      <c r="I64" s="175"/>
      <c r="J64" s="176">
        <f>J107</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106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Rozvadov, společná stezka pro pěší a cyklisty podél silnice II/605</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94</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000 - Vedlejší a ostatní náklady</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Rozvadov</v>
      </c>
      <c r="G78" s="41"/>
      <c r="H78" s="41"/>
      <c r="I78" s="33" t="s">
        <v>23</v>
      </c>
      <c r="J78" s="73" t="str">
        <f>IF(J12="","",J12)</f>
        <v>28. 11. 2023</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25.65" customHeight="1">
      <c r="A80" s="39"/>
      <c r="B80" s="40"/>
      <c r="C80" s="33" t="s">
        <v>25</v>
      </c>
      <c r="D80" s="41"/>
      <c r="E80" s="41"/>
      <c r="F80" s="28" t="str">
        <f>E15</f>
        <v>Obec Rozvadov</v>
      </c>
      <c r="G80" s="41"/>
      <c r="H80" s="41"/>
      <c r="I80" s="33" t="s">
        <v>31</v>
      </c>
      <c r="J80" s="37" t="str">
        <f>E21</f>
        <v>D PROJEKT PLZEŇ Nedvěd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34</v>
      </c>
      <c r="J81" s="37" t="str">
        <f>E24</f>
        <v xml:space="preserve"> </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107</v>
      </c>
      <c r="D83" s="181" t="s">
        <v>57</v>
      </c>
      <c r="E83" s="181" t="s">
        <v>53</v>
      </c>
      <c r="F83" s="181" t="s">
        <v>54</v>
      </c>
      <c r="G83" s="181" t="s">
        <v>108</v>
      </c>
      <c r="H83" s="181" t="s">
        <v>109</v>
      </c>
      <c r="I83" s="181" t="s">
        <v>110</v>
      </c>
      <c r="J83" s="181" t="s">
        <v>99</v>
      </c>
      <c r="K83" s="182" t="s">
        <v>111</v>
      </c>
      <c r="L83" s="183"/>
      <c r="M83" s="93" t="s">
        <v>19</v>
      </c>
      <c r="N83" s="94" t="s">
        <v>42</v>
      </c>
      <c r="O83" s="94" t="s">
        <v>112</v>
      </c>
      <c r="P83" s="94" t="s">
        <v>113</v>
      </c>
      <c r="Q83" s="94" t="s">
        <v>114</v>
      </c>
      <c r="R83" s="94" t="s">
        <v>115</v>
      </c>
      <c r="S83" s="94" t="s">
        <v>116</v>
      </c>
      <c r="T83" s="95" t="s">
        <v>117</v>
      </c>
      <c r="U83" s="178"/>
      <c r="V83" s="178"/>
      <c r="W83" s="178"/>
      <c r="X83" s="178"/>
      <c r="Y83" s="178"/>
      <c r="Z83" s="178"/>
      <c r="AA83" s="178"/>
      <c r="AB83" s="178"/>
      <c r="AC83" s="178"/>
      <c r="AD83" s="178"/>
      <c r="AE83" s="178"/>
    </row>
    <row r="84" s="2" customFormat="1" ht="22.8" customHeight="1">
      <c r="A84" s="39"/>
      <c r="B84" s="40"/>
      <c r="C84" s="100" t="s">
        <v>118</v>
      </c>
      <c r="D84" s="41"/>
      <c r="E84" s="41"/>
      <c r="F84" s="41"/>
      <c r="G84" s="41"/>
      <c r="H84" s="41"/>
      <c r="I84" s="41"/>
      <c r="J84" s="184">
        <f>BK84</f>
        <v>0</v>
      </c>
      <c r="K84" s="41"/>
      <c r="L84" s="45"/>
      <c r="M84" s="96"/>
      <c r="N84" s="185"/>
      <c r="O84" s="97"/>
      <c r="P84" s="186">
        <f>P85</f>
        <v>0</v>
      </c>
      <c r="Q84" s="97"/>
      <c r="R84" s="186">
        <f>R85</f>
        <v>0</v>
      </c>
      <c r="S84" s="97"/>
      <c r="T84" s="187">
        <f>T85</f>
        <v>0</v>
      </c>
      <c r="U84" s="39"/>
      <c r="V84" s="39"/>
      <c r="W84" s="39"/>
      <c r="X84" s="39"/>
      <c r="Y84" s="39"/>
      <c r="Z84" s="39"/>
      <c r="AA84" s="39"/>
      <c r="AB84" s="39"/>
      <c r="AC84" s="39"/>
      <c r="AD84" s="39"/>
      <c r="AE84" s="39"/>
      <c r="AT84" s="18" t="s">
        <v>71</v>
      </c>
      <c r="AU84" s="18" t="s">
        <v>100</v>
      </c>
      <c r="BK84" s="188">
        <f>BK85</f>
        <v>0</v>
      </c>
    </row>
    <row r="85" s="12" customFormat="1" ht="25.92" customHeight="1">
      <c r="A85" s="12"/>
      <c r="B85" s="189"/>
      <c r="C85" s="190"/>
      <c r="D85" s="191" t="s">
        <v>71</v>
      </c>
      <c r="E85" s="192" t="s">
        <v>119</v>
      </c>
      <c r="F85" s="192" t="s">
        <v>120</v>
      </c>
      <c r="G85" s="190"/>
      <c r="H85" s="190"/>
      <c r="I85" s="193"/>
      <c r="J85" s="194">
        <f>BK85</f>
        <v>0</v>
      </c>
      <c r="K85" s="190"/>
      <c r="L85" s="195"/>
      <c r="M85" s="196"/>
      <c r="N85" s="197"/>
      <c r="O85" s="197"/>
      <c r="P85" s="198">
        <f>P86+P96+P103+P107</f>
        <v>0</v>
      </c>
      <c r="Q85" s="197"/>
      <c r="R85" s="198">
        <f>R86+R96+R103+R107</f>
        <v>0</v>
      </c>
      <c r="S85" s="197"/>
      <c r="T85" s="199">
        <f>T86+T96+T103+T107</f>
        <v>0</v>
      </c>
      <c r="U85" s="12"/>
      <c r="V85" s="12"/>
      <c r="W85" s="12"/>
      <c r="X85" s="12"/>
      <c r="Y85" s="12"/>
      <c r="Z85" s="12"/>
      <c r="AA85" s="12"/>
      <c r="AB85" s="12"/>
      <c r="AC85" s="12"/>
      <c r="AD85" s="12"/>
      <c r="AE85" s="12"/>
      <c r="AR85" s="200" t="s">
        <v>121</v>
      </c>
      <c r="AT85" s="201" t="s">
        <v>71</v>
      </c>
      <c r="AU85" s="201" t="s">
        <v>72</v>
      </c>
      <c r="AY85" s="200" t="s">
        <v>122</v>
      </c>
      <c r="BK85" s="202">
        <f>BK86+BK96+BK103+BK107</f>
        <v>0</v>
      </c>
    </row>
    <row r="86" s="12" customFormat="1" ht="22.8" customHeight="1">
      <c r="A86" s="12"/>
      <c r="B86" s="189"/>
      <c r="C86" s="190"/>
      <c r="D86" s="191" t="s">
        <v>71</v>
      </c>
      <c r="E86" s="203" t="s">
        <v>123</v>
      </c>
      <c r="F86" s="203" t="s">
        <v>124</v>
      </c>
      <c r="G86" s="190"/>
      <c r="H86" s="190"/>
      <c r="I86" s="193"/>
      <c r="J86" s="204">
        <f>BK86</f>
        <v>0</v>
      </c>
      <c r="K86" s="190"/>
      <c r="L86" s="195"/>
      <c r="M86" s="196"/>
      <c r="N86" s="197"/>
      <c r="O86" s="197"/>
      <c r="P86" s="198">
        <f>SUM(P87:P95)</f>
        <v>0</v>
      </c>
      <c r="Q86" s="197"/>
      <c r="R86" s="198">
        <f>SUM(R87:R95)</f>
        <v>0</v>
      </c>
      <c r="S86" s="197"/>
      <c r="T86" s="199">
        <f>SUM(T87:T95)</f>
        <v>0</v>
      </c>
      <c r="U86" s="12"/>
      <c r="V86" s="12"/>
      <c r="W86" s="12"/>
      <c r="X86" s="12"/>
      <c r="Y86" s="12"/>
      <c r="Z86" s="12"/>
      <c r="AA86" s="12"/>
      <c r="AB86" s="12"/>
      <c r="AC86" s="12"/>
      <c r="AD86" s="12"/>
      <c r="AE86" s="12"/>
      <c r="AR86" s="200" t="s">
        <v>121</v>
      </c>
      <c r="AT86" s="201" t="s">
        <v>71</v>
      </c>
      <c r="AU86" s="201" t="s">
        <v>80</v>
      </c>
      <c r="AY86" s="200" t="s">
        <v>122</v>
      </c>
      <c r="BK86" s="202">
        <f>SUM(BK87:BK95)</f>
        <v>0</v>
      </c>
    </row>
    <row r="87" s="2" customFormat="1" ht="16.5" customHeight="1">
      <c r="A87" s="39"/>
      <c r="B87" s="40"/>
      <c r="C87" s="205" t="s">
        <v>80</v>
      </c>
      <c r="D87" s="205" t="s">
        <v>125</v>
      </c>
      <c r="E87" s="206" t="s">
        <v>126</v>
      </c>
      <c r="F87" s="207" t="s">
        <v>127</v>
      </c>
      <c r="G87" s="208" t="s">
        <v>128</v>
      </c>
      <c r="H87" s="209">
        <v>1</v>
      </c>
      <c r="I87" s="210"/>
      <c r="J87" s="211">
        <f>ROUND(I87*H87,2)</f>
        <v>0</v>
      </c>
      <c r="K87" s="207" t="s">
        <v>129</v>
      </c>
      <c r="L87" s="45"/>
      <c r="M87" s="212" t="s">
        <v>19</v>
      </c>
      <c r="N87" s="213"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130</v>
      </c>
      <c r="AT87" s="216" t="s">
        <v>125</v>
      </c>
      <c r="AU87" s="216" t="s">
        <v>82</v>
      </c>
      <c r="AY87" s="18" t="s">
        <v>122</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130</v>
      </c>
      <c r="BM87" s="216" t="s">
        <v>131</v>
      </c>
    </row>
    <row r="88" s="2" customFormat="1">
      <c r="A88" s="39"/>
      <c r="B88" s="40"/>
      <c r="C88" s="41"/>
      <c r="D88" s="218" t="s">
        <v>132</v>
      </c>
      <c r="E88" s="41"/>
      <c r="F88" s="219" t="s">
        <v>133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132</v>
      </c>
      <c r="AU88" s="18" t="s">
        <v>82</v>
      </c>
    </row>
    <row r="89" s="2" customFormat="1">
      <c r="A89" s="39"/>
      <c r="B89" s="40"/>
      <c r="C89" s="41"/>
      <c r="D89" s="223" t="s">
        <v>134</v>
      </c>
      <c r="E89" s="41"/>
      <c r="F89" s="224" t="s">
        <v>135</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134</v>
      </c>
      <c r="AU89" s="18" t="s">
        <v>82</v>
      </c>
    </row>
    <row r="90" s="2" customFormat="1" ht="16.5" customHeight="1">
      <c r="A90" s="39"/>
      <c r="B90" s="40"/>
      <c r="C90" s="205" t="s">
        <v>82</v>
      </c>
      <c r="D90" s="205" t="s">
        <v>125</v>
      </c>
      <c r="E90" s="206" t="s">
        <v>136</v>
      </c>
      <c r="F90" s="207" t="s">
        <v>137</v>
      </c>
      <c r="G90" s="208" t="s">
        <v>128</v>
      </c>
      <c r="H90" s="209">
        <v>1</v>
      </c>
      <c r="I90" s="210"/>
      <c r="J90" s="211">
        <f>ROUND(I90*H90,2)</f>
        <v>0</v>
      </c>
      <c r="K90" s="207" t="s">
        <v>129</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130</v>
      </c>
      <c r="AT90" s="216" t="s">
        <v>125</v>
      </c>
      <c r="AU90" s="216" t="s">
        <v>82</v>
      </c>
      <c r="AY90" s="18" t="s">
        <v>122</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130</v>
      </c>
      <c r="BM90" s="216" t="s">
        <v>138</v>
      </c>
    </row>
    <row r="91" s="2" customFormat="1">
      <c r="A91" s="39"/>
      <c r="B91" s="40"/>
      <c r="C91" s="41"/>
      <c r="D91" s="218" t="s">
        <v>132</v>
      </c>
      <c r="E91" s="41"/>
      <c r="F91" s="219" t="s">
        <v>139</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132</v>
      </c>
      <c r="AU91" s="18" t="s">
        <v>82</v>
      </c>
    </row>
    <row r="92" s="2" customFormat="1">
      <c r="A92" s="39"/>
      <c r="B92" s="40"/>
      <c r="C92" s="41"/>
      <c r="D92" s="223" t="s">
        <v>134</v>
      </c>
      <c r="E92" s="41"/>
      <c r="F92" s="224" t="s">
        <v>140</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134</v>
      </c>
      <c r="AU92" s="18" t="s">
        <v>82</v>
      </c>
    </row>
    <row r="93" s="2" customFormat="1" ht="16.5" customHeight="1">
      <c r="A93" s="39"/>
      <c r="B93" s="40"/>
      <c r="C93" s="205" t="s">
        <v>141</v>
      </c>
      <c r="D93" s="205" t="s">
        <v>125</v>
      </c>
      <c r="E93" s="206" t="s">
        <v>142</v>
      </c>
      <c r="F93" s="207" t="s">
        <v>143</v>
      </c>
      <c r="G93" s="208" t="s">
        <v>128</v>
      </c>
      <c r="H93" s="209">
        <v>1</v>
      </c>
      <c r="I93" s="210"/>
      <c r="J93" s="211">
        <f>ROUND(I93*H93,2)</f>
        <v>0</v>
      </c>
      <c r="K93" s="207" t="s">
        <v>129</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130</v>
      </c>
      <c r="AT93" s="216" t="s">
        <v>125</v>
      </c>
      <c r="AU93" s="216" t="s">
        <v>82</v>
      </c>
      <c r="AY93" s="18" t="s">
        <v>122</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130</v>
      </c>
      <c r="BM93" s="216" t="s">
        <v>144</v>
      </c>
    </row>
    <row r="94" s="2" customFormat="1">
      <c r="A94" s="39"/>
      <c r="B94" s="40"/>
      <c r="C94" s="41"/>
      <c r="D94" s="218" t="s">
        <v>132</v>
      </c>
      <c r="E94" s="41"/>
      <c r="F94" s="219" t="s">
        <v>145</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132</v>
      </c>
      <c r="AU94" s="18" t="s">
        <v>82</v>
      </c>
    </row>
    <row r="95" s="2" customFormat="1">
      <c r="A95" s="39"/>
      <c r="B95" s="40"/>
      <c r="C95" s="41"/>
      <c r="D95" s="223" t="s">
        <v>134</v>
      </c>
      <c r="E95" s="41"/>
      <c r="F95" s="224" t="s">
        <v>146</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134</v>
      </c>
      <c r="AU95" s="18" t="s">
        <v>82</v>
      </c>
    </row>
    <row r="96" s="12" customFormat="1" ht="22.8" customHeight="1">
      <c r="A96" s="12"/>
      <c r="B96" s="189"/>
      <c r="C96" s="190"/>
      <c r="D96" s="191" t="s">
        <v>71</v>
      </c>
      <c r="E96" s="203" t="s">
        <v>147</v>
      </c>
      <c r="F96" s="203" t="s">
        <v>148</v>
      </c>
      <c r="G96" s="190"/>
      <c r="H96" s="190"/>
      <c r="I96" s="193"/>
      <c r="J96" s="204">
        <f>BK96</f>
        <v>0</v>
      </c>
      <c r="K96" s="190"/>
      <c r="L96" s="195"/>
      <c r="M96" s="196"/>
      <c r="N96" s="197"/>
      <c r="O96" s="197"/>
      <c r="P96" s="198">
        <f>SUM(P97:P102)</f>
        <v>0</v>
      </c>
      <c r="Q96" s="197"/>
      <c r="R96" s="198">
        <f>SUM(R97:R102)</f>
        <v>0</v>
      </c>
      <c r="S96" s="197"/>
      <c r="T96" s="199">
        <f>SUM(T97:T102)</f>
        <v>0</v>
      </c>
      <c r="U96" s="12"/>
      <c r="V96" s="12"/>
      <c r="W96" s="12"/>
      <c r="X96" s="12"/>
      <c r="Y96" s="12"/>
      <c r="Z96" s="12"/>
      <c r="AA96" s="12"/>
      <c r="AB96" s="12"/>
      <c r="AC96" s="12"/>
      <c r="AD96" s="12"/>
      <c r="AE96" s="12"/>
      <c r="AR96" s="200" t="s">
        <v>121</v>
      </c>
      <c r="AT96" s="201" t="s">
        <v>71</v>
      </c>
      <c r="AU96" s="201" t="s">
        <v>80</v>
      </c>
      <c r="AY96" s="200" t="s">
        <v>122</v>
      </c>
      <c r="BK96" s="202">
        <f>SUM(BK97:BK102)</f>
        <v>0</v>
      </c>
    </row>
    <row r="97" s="2" customFormat="1" ht="16.5" customHeight="1">
      <c r="A97" s="39"/>
      <c r="B97" s="40"/>
      <c r="C97" s="205" t="s">
        <v>130</v>
      </c>
      <c r="D97" s="205" t="s">
        <v>125</v>
      </c>
      <c r="E97" s="206" t="s">
        <v>149</v>
      </c>
      <c r="F97" s="207" t="s">
        <v>148</v>
      </c>
      <c r="G97" s="208" t="s">
        <v>128</v>
      </c>
      <c r="H97" s="209">
        <v>1</v>
      </c>
      <c r="I97" s="210"/>
      <c r="J97" s="211">
        <f>ROUND(I97*H97,2)</f>
        <v>0</v>
      </c>
      <c r="K97" s="207" t="s">
        <v>129</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130</v>
      </c>
      <c r="AT97" s="216" t="s">
        <v>125</v>
      </c>
      <c r="AU97" s="216" t="s">
        <v>82</v>
      </c>
      <c r="AY97" s="18" t="s">
        <v>122</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130</v>
      </c>
      <c r="BM97" s="216" t="s">
        <v>150</v>
      </c>
    </row>
    <row r="98" s="2" customFormat="1">
      <c r="A98" s="39"/>
      <c r="B98" s="40"/>
      <c r="C98" s="41"/>
      <c r="D98" s="218" t="s">
        <v>132</v>
      </c>
      <c r="E98" s="41"/>
      <c r="F98" s="219" t="s">
        <v>151</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132</v>
      </c>
      <c r="AU98" s="18" t="s">
        <v>82</v>
      </c>
    </row>
    <row r="99" s="2" customFormat="1">
      <c r="A99" s="39"/>
      <c r="B99" s="40"/>
      <c r="C99" s="41"/>
      <c r="D99" s="223" t="s">
        <v>134</v>
      </c>
      <c r="E99" s="41"/>
      <c r="F99" s="224" t="s">
        <v>152</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134</v>
      </c>
      <c r="AU99" s="18" t="s">
        <v>82</v>
      </c>
    </row>
    <row r="100" s="2" customFormat="1" ht="16.5" customHeight="1">
      <c r="A100" s="39"/>
      <c r="B100" s="40"/>
      <c r="C100" s="205" t="s">
        <v>121</v>
      </c>
      <c r="D100" s="205" t="s">
        <v>125</v>
      </c>
      <c r="E100" s="206" t="s">
        <v>153</v>
      </c>
      <c r="F100" s="207" t="s">
        <v>154</v>
      </c>
      <c r="G100" s="208" t="s">
        <v>128</v>
      </c>
      <c r="H100" s="209">
        <v>1</v>
      </c>
      <c r="I100" s="210"/>
      <c r="J100" s="211">
        <f>ROUND(I100*H100,2)</f>
        <v>0</v>
      </c>
      <c r="K100" s="207" t="s">
        <v>129</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130</v>
      </c>
      <c r="AT100" s="216" t="s">
        <v>125</v>
      </c>
      <c r="AU100" s="216" t="s">
        <v>82</v>
      </c>
      <c r="AY100" s="18" t="s">
        <v>122</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130</v>
      </c>
      <c r="BM100" s="216" t="s">
        <v>155</v>
      </c>
    </row>
    <row r="101" s="2" customFormat="1">
      <c r="A101" s="39"/>
      <c r="B101" s="40"/>
      <c r="C101" s="41"/>
      <c r="D101" s="218" t="s">
        <v>132</v>
      </c>
      <c r="E101" s="41"/>
      <c r="F101" s="219" t="s">
        <v>156</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132</v>
      </c>
      <c r="AU101" s="18" t="s">
        <v>82</v>
      </c>
    </row>
    <row r="102" s="2" customFormat="1">
      <c r="A102" s="39"/>
      <c r="B102" s="40"/>
      <c r="C102" s="41"/>
      <c r="D102" s="223" t="s">
        <v>134</v>
      </c>
      <c r="E102" s="41"/>
      <c r="F102" s="224" t="s">
        <v>157</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134</v>
      </c>
      <c r="AU102" s="18" t="s">
        <v>82</v>
      </c>
    </row>
    <row r="103" s="12" customFormat="1" ht="22.8" customHeight="1">
      <c r="A103" s="12"/>
      <c r="B103" s="189"/>
      <c r="C103" s="190"/>
      <c r="D103" s="191" t="s">
        <v>71</v>
      </c>
      <c r="E103" s="203" t="s">
        <v>158</v>
      </c>
      <c r="F103" s="203" t="s">
        <v>159</v>
      </c>
      <c r="G103" s="190"/>
      <c r="H103" s="190"/>
      <c r="I103" s="193"/>
      <c r="J103" s="204">
        <f>BK103</f>
        <v>0</v>
      </c>
      <c r="K103" s="190"/>
      <c r="L103" s="195"/>
      <c r="M103" s="196"/>
      <c r="N103" s="197"/>
      <c r="O103" s="197"/>
      <c r="P103" s="198">
        <f>SUM(P104:P106)</f>
        <v>0</v>
      </c>
      <c r="Q103" s="197"/>
      <c r="R103" s="198">
        <f>SUM(R104:R106)</f>
        <v>0</v>
      </c>
      <c r="S103" s="197"/>
      <c r="T103" s="199">
        <f>SUM(T104:T106)</f>
        <v>0</v>
      </c>
      <c r="U103" s="12"/>
      <c r="V103" s="12"/>
      <c r="W103" s="12"/>
      <c r="X103" s="12"/>
      <c r="Y103" s="12"/>
      <c r="Z103" s="12"/>
      <c r="AA103" s="12"/>
      <c r="AB103" s="12"/>
      <c r="AC103" s="12"/>
      <c r="AD103" s="12"/>
      <c r="AE103" s="12"/>
      <c r="AR103" s="200" t="s">
        <v>121</v>
      </c>
      <c r="AT103" s="201" t="s">
        <v>71</v>
      </c>
      <c r="AU103" s="201" t="s">
        <v>80</v>
      </c>
      <c r="AY103" s="200" t="s">
        <v>122</v>
      </c>
      <c r="BK103" s="202">
        <f>SUM(BK104:BK106)</f>
        <v>0</v>
      </c>
    </row>
    <row r="104" s="2" customFormat="1" ht="16.5" customHeight="1">
      <c r="A104" s="39"/>
      <c r="B104" s="40"/>
      <c r="C104" s="205" t="s">
        <v>160</v>
      </c>
      <c r="D104" s="205" t="s">
        <v>125</v>
      </c>
      <c r="E104" s="206" t="s">
        <v>161</v>
      </c>
      <c r="F104" s="207" t="s">
        <v>162</v>
      </c>
      <c r="G104" s="208" t="s">
        <v>163</v>
      </c>
      <c r="H104" s="209">
        <v>1</v>
      </c>
      <c r="I104" s="210"/>
      <c r="J104" s="211">
        <f>ROUND(I104*H104,2)</f>
        <v>0</v>
      </c>
      <c r="K104" s="207" t="s">
        <v>129</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164</v>
      </c>
      <c r="AT104" s="216" t="s">
        <v>125</v>
      </c>
      <c r="AU104" s="216" t="s">
        <v>82</v>
      </c>
      <c r="AY104" s="18" t="s">
        <v>122</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164</v>
      </c>
      <c r="BM104" s="216" t="s">
        <v>165</v>
      </c>
    </row>
    <row r="105" s="2" customFormat="1">
      <c r="A105" s="39"/>
      <c r="B105" s="40"/>
      <c r="C105" s="41"/>
      <c r="D105" s="218" t="s">
        <v>132</v>
      </c>
      <c r="E105" s="41"/>
      <c r="F105" s="219" t="s">
        <v>166</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132</v>
      </c>
      <c r="AU105" s="18" t="s">
        <v>82</v>
      </c>
    </row>
    <row r="106" s="2" customFormat="1">
      <c r="A106" s="39"/>
      <c r="B106" s="40"/>
      <c r="C106" s="41"/>
      <c r="D106" s="223" t="s">
        <v>134</v>
      </c>
      <c r="E106" s="41"/>
      <c r="F106" s="224" t="s">
        <v>167</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134</v>
      </c>
      <c r="AU106" s="18" t="s">
        <v>82</v>
      </c>
    </row>
    <row r="107" s="12" customFormat="1" ht="22.8" customHeight="1">
      <c r="A107" s="12"/>
      <c r="B107" s="189"/>
      <c r="C107" s="190"/>
      <c r="D107" s="191" t="s">
        <v>71</v>
      </c>
      <c r="E107" s="203" t="s">
        <v>168</v>
      </c>
      <c r="F107" s="203" t="s">
        <v>169</v>
      </c>
      <c r="G107" s="190"/>
      <c r="H107" s="190"/>
      <c r="I107" s="193"/>
      <c r="J107" s="204">
        <f>BK107</f>
        <v>0</v>
      </c>
      <c r="K107" s="190"/>
      <c r="L107" s="195"/>
      <c r="M107" s="196"/>
      <c r="N107" s="197"/>
      <c r="O107" s="197"/>
      <c r="P107" s="198">
        <f>SUM(P108:P110)</f>
        <v>0</v>
      </c>
      <c r="Q107" s="197"/>
      <c r="R107" s="198">
        <f>SUM(R108:R110)</f>
        <v>0</v>
      </c>
      <c r="S107" s="197"/>
      <c r="T107" s="199">
        <f>SUM(T108:T110)</f>
        <v>0</v>
      </c>
      <c r="U107" s="12"/>
      <c r="V107" s="12"/>
      <c r="W107" s="12"/>
      <c r="X107" s="12"/>
      <c r="Y107" s="12"/>
      <c r="Z107" s="12"/>
      <c r="AA107" s="12"/>
      <c r="AB107" s="12"/>
      <c r="AC107" s="12"/>
      <c r="AD107" s="12"/>
      <c r="AE107" s="12"/>
      <c r="AR107" s="200" t="s">
        <v>121</v>
      </c>
      <c r="AT107" s="201" t="s">
        <v>71</v>
      </c>
      <c r="AU107" s="201" t="s">
        <v>80</v>
      </c>
      <c r="AY107" s="200" t="s">
        <v>122</v>
      </c>
      <c r="BK107" s="202">
        <f>SUM(BK108:BK110)</f>
        <v>0</v>
      </c>
    </row>
    <row r="108" s="2" customFormat="1" ht="16.5" customHeight="1">
      <c r="A108" s="39"/>
      <c r="B108" s="40"/>
      <c r="C108" s="205" t="s">
        <v>170</v>
      </c>
      <c r="D108" s="205" t="s">
        <v>125</v>
      </c>
      <c r="E108" s="206" t="s">
        <v>171</v>
      </c>
      <c r="F108" s="207" t="s">
        <v>169</v>
      </c>
      <c r="G108" s="208" t="s">
        <v>128</v>
      </c>
      <c r="H108" s="209">
        <v>1</v>
      </c>
      <c r="I108" s="210"/>
      <c r="J108" s="211">
        <f>ROUND(I108*H108,2)</f>
        <v>0</v>
      </c>
      <c r="K108" s="207" t="s">
        <v>129</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164</v>
      </c>
      <c r="AT108" s="216" t="s">
        <v>125</v>
      </c>
      <c r="AU108" s="216" t="s">
        <v>82</v>
      </c>
      <c r="AY108" s="18" t="s">
        <v>122</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164</v>
      </c>
      <c r="BM108" s="216" t="s">
        <v>172</v>
      </c>
    </row>
    <row r="109" s="2" customFormat="1">
      <c r="A109" s="39"/>
      <c r="B109" s="40"/>
      <c r="C109" s="41"/>
      <c r="D109" s="218" t="s">
        <v>132</v>
      </c>
      <c r="E109" s="41"/>
      <c r="F109" s="219" t="s">
        <v>173</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132</v>
      </c>
      <c r="AU109" s="18" t="s">
        <v>82</v>
      </c>
    </row>
    <row r="110" s="2" customFormat="1">
      <c r="A110" s="39"/>
      <c r="B110" s="40"/>
      <c r="C110" s="41"/>
      <c r="D110" s="223" t="s">
        <v>134</v>
      </c>
      <c r="E110" s="41"/>
      <c r="F110" s="224" t="s">
        <v>174</v>
      </c>
      <c r="G110" s="41"/>
      <c r="H110" s="41"/>
      <c r="I110" s="220"/>
      <c r="J110" s="41"/>
      <c r="K110" s="41"/>
      <c r="L110" s="45"/>
      <c r="M110" s="225"/>
      <c r="N110" s="226"/>
      <c r="O110" s="227"/>
      <c r="P110" s="227"/>
      <c r="Q110" s="227"/>
      <c r="R110" s="227"/>
      <c r="S110" s="227"/>
      <c r="T110" s="228"/>
      <c r="U110" s="39"/>
      <c r="V110" s="39"/>
      <c r="W110" s="39"/>
      <c r="X110" s="39"/>
      <c r="Y110" s="39"/>
      <c r="Z110" s="39"/>
      <c r="AA110" s="39"/>
      <c r="AB110" s="39"/>
      <c r="AC110" s="39"/>
      <c r="AD110" s="39"/>
      <c r="AE110" s="39"/>
      <c r="AT110" s="18" t="s">
        <v>134</v>
      </c>
      <c r="AU110" s="18" t="s">
        <v>82</v>
      </c>
    </row>
    <row r="111" s="2" customFormat="1" ht="6.96" customHeight="1">
      <c r="A111" s="39"/>
      <c r="B111" s="60"/>
      <c r="C111" s="61"/>
      <c r="D111" s="61"/>
      <c r="E111" s="61"/>
      <c r="F111" s="61"/>
      <c r="G111" s="61"/>
      <c r="H111" s="61"/>
      <c r="I111" s="61"/>
      <c r="J111" s="61"/>
      <c r="K111" s="61"/>
      <c r="L111" s="45"/>
      <c r="M111" s="39"/>
      <c r="O111" s="39"/>
      <c r="P111" s="39"/>
      <c r="Q111" s="39"/>
      <c r="R111" s="39"/>
      <c r="S111" s="39"/>
      <c r="T111" s="39"/>
      <c r="U111" s="39"/>
      <c r="V111" s="39"/>
      <c r="W111" s="39"/>
      <c r="X111" s="39"/>
      <c r="Y111" s="39"/>
      <c r="Z111" s="39"/>
      <c r="AA111" s="39"/>
      <c r="AB111" s="39"/>
      <c r="AC111" s="39"/>
      <c r="AD111" s="39"/>
      <c r="AE111" s="39"/>
    </row>
  </sheetData>
  <sheetProtection sheet="1" autoFilter="0" formatColumns="0" formatRows="0" objects="1" scenarios="1" spinCount="100000" saltValue="8tNZO7TpofFRDnhROwT9pmRJpgp+gtkZO47VhZNft+KSOpyf1TCo2OqbTfMb7aReAvvpV3YE0df0lFXhLLif5A==" hashValue="OSHzsTP+HMa1bk/U0Uk8BaudhFwbeqCmA5YjpI3Dqyr8+ga36v1EVuPqk4vxXBL6Bo61fwEmInxJQFmEyKpNLw==" algorithmName="SHA-512" password="CC35"/>
  <autoFilter ref="C83:K110"/>
  <mergeCells count="9">
    <mergeCell ref="E7:H7"/>
    <mergeCell ref="E9:H9"/>
    <mergeCell ref="E18:H18"/>
    <mergeCell ref="E27:H27"/>
    <mergeCell ref="E48:H48"/>
    <mergeCell ref="E50:H50"/>
    <mergeCell ref="E74:H74"/>
    <mergeCell ref="E76:H76"/>
    <mergeCell ref="L2:V2"/>
  </mergeCells>
  <hyperlinks>
    <hyperlink ref="F88" r:id="rId1" display="https://podminky.urs.cz/item/CS_URS_2023_02/012203000"/>
    <hyperlink ref="F91" r:id="rId2" display="https://podminky.urs.cz/item/CS_URS_2023_02/012303000"/>
    <hyperlink ref="F94" r:id="rId3" display="https://podminky.urs.cz/item/CS_URS_2023_02/013254000"/>
    <hyperlink ref="F98" r:id="rId4" display="https://podminky.urs.cz/item/CS_URS_2023_02/030001000"/>
    <hyperlink ref="F101" r:id="rId5" display="https://podminky.urs.cz/item/CS_URS_2023_02/034503000"/>
    <hyperlink ref="F105" r:id="rId6" display="https://podminky.urs.cz/item/CS_URS_2023_02/043002000"/>
    <hyperlink ref="F109" r:id="rId7" display="https://podminky.urs.cz/item/CS_URS_2023_02/070001000"/>
  </hyperlinks>
  <pageMargins left="0.39375" right="0.39375" top="0.39375" bottom="0.39375" header="0" footer="0"/>
  <pageSetup paperSize="9" orientation="portrait" blackAndWhite="1" fitToHeight="100"/>
  <headerFooter>
    <oddFooter>&amp;CStrana &amp;P z &amp;N</oddFooter>
  </headerFooter>
  <drawing r:id="rId8"/>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93</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Rozvadov, společná stezka pro pěší a cyklisty podél silnice II/605</v>
      </c>
      <c r="F7" s="133"/>
      <c r="G7" s="133"/>
      <c r="H7" s="133"/>
      <c r="L7" s="21"/>
    </row>
    <row r="8" s="2" customFormat="1" ht="12" customHeight="1">
      <c r="A8" s="39"/>
      <c r="B8" s="45"/>
      <c r="C8" s="39"/>
      <c r="D8" s="133" t="s">
        <v>94</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175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176</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28. 11. 2023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28</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ROUND((SUM(BE90:BE398)),  2)</f>
        <v>0</v>
      </c>
      <c r="G33" s="39"/>
      <c r="H33" s="39"/>
      <c r="I33" s="149">
        <v>0.20999999999999999</v>
      </c>
      <c r="J33" s="148">
        <f>ROUND(((SUM(BE90:BE398))*I33),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ROUND((SUM(BF90:BF398)),  2)</f>
        <v>0</v>
      </c>
      <c r="G34" s="39"/>
      <c r="H34" s="39"/>
      <c r="I34" s="149">
        <v>0.14999999999999999</v>
      </c>
      <c r="J34" s="148">
        <f>ROUND(((SUM(BF90:BF398))*I34),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ROUND((SUM(BG90:BG398)),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ROUND((SUM(BH90:BH398)),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ROUND((SUM(BI90:BI398)),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97</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Rozvadov, společná stezka pro pěší a cyklisty podél silnice II/605</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94</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134 - Společná stezka pro pěší a cyklisty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Rozvadov</v>
      </c>
      <c r="G52" s="41"/>
      <c r="H52" s="41"/>
      <c r="I52" s="33" t="s">
        <v>23</v>
      </c>
      <c r="J52" s="73" t="str">
        <f>IF(J12="","",J12)</f>
        <v>28. 11. 2023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Obec Rozvadov</v>
      </c>
      <c r="G54" s="41"/>
      <c r="H54" s="41"/>
      <c r="I54" s="33" t="s">
        <v>31</v>
      </c>
      <c r="J54" s="37" t="str">
        <f>E21</f>
        <v>D PROJEKT PLZEŇ Nedvěd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98</v>
      </c>
      <c r="D57" s="163"/>
      <c r="E57" s="163"/>
      <c r="F57" s="163"/>
      <c r="G57" s="163"/>
      <c r="H57" s="163"/>
      <c r="I57" s="163"/>
      <c r="J57" s="164" t="s">
        <v>99</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J90</f>
        <v>0</v>
      </c>
      <c r="K59" s="41"/>
      <c r="L59" s="135"/>
      <c r="S59" s="39"/>
      <c r="T59" s="39"/>
      <c r="U59" s="39"/>
      <c r="V59" s="39"/>
      <c r="W59" s="39"/>
      <c r="X59" s="39"/>
      <c r="Y59" s="39"/>
      <c r="Z59" s="39"/>
      <c r="AA59" s="39"/>
      <c r="AB59" s="39"/>
      <c r="AC59" s="39"/>
      <c r="AD59" s="39"/>
      <c r="AE59" s="39"/>
      <c r="AU59" s="18" t="s">
        <v>100</v>
      </c>
    </row>
    <row r="60" s="9" customFormat="1" ht="24.96" customHeight="1">
      <c r="A60" s="9"/>
      <c r="B60" s="166"/>
      <c r="C60" s="167"/>
      <c r="D60" s="168" t="s">
        <v>177</v>
      </c>
      <c r="E60" s="169"/>
      <c r="F60" s="169"/>
      <c r="G60" s="169"/>
      <c r="H60" s="169"/>
      <c r="I60" s="169"/>
      <c r="J60" s="170">
        <f>J91</f>
        <v>0</v>
      </c>
      <c r="K60" s="167"/>
      <c r="L60" s="171"/>
      <c r="S60" s="9"/>
      <c r="T60" s="9"/>
      <c r="U60" s="9"/>
      <c r="V60" s="9"/>
      <c r="W60" s="9"/>
      <c r="X60" s="9"/>
      <c r="Y60" s="9"/>
      <c r="Z60" s="9"/>
      <c r="AA60" s="9"/>
      <c r="AB60" s="9"/>
      <c r="AC60" s="9"/>
      <c r="AD60" s="9"/>
      <c r="AE60" s="9"/>
    </row>
    <row r="61" s="10" customFormat="1" ht="19.92" customHeight="1">
      <c r="A61" s="10"/>
      <c r="B61" s="172"/>
      <c r="C61" s="173"/>
      <c r="D61" s="174" t="s">
        <v>178</v>
      </c>
      <c r="E61" s="175"/>
      <c r="F61" s="175"/>
      <c r="G61" s="175"/>
      <c r="H61" s="175"/>
      <c r="I61" s="175"/>
      <c r="J61" s="176">
        <f>J92</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179</v>
      </c>
      <c r="E62" s="175"/>
      <c r="F62" s="175"/>
      <c r="G62" s="175"/>
      <c r="H62" s="175"/>
      <c r="I62" s="175"/>
      <c r="J62" s="176">
        <f>J174</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180</v>
      </c>
      <c r="E63" s="175"/>
      <c r="F63" s="175"/>
      <c r="G63" s="175"/>
      <c r="H63" s="175"/>
      <c r="I63" s="175"/>
      <c r="J63" s="176">
        <f>J182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181</v>
      </c>
      <c r="E64" s="175"/>
      <c r="F64" s="175"/>
      <c r="G64" s="175"/>
      <c r="H64" s="175"/>
      <c r="I64" s="175"/>
      <c r="J64" s="176">
        <f>J197</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182</v>
      </c>
      <c r="E65" s="175"/>
      <c r="F65" s="175"/>
      <c r="G65" s="175"/>
      <c r="H65" s="175"/>
      <c r="I65" s="175"/>
      <c r="J65" s="176">
        <f>J221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183</v>
      </c>
      <c r="E66" s="175"/>
      <c r="F66" s="175"/>
      <c r="G66" s="175"/>
      <c r="H66" s="175"/>
      <c r="I66" s="175"/>
      <c r="J66" s="176">
        <f>J251</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184</v>
      </c>
      <c r="E67" s="175"/>
      <c r="F67" s="175"/>
      <c r="G67" s="175"/>
      <c r="H67" s="175"/>
      <c r="I67" s="175"/>
      <c r="J67" s="176">
        <f>J314</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185</v>
      </c>
      <c r="E68" s="175"/>
      <c r="F68" s="175"/>
      <c r="G68" s="175"/>
      <c r="H68" s="175"/>
      <c r="I68" s="175"/>
      <c r="J68" s="176">
        <f>J341</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186</v>
      </c>
      <c r="E69" s="169"/>
      <c r="F69" s="169"/>
      <c r="G69" s="169"/>
      <c r="H69" s="169"/>
      <c r="I69" s="169"/>
      <c r="J69" s="170">
        <f>J344</f>
        <v>0</v>
      </c>
      <c r="K69" s="167"/>
      <c r="L69" s="171"/>
      <c r="S69" s="9"/>
      <c r="T69" s="9"/>
      <c r="U69" s="9"/>
      <c r="V69" s="9"/>
      <c r="W69" s="9"/>
      <c r="X69" s="9"/>
      <c r="Y69" s="9"/>
      <c r="Z69" s="9"/>
      <c r="AA69" s="9"/>
      <c r="AB69" s="9"/>
      <c r="AC69" s="9"/>
      <c r="AD69" s="9"/>
      <c r="AE69" s="9"/>
    </row>
    <row r="70" s="10" customFormat="1" ht="19.92" customHeight="1">
      <c r="A70" s="10"/>
      <c r="B70" s="172"/>
      <c r="C70" s="173"/>
      <c r="D70" s="174" t="s">
        <v>187</v>
      </c>
      <c r="E70" s="175"/>
      <c r="F70" s="175"/>
      <c r="G70" s="175"/>
      <c r="H70" s="175"/>
      <c r="I70" s="175"/>
      <c r="J70" s="176">
        <f>J345</f>
        <v>0</v>
      </c>
      <c r="K70" s="173"/>
      <c r="L70" s="177"/>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60"/>
      <c r="C72" s="61"/>
      <c r="D72" s="61"/>
      <c r="E72" s="61"/>
      <c r="F72" s="61"/>
      <c r="G72" s="61"/>
      <c r="H72" s="61"/>
      <c r="I72" s="61"/>
      <c r="J72" s="61"/>
      <c r="K72" s="61"/>
      <c r="L72" s="135"/>
      <c r="S72" s="39"/>
      <c r="T72" s="39"/>
      <c r="U72" s="39"/>
      <c r="V72" s="39"/>
      <c r="W72" s="39"/>
      <c r="X72" s="39"/>
      <c r="Y72" s="39"/>
      <c r="Z72" s="39"/>
      <c r="AA72" s="39"/>
      <c r="AB72" s="39"/>
      <c r="AC72" s="39"/>
      <c r="AD72" s="39"/>
      <c r="AE72" s="39"/>
    </row>
    <row r="76" s="2" customFormat="1" ht="6.96" customHeight="1">
      <c r="A76" s="39"/>
      <c r="B76" s="62"/>
      <c r="C76" s="63"/>
      <c r="D76" s="63"/>
      <c r="E76" s="63"/>
      <c r="F76" s="63"/>
      <c r="G76" s="63"/>
      <c r="H76" s="63"/>
      <c r="I76" s="63"/>
      <c r="J76" s="63"/>
      <c r="K76" s="63"/>
      <c r="L76" s="135"/>
      <c r="S76" s="39"/>
      <c r="T76" s="39"/>
      <c r="U76" s="39"/>
      <c r="V76" s="39"/>
      <c r="W76" s="39"/>
      <c r="X76" s="39"/>
      <c r="Y76" s="39"/>
      <c r="Z76" s="39"/>
      <c r="AA76" s="39"/>
      <c r="AB76" s="39"/>
      <c r="AC76" s="39"/>
      <c r="AD76" s="39"/>
      <c r="AE76" s="39"/>
    </row>
    <row r="77" s="2" customFormat="1" ht="24.96" customHeight="1">
      <c r="A77" s="39"/>
      <c r="B77" s="40"/>
      <c r="C77" s="24" t="s">
        <v>106</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6.5" customHeight="1">
      <c r="A80" s="39"/>
      <c r="B80" s="40"/>
      <c r="C80" s="41"/>
      <c r="D80" s="41"/>
      <c r="E80" s="161" t="str">
        <f>E7</f>
        <v>Rozvadov, společná stezka pro pěší a cyklisty podél silnice II/605</v>
      </c>
      <c r="F80" s="33"/>
      <c r="G80" s="33"/>
      <c r="H80" s="33"/>
      <c r="I80" s="41"/>
      <c r="J80" s="41"/>
      <c r="K80" s="41"/>
      <c r="L80" s="135"/>
      <c r="S80" s="39"/>
      <c r="T80" s="39"/>
      <c r="U80" s="39"/>
      <c r="V80" s="39"/>
      <c r="W80" s="39"/>
      <c r="X80" s="39"/>
      <c r="Y80" s="39"/>
      <c r="Z80" s="39"/>
      <c r="AA80" s="39"/>
      <c r="AB80" s="39"/>
      <c r="AC80" s="39"/>
      <c r="AD80" s="39"/>
      <c r="AE80" s="39"/>
    </row>
    <row r="81" s="2" customFormat="1" ht="12" customHeight="1">
      <c r="A81" s="39"/>
      <c r="B81" s="40"/>
      <c r="C81" s="33" t="s">
        <v>94</v>
      </c>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6.5" customHeight="1">
      <c r="A82" s="39"/>
      <c r="B82" s="40"/>
      <c r="C82" s="41"/>
      <c r="D82" s="41"/>
      <c r="E82" s="70" t="str">
        <f>E9</f>
        <v>SO 134 - Společná stezka pro pěší a cyklisty</v>
      </c>
      <c r="F82" s="41"/>
      <c r="G82" s="41"/>
      <c r="H82" s="41"/>
      <c r="I82" s="41"/>
      <c r="J82" s="41"/>
      <c r="K82" s="41"/>
      <c r="L82" s="13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F12</f>
        <v>Rozvadov</v>
      </c>
      <c r="G84" s="41"/>
      <c r="H84" s="41"/>
      <c r="I84" s="33" t="s">
        <v>23</v>
      </c>
      <c r="J84" s="73" t="str">
        <f>IF(J12="","",J12)</f>
        <v>28. 11. 2023</v>
      </c>
      <c r="K84" s="41"/>
      <c r="L84" s="13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25.65" customHeight="1">
      <c r="A86" s="39"/>
      <c r="B86" s="40"/>
      <c r="C86" s="33" t="s">
        <v>25</v>
      </c>
      <c r="D86" s="41"/>
      <c r="E86" s="41"/>
      <c r="F86" s="28" t="str">
        <f>E15</f>
        <v>Obec Rozvadov</v>
      </c>
      <c r="G86" s="41"/>
      <c r="H86" s="41"/>
      <c r="I86" s="33" t="s">
        <v>31</v>
      </c>
      <c r="J86" s="37" t="str">
        <f>E21</f>
        <v>D PROJEKT PLZEŇ Nedvěd s.r.o.</v>
      </c>
      <c r="K86" s="41"/>
      <c r="L86" s="135"/>
      <c r="S86" s="39"/>
      <c r="T86" s="39"/>
      <c r="U86" s="39"/>
      <c r="V86" s="39"/>
      <c r="W86" s="39"/>
      <c r="X86" s="39"/>
      <c r="Y86" s="39"/>
      <c r="Z86" s="39"/>
      <c r="AA86" s="39"/>
      <c r="AB86" s="39"/>
      <c r="AC86" s="39"/>
      <c r="AD86" s="39"/>
      <c r="AE86" s="39"/>
    </row>
    <row r="87" s="2" customFormat="1" ht="15.15" customHeight="1">
      <c r="A87" s="39"/>
      <c r="B87" s="40"/>
      <c r="C87" s="33" t="s">
        <v>29</v>
      </c>
      <c r="D87" s="41"/>
      <c r="E87" s="41"/>
      <c r="F87" s="28" t="str">
        <f>IF(E18="","",E18)</f>
        <v>Vyplň údaj</v>
      </c>
      <c r="G87" s="41"/>
      <c r="H87" s="41"/>
      <c r="I87" s="33" t="s">
        <v>34</v>
      </c>
      <c r="J87" s="37" t="str">
        <f>E24</f>
        <v xml:space="preserve"> </v>
      </c>
      <c r="K87" s="41"/>
      <c r="L87" s="13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11" customFormat="1" ht="29.28" customHeight="1">
      <c r="A89" s="178"/>
      <c r="B89" s="179"/>
      <c r="C89" s="180" t="s">
        <v>107</v>
      </c>
      <c r="D89" s="181" t="s">
        <v>57</v>
      </c>
      <c r="E89" s="181" t="s">
        <v>53</v>
      </c>
      <c r="F89" s="181" t="s">
        <v>54</v>
      </c>
      <c r="G89" s="181" t="s">
        <v>108</v>
      </c>
      <c r="H89" s="181" t="s">
        <v>109</v>
      </c>
      <c r="I89" s="181" t="s">
        <v>110</v>
      </c>
      <c r="J89" s="181" t="s">
        <v>99</v>
      </c>
      <c r="K89" s="182" t="s">
        <v>111</v>
      </c>
      <c r="L89" s="183"/>
      <c r="M89" s="93" t="s">
        <v>19</v>
      </c>
      <c r="N89" s="94" t="s">
        <v>42</v>
      </c>
      <c r="O89" s="94" t="s">
        <v>112</v>
      </c>
      <c r="P89" s="94" t="s">
        <v>113</v>
      </c>
      <c r="Q89" s="94" t="s">
        <v>114</v>
      </c>
      <c r="R89" s="94" t="s">
        <v>115</v>
      </c>
      <c r="S89" s="94" t="s">
        <v>116</v>
      </c>
      <c r="T89" s="95" t="s">
        <v>117</v>
      </c>
      <c r="U89" s="178"/>
      <c r="V89" s="178"/>
      <c r="W89" s="178"/>
      <c r="X89" s="178"/>
      <c r="Y89" s="178"/>
      <c r="Z89" s="178"/>
      <c r="AA89" s="178"/>
      <c r="AB89" s="178"/>
      <c r="AC89" s="178"/>
      <c r="AD89" s="178"/>
      <c r="AE89" s="178"/>
    </row>
    <row r="90" s="2" customFormat="1" ht="22.8" customHeight="1">
      <c r="A90" s="39"/>
      <c r="B90" s="40"/>
      <c r="C90" s="100" t="s">
        <v>118</v>
      </c>
      <c r="D90" s="41"/>
      <c r="E90" s="41"/>
      <c r="F90" s="41"/>
      <c r="G90" s="41"/>
      <c r="H90" s="41"/>
      <c r="I90" s="41"/>
      <c r="J90" s="184">
        <f>BK90</f>
        <v>0</v>
      </c>
      <c r="K90" s="41"/>
      <c r="L90" s="45"/>
      <c r="M90" s="96"/>
      <c r="N90" s="185"/>
      <c r="O90" s="97"/>
      <c r="P90" s="186">
        <f>P91+P344</f>
        <v>0</v>
      </c>
      <c r="Q90" s="97"/>
      <c r="R90" s="186">
        <f>R91+R344</f>
        <v>2720.76213241</v>
      </c>
      <c r="S90" s="97"/>
      <c r="T90" s="187">
        <f>T91+T344</f>
        <v>68.033160000000009</v>
      </c>
      <c r="U90" s="39"/>
      <c r="V90" s="39"/>
      <c r="W90" s="39"/>
      <c r="X90" s="39"/>
      <c r="Y90" s="39"/>
      <c r="Z90" s="39"/>
      <c r="AA90" s="39"/>
      <c r="AB90" s="39"/>
      <c r="AC90" s="39"/>
      <c r="AD90" s="39"/>
      <c r="AE90" s="39"/>
      <c r="AT90" s="18" t="s">
        <v>71</v>
      </c>
      <c r="AU90" s="18" t="s">
        <v>100</v>
      </c>
      <c r="BK90" s="188">
        <f>BK91+BK344</f>
        <v>0</v>
      </c>
    </row>
    <row r="91" s="12" customFormat="1" ht="25.92" customHeight="1">
      <c r="A91" s="12"/>
      <c r="B91" s="189"/>
      <c r="C91" s="190"/>
      <c r="D91" s="191" t="s">
        <v>71</v>
      </c>
      <c r="E91" s="192" t="s">
        <v>188</v>
      </c>
      <c r="F91" s="192" t="s">
        <v>189</v>
      </c>
      <c r="G91" s="190"/>
      <c r="H91" s="190"/>
      <c r="I91" s="193"/>
      <c r="J91" s="194">
        <f>BK91</f>
        <v>0</v>
      </c>
      <c r="K91" s="190"/>
      <c r="L91" s="195"/>
      <c r="M91" s="196"/>
      <c r="N91" s="197"/>
      <c r="O91" s="197"/>
      <c r="P91" s="198">
        <f>P92+P174+P182+P197+P221+P251+P314+P341</f>
        <v>0</v>
      </c>
      <c r="Q91" s="197"/>
      <c r="R91" s="198">
        <f>R92+R174+R182+R197+R221+R251+R314+R341</f>
        <v>620.58536693999997</v>
      </c>
      <c r="S91" s="197"/>
      <c r="T91" s="199">
        <f>T92+T174+T182+T197+T221+T251+T314+T341</f>
        <v>68.033160000000009</v>
      </c>
      <c r="U91" s="12"/>
      <c r="V91" s="12"/>
      <c r="W91" s="12"/>
      <c r="X91" s="12"/>
      <c r="Y91" s="12"/>
      <c r="Z91" s="12"/>
      <c r="AA91" s="12"/>
      <c r="AB91" s="12"/>
      <c r="AC91" s="12"/>
      <c r="AD91" s="12"/>
      <c r="AE91" s="12"/>
      <c r="AR91" s="200" t="s">
        <v>80</v>
      </c>
      <c r="AT91" s="201" t="s">
        <v>71</v>
      </c>
      <c r="AU91" s="201" t="s">
        <v>72</v>
      </c>
      <c r="AY91" s="200" t="s">
        <v>122</v>
      </c>
      <c r="BK91" s="202">
        <f>BK92+BK174+BK182+BK197+BK221+BK251+BK314+BK341</f>
        <v>0</v>
      </c>
    </row>
    <row r="92" s="12" customFormat="1" ht="22.8" customHeight="1">
      <c r="A92" s="12"/>
      <c r="B92" s="189"/>
      <c r="C92" s="190"/>
      <c r="D92" s="191" t="s">
        <v>71</v>
      </c>
      <c r="E92" s="203" t="s">
        <v>80</v>
      </c>
      <c r="F92" s="203" t="s">
        <v>190</v>
      </c>
      <c r="G92" s="190"/>
      <c r="H92" s="190"/>
      <c r="I92" s="193"/>
      <c r="J92" s="204">
        <f>BK92</f>
        <v>0</v>
      </c>
      <c r="K92" s="190"/>
      <c r="L92" s="195"/>
      <c r="M92" s="196"/>
      <c r="N92" s="197"/>
      <c r="O92" s="197"/>
      <c r="P92" s="198">
        <f>SUM(P93:P173)</f>
        <v>0</v>
      </c>
      <c r="Q92" s="197"/>
      <c r="R92" s="198">
        <f>SUM(R93:R173)</f>
        <v>0</v>
      </c>
      <c r="S92" s="197"/>
      <c r="T92" s="199">
        <f>SUM(T93:T173)</f>
        <v>10.698519999999999</v>
      </c>
      <c r="U92" s="12"/>
      <c r="V92" s="12"/>
      <c r="W92" s="12"/>
      <c r="X92" s="12"/>
      <c r="Y92" s="12"/>
      <c r="Z92" s="12"/>
      <c r="AA92" s="12"/>
      <c r="AB92" s="12"/>
      <c r="AC92" s="12"/>
      <c r="AD92" s="12"/>
      <c r="AE92" s="12"/>
      <c r="AR92" s="200" t="s">
        <v>80</v>
      </c>
      <c r="AT92" s="201" t="s">
        <v>71</v>
      </c>
      <c r="AU92" s="201" t="s">
        <v>80</v>
      </c>
      <c r="AY92" s="200" t="s">
        <v>122</v>
      </c>
      <c r="BK92" s="202">
        <f>SUM(BK93:BK173)</f>
        <v>0</v>
      </c>
    </row>
    <row r="93" s="2" customFormat="1" ht="55.5" customHeight="1">
      <c r="A93" s="39"/>
      <c r="B93" s="40"/>
      <c r="C93" s="205" t="s">
        <v>80</v>
      </c>
      <c r="D93" s="205" t="s">
        <v>125</v>
      </c>
      <c r="E93" s="206" t="s">
        <v>191</v>
      </c>
      <c r="F93" s="207" t="s">
        <v>192</v>
      </c>
      <c r="G93" s="208" t="s">
        <v>193</v>
      </c>
      <c r="H93" s="209">
        <v>18.52</v>
      </c>
      <c r="I93" s="210"/>
      <c r="J93" s="211">
        <f>ROUND(I93*H93,2)</f>
        <v>0</v>
      </c>
      <c r="K93" s="207" t="s">
        <v>129</v>
      </c>
      <c r="L93" s="45"/>
      <c r="M93" s="212" t="s">
        <v>19</v>
      </c>
      <c r="N93" s="213" t="s">
        <v>43</v>
      </c>
      <c r="O93" s="85"/>
      <c r="P93" s="214">
        <f>O93*H93</f>
        <v>0</v>
      </c>
      <c r="Q93" s="214">
        <v>0</v>
      </c>
      <c r="R93" s="214">
        <f>Q93*H93</f>
        <v>0</v>
      </c>
      <c r="S93" s="214">
        <v>0.316</v>
      </c>
      <c r="T93" s="215">
        <f>S93*H93</f>
        <v>5.8523199999999997</v>
      </c>
      <c r="U93" s="39"/>
      <c r="V93" s="39"/>
      <c r="W93" s="39"/>
      <c r="X93" s="39"/>
      <c r="Y93" s="39"/>
      <c r="Z93" s="39"/>
      <c r="AA93" s="39"/>
      <c r="AB93" s="39"/>
      <c r="AC93" s="39"/>
      <c r="AD93" s="39"/>
      <c r="AE93" s="39"/>
      <c r="AR93" s="216" t="s">
        <v>130</v>
      </c>
      <c r="AT93" s="216" t="s">
        <v>125</v>
      </c>
      <c r="AU93" s="216" t="s">
        <v>82</v>
      </c>
      <c r="AY93" s="18" t="s">
        <v>122</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130</v>
      </c>
      <c r="BM93" s="216" t="s">
        <v>194</v>
      </c>
    </row>
    <row r="94" s="2" customFormat="1">
      <c r="A94" s="39"/>
      <c r="B94" s="40"/>
      <c r="C94" s="41"/>
      <c r="D94" s="218" t="s">
        <v>132</v>
      </c>
      <c r="E94" s="41"/>
      <c r="F94" s="219" t="s">
        <v>195</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132</v>
      </c>
      <c r="AU94" s="18" t="s">
        <v>82</v>
      </c>
    </row>
    <row r="95" s="2" customFormat="1" ht="49.05" customHeight="1">
      <c r="A95" s="39"/>
      <c r="B95" s="40"/>
      <c r="C95" s="205" t="s">
        <v>82</v>
      </c>
      <c r="D95" s="205" t="s">
        <v>125</v>
      </c>
      <c r="E95" s="206" t="s">
        <v>196</v>
      </c>
      <c r="F95" s="207" t="s">
        <v>197</v>
      </c>
      <c r="G95" s="208" t="s">
        <v>198</v>
      </c>
      <c r="H95" s="209">
        <v>23.640000000000001</v>
      </c>
      <c r="I95" s="210"/>
      <c r="J95" s="211">
        <f>ROUND(I95*H95,2)</f>
        <v>0</v>
      </c>
      <c r="K95" s="207" t="s">
        <v>129</v>
      </c>
      <c r="L95" s="45"/>
      <c r="M95" s="212" t="s">
        <v>19</v>
      </c>
      <c r="N95" s="213" t="s">
        <v>43</v>
      </c>
      <c r="O95" s="85"/>
      <c r="P95" s="214">
        <f>O95*H95</f>
        <v>0</v>
      </c>
      <c r="Q95" s="214">
        <v>0</v>
      </c>
      <c r="R95" s="214">
        <f>Q95*H95</f>
        <v>0</v>
      </c>
      <c r="S95" s="214">
        <v>0.20499999999999999</v>
      </c>
      <c r="T95" s="215">
        <f>S95*H95</f>
        <v>4.8461999999999996</v>
      </c>
      <c r="U95" s="39"/>
      <c r="V95" s="39"/>
      <c r="W95" s="39"/>
      <c r="X95" s="39"/>
      <c r="Y95" s="39"/>
      <c r="Z95" s="39"/>
      <c r="AA95" s="39"/>
      <c r="AB95" s="39"/>
      <c r="AC95" s="39"/>
      <c r="AD95" s="39"/>
      <c r="AE95" s="39"/>
      <c r="AR95" s="216" t="s">
        <v>130</v>
      </c>
      <c r="AT95" s="216" t="s">
        <v>125</v>
      </c>
      <c r="AU95" s="216" t="s">
        <v>82</v>
      </c>
      <c r="AY95" s="18" t="s">
        <v>122</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130</v>
      </c>
      <c r="BM95" s="216" t="s">
        <v>199</v>
      </c>
    </row>
    <row r="96" s="2" customFormat="1">
      <c r="A96" s="39"/>
      <c r="B96" s="40"/>
      <c r="C96" s="41"/>
      <c r="D96" s="218" t="s">
        <v>132</v>
      </c>
      <c r="E96" s="41"/>
      <c r="F96" s="219" t="s">
        <v>200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132</v>
      </c>
      <c r="AU96" s="18" t="s">
        <v>82</v>
      </c>
    </row>
    <row r="97" s="13" customFormat="1">
      <c r="A97" s="13"/>
      <c r="B97" s="229"/>
      <c r="C97" s="230"/>
      <c r="D97" s="223" t="s">
        <v>201</v>
      </c>
      <c r="E97" s="231" t="s">
        <v>19</v>
      </c>
      <c r="F97" s="232" t="s">
        <v>202</v>
      </c>
      <c r="G97" s="230"/>
      <c r="H97" s="233">
        <v>23.640000000000001</v>
      </c>
      <c r="I97" s="234"/>
      <c r="J97" s="230"/>
      <c r="K97" s="230"/>
      <c r="L97" s="235"/>
      <c r="M97" s="236"/>
      <c r="N97" s="237"/>
      <c r="O97" s="237"/>
      <c r="P97" s="237"/>
      <c r="Q97" s="237"/>
      <c r="R97" s="237"/>
      <c r="S97" s="237"/>
      <c r="T97" s="238"/>
      <c r="U97" s="13"/>
      <c r="V97" s="13"/>
      <c r="W97" s="13"/>
      <c r="X97" s="13"/>
      <c r="Y97" s="13"/>
      <c r="Z97" s="13"/>
      <c r="AA97" s="13"/>
      <c r="AB97" s="13"/>
      <c r="AC97" s="13"/>
      <c r="AD97" s="13"/>
      <c r="AE97" s="13"/>
      <c r="AT97" s="239" t="s">
        <v>201</v>
      </c>
      <c r="AU97" s="239" t="s">
        <v>82</v>
      </c>
      <c r="AV97" s="13" t="s">
        <v>82</v>
      </c>
      <c r="AW97" s="13" t="s">
        <v>33</v>
      </c>
      <c r="AX97" s="13" t="s">
        <v>80</v>
      </c>
      <c r="AY97" s="239" t="s">
        <v>122</v>
      </c>
    </row>
    <row r="98" s="2" customFormat="1" ht="33" customHeight="1">
      <c r="A98" s="39"/>
      <c r="B98" s="40"/>
      <c r="C98" s="205" t="s">
        <v>141</v>
      </c>
      <c r="D98" s="205" t="s">
        <v>125</v>
      </c>
      <c r="E98" s="206" t="s">
        <v>203</v>
      </c>
      <c r="F98" s="207" t="s">
        <v>204</v>
      </c>
      <c r="G98" s="208" t="s">
        <v>205</v>
      </c>
      <c r="H98" s="209">
        <v>55.759999999999998</v>
      </c>
      <c r="I98" s="210"/>
      <c r="J98" s="211">
        <f>ROUND(I98*H98,2)</f>
        <v>0</v>
      </c>
      <c r="K98" s="207" t="s">
        <v>129</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130</v>
      </c>
      <c r="AT98" s="216" t="s">
        <v>125</v>
      </c>
      <c r="AU98" s="216" t="s">
        <v>82</v>
      </c>
      <c r="AY98" s="18" t="s">
        <v>122</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130</v>
      </c>
      <c r="BM98" s="216" t="s">
        <v>206</v>
      </c>
    </row>
    <row r="99" s="2" customFormat="1">
      <c r="A99" s="39"/>
      <c r="B99" s="40"/>
      <c r="C99" s="41"/>
      <c r="D99" s="218" t="s">
        <v>132</v>
      </c>
      <c r="E99" s="41"/>
      <c r="F99" s="219" t="s">
        <v>207</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132</v>
      </c>
      <c r="AU99" s="18" t="s">
        <v>82</v>
      </c>
    </row>
    <row r="100" s="14" customFormat="1">
      <c r="A100" s="14"/>
      <c r="B100" s="240"/>
      <c r="C100" s="241"/>
      <c r="D100" s="223" t="s">
        <v>201</v>
      </c>
      <c r="E100" s="242" t="s">
        <v>19</v>
      </c>
      <c r="F100" s="243" t="s">
        <v>208</v>
      </c>
      <c r="G100" s="241"/>
      <c r="H100" s="242" t="s">
        <v>19</v>
      </c>
      <c r="I100" s="244"/>
      <c r="J100" s="241"/>
      <c r="K100" s="241"/>
      <c r="L100" s="245"/>
      <c r="M100" s="246"/>
      <c r="N100" s="247"/>
      <c r="O100" s="247"/>
      <c r="P100" s="247"/>
      <c r="Q100" s="247"/>
      <c r="R100" s="247"/>
      <c r="S100" s="247"/>
      <c r="T100" s="248"/>
      <c r="U100" s="14"/>
      <c r="V100" s="14"/>
      <c r="W100" s="14"/>
      <c r="X100" s="14"/>
      <c r="Y100" s="14"/>
      <c r="Z100" s="14"/>
      <c r="AA100" s="14"/>
      <c r="AB100" s="14"/>
      <c r="AC100" s="14"/>
      <c r="AD100" s="14"/>
      <c r="AE100" s="14"/>
      <c r="AT100" s="249" t="s">
        <v>201</v>
      </c>
      <c r="AU100" s="249" t="s">
        <v>82</v>
      </c>
      <c r="AV100" s="14" t="s">
        <v>80</v>
      </c>
      <c r="AW100" s="14" t="s">
        <v>33</v>
      </c>
      <c r="AX100" s="14" t="s">
        <v>72</v>
      </c>
      <c r="AY100" s="249" t="s">
        <v>122</v>
      </c>
    </row>
    <row r="101" s="13" customFormat="1">
      <c r="A101" s="13"/>
      <c r="B101" s="229"/>
      <c r="C101" s="230"/>
      <c r="D101" s="223" t="s">
        <v>201</v>
      </c>
      <c r="E101" s="231" t="s">
        <v>19</v>
      </c>
      <c r="F101" s="232" t="s">
        <v>209</v>
      </c>
      <c r="G101" s="230"/>
      <c r="H101" s="233">
        <v>49.399999999999999</v>
      </c>
      <c r="I101" s="234"/>
      <c r="J101" s="230"/>
      <c r="K101" s="230"/>
      <c r="L101" s="235"/>
      <c r="M101" s="236"/>
      <c r="N101" s="237"/>
      <c r="O101" s="237"/>
      <c r="P101" s="237"/>
      <c r="Q101" s="237"/>
      <c r="R101" s="237"/>
      <c r="S101" s="237"/>
      <c r="T101" s="238"/>
      <c r="U101" s="13"/>
      <c r="V101" s="13"/>
      <c r="W101" s="13"/>
      <c r="X101" s="13"/>
      <c r="Y101" s="13"/>
      <c r="Z101" s="13"/>
      <c r="AA101" s="13"/>
      <c r="AB101" s="13"/>
      <c r="AC101" s="13"/>
      <c r="AD101" s="13"/>
      <c r="AE101" s="13"/>
      <c r="AT101" s="239" t="s">
        <v>201</v>
      </c>
      <c r="AU101" s="239" t="s">
        <v>82</v>
      </c>
      <c r="AV101" s="13" t="s">
        <v>82</v>
      </c>
      <c r="AW101" s="13" t="s">
        <v>33</v>
      </c>
      <c r="AX101" s="13" t="s">
        <v>72</v>
      </c>
      <c r="AY101" s="239" t="s">
        <v>122</v>
      </c>
    </row>
    <row r="102" s="14" customFormat="1">
      <c r="A102" s="14"/>
      <c r="B102" s="240"/>
      <c r="C102" s="241"/>
      <c r="D102" s="223" t="s">
        <v>201</v>
      </c>
      <c r="E102" s="242" t="s">
        <v>19</v>
      </c>
      <c r="F102" s="243" t="s">
        <v>210</v>
      </c>
      <c r="G102" s="241"/>
      <c r="H102" s="242" t="s">
        <v>19</v>
      </c>
      <c r="I102" s="244"/>
      <c r="J102" s="241"/>
      <c r="K102" s="241"/>
      <c r="L102" s="245"/>
      <c r="M102" s="246"/>
      <c r="N102" s="247"/>
      <c r="O102" s="247"/>
      <c r="P102" s="247"/>
      <c r="Q102" s="247"/>
      <c r="R102" s="247"/>
      <c r="S102" s="247"/>
      <c r="T102" s="248"/>
      <c r="U102" s="14"/>
      <c r="V102" s="14"/>
      <c r="W102" s="14"/>
      <c r="X102" s="14"/>
      <c r="Y102" s="14"/>
      <c r="Z102" s="14"/>
      <c r="AA102" s="14"/>
      <c r="AB102" s="14"/>
      <c r="AC102" s="14"/>
      <c r="AD102" s="14"/>
      <c r="AE102" s="14"/>
      <c r="AT102" s="249" t="s">
        <v>201</v>
      </c>
      <c r="AU102" s="249" t="s">
        <v>82</v>
      </c>
      <c r="AV102" s="14" t="s">
        <v>80</v>
      </c>
      <c r="AW102" s="14" t="s">
        <v>33</v>
      </c>
      <c r="AX102" s="14" t="s">
        <v>72</v>
      </c>
      <c r="AY102" s="249" t="s">
        <v>122</v>
      </c>
    </row>
    <row r="103" s="13" customFormat="1">
      <c r="A103" s="13"/>
      <c r="B103" s="229"/>
      <c r="C103" s="230"/>
      <c r="D103" s="223" t="s">
        <v>201</v>
      </c>
      <c r="E103" s="231" t="s">
        <v>19</v>
      </c>
      <c r="F103" s="232" t="s">
        <v>211</v>
      </c>
      <c r="G103" s="230"/>
      <c r="H103" s="233">
        <v>6.3600000000000003</v>
      </c>
      <c r="I103" s="234"/>
      <c r="J103" s="230"/>
      <c r="K103" s="230"/>
      <c r="L103" s="235"/>
      <c r="M103" s="236"/>
      <c r="N103" s="237"/>
      <c r="O103" s="237"/>
      <c r="P103" s="237"/>
      <c r="Q103" s="237"/>
      <c r="R103" s="237"/>
      <c r="S103" s="237"/>
      <c r="T103" s="238"/>
      <c r="U103" s="13"/>
      <c r="V103" s="13"/>
      <c r="W103" s="13"/>
      <c r="X103" s="13"/>
      <c r="Y103" s="13"/>
      <c r="Z103" s="13"/>
      <c r="AA103" s="13"/>
      <c r="AB103" s="13"/>
      <c r="AC103" s="13"/>
      <c r="AD103" s="13"/>
      <c r="AE103" s="13"/>
      <c r="AT103" s="239" t="s">
        <v>201</v>
      </c>
      <c r="AU103" s="239" t="s">
        <v>82</v>
      </c>
      <c r="AV103" s="13" t="s">
        <v>82</v>
      </c>
      <c r="AW103" s="13" t="s">
        <v>33</v>
      </c>
      <c r="AX103" s="13" t="s">
        <v>72</v>
      </c>
      <c r="AY103" s="239" t="s">
        <v>122</v>
      </c>
    </row>
    <row r="104" s="15" customFormat="1">
      <c r="A104" s="15"/>
      <c r="B104" s="250"/>
      <c r="C104" s="251"/>
      <c r="D104" s="223" t="s">
        <v>201</v>
      </c>
      <c r="E104" s="252" t="s">
        <v>19</v>
      </c>
      <c r="F104" s="253" t="s">
        <v>212</v>
      </c>
      <c r="G104" s="251"/>
      <c r="H104" s="254">
        <v>55.759999999999998</v>
      </c>
      <c r="I104" s="255"/>
      <c r="J104" s="251"/>
      <c r="K104" s="251"/>
      <c r="L104" s="256"/>
      <c r="M104" s="257"/>
      <c r="N104" s="258"/>
      <c r="O104" s="258"/>
      <c r="P104" s="258"/>
      <c r="Q104" s="258"/>
      <c r="R104" s="258"/>
      <c r="S104" s="258"/>
      <c r="T104" s="259"/>
      <c r="U104" s="15"/>
      <c r="V104" s="15"/>
      <c r="W104" s="15"/>
      <c r="X104" s="15"/>
      <c r="Y104" s="15"/>
      <c r="Z104" s="15"/>
      <c r="AA104" s="15"/>
      <c r="AB104" s="15"/>
      <c r="AC104" s="15"/>
      <c r="AD104" s="15"/>
      <c r="AE104" s="15"/>
      <c r="AT104" s="260" t="s">
        <v>201</v>
      </c>
      <c r="AU104" s="260" t="s">
        <v>82</v>
      </c>
      <c r="AV104" s="15" t="s">
        <v>130</v>
      </c>
      <c r="AW104" s="15" t="s">
        <v>33</v>
      </c>
      <c r="AX104" s="15" t="s">
        <v>80</v>
      </c>
      <c r="AY104" s="260" t="s">
        <v>122</v>
      </c>
    </row>
    <row r="105" s="2" customFormat="1" ht="44.25" customHeight="1">
      <c r="A105" s="39"/>
      <c r="B105" s="40"/>
      <c r="C105" s="205" t="s">
        <v>130</v>
      </c>
      <c r="D105" s="205" t="s">
        <v>125</v>
      </c>
      <c r="E105" s="206" t="s">
        <v>213</v>
      </c>
      <c r="F105" s="207" t="s">
        <v>214</v>
      </c>
      <c r="G105" s="208" t="s">
        <v>205</v>
      </c>
      <c r="H105" s="209">
        <v>10.641</v>
      </c>
      <c r="I105" s="210"/>
      <c r="J105" s="211">
        <f>ROUND(I105*H105,2)</f>
        <v>0</v>
      </c>
      <c r="K105" s="207" t="s">
        <v>129</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130</v>
      </c>
      <c r="AT105" s="216" t="s">
        <v>125</v>
      </c>
      <c r="AU105" s="216" t="s">
        <v>82</v>
      </c>
      <c r="AY105" s="18" t="s">
        <v>122</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130</v>
      </c>
      <c r="BM105" s="216" t="s">
        <v>215</v>
      </c>
    </row>
    <row r="106" s="2" customFormat="1">
      <c r="A106" s="39"/>
      <c r="B106" s="40"/>
      <c r="C106" s="41"/>
      <c r="D106" s="218" t="s">
        <v>132</v>
      </c>
      <c r="E106" s="41"/>
      <c r="F106" s="219" t="s">
        <v>216</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132</v>
      </c>
      <c r="AU106" s="18" t="s">
        <v>82</v>
      </c>
    </row>
    <row r="107" s="14" customFormat="1">
      <c r="A107" s="14"/>
      <c r="B107" s="240"/>
      <c r="C107" s="241"/>
      <c r="D107" s="223" t="s">
        <v>201</v>
      </c>
      <c r="E107" s="242" t="s">
        <v>19</v>
      </c>
      <c r="F107" s="243" t="s">
        <v>217</v>
      </c>
      <c r="G107" s="241"/>
      <c r="H107" s="242" t="s">
        <v>19</v>
      </c>
      <c r="I107" s="244"/>
      <c r="J107" s="241"/>
      <c r="K107" s="241"/>
      <c r="L107" s="245"/>
      <c r="M107" s="246"/>
      <c r="N107" s="247"/>
      <c r="O107" s="247"/>
      <c r="P107" s="247"/>
      <c r="Q107" s="247"/>
      <c r="R107" s="247"/>
      <c r="S107" s="247"/>
      <c r="T107" s="248"/>
      <c r="U107" s="14"/>
      <c r="V107" s="14"/>
      <c r="W107" s="14"/>
      <c r="X107" s="14"/>
      <c r="Y107" s="14"/>
      <c r="Z107" s="14"/>
      <c r="AA107" s="14"/>
      <c r="AB107" s="14"/>
      <c r="AC107" s="14"/>
      <c r="AD107" s="14"/>
      <c r="AE107" s="14"/>
      <c r="AT107" s="249" t="s">
        <v>201</v>
      </c>
      <c r="AU107" s="249" t="s">
        <v>82</v>
      </c>
      <c r="AV107" s="14" t="s">
        <v>80</v>
      </c>
      <c r="AW107" s="14" t="s">
        <v>33</v>
      </c>
      <c r="AX107" s="14" t="s">
        <v>72</v>
      </c>
      <c r="AY107" s="249" t="s">
        <v>122</v>
      </c>
    </row>
    <row r="108" s="13" customFormat="1">
      <c r="A108" s="13"/>
      <c r="B108" s="229"/>
      <c r="C108" s="230"/>
      <c r="D108" s="223" t="s">
        <v>201</v>
      </c>
      <c r="E108" s="231" t="s">
        <v>19</v>
      </c>
      <c r="F108" s="232" t="s">
        <v>218</v>
      </c>
      <c r="G108" s="230"/>
      <c r="H108" s="233">
        <v>1.5409999999999999</v>
      </c>
      <c r="I108" s="234"/>
      <c r="J108" s="230"/>
      <c r="K108" s="230"/>
      <c r="L108" s="235"/>
      <c r="M108" s="236"/>
      <c r="N108" s="237"/>
      <c r="O108" s="237"/>
      <c r="P108" s="237"/>
      <c r="Q108" s="237"/>
      <c r="R108" s="237"/>
      <c r="S108" s="237"/>
      <c r="T108" s="238"/>
      <c r="U108" s="13"/>
      <c r="V108" s="13"/>
      <c r="W108" s="13"/>
      <c r="X108" s="13"/>
      <c r="Y108" s="13"/>
      <c r="Z108" s="13"/>
      <c r="AA108" s="13"/>
      <c r="AB108" s="13"/>
      <c r="AC108" s="13"/>
      <c r="AD108" s="13"/>
      <c r="AE108" s="13"/>
      <c r="AT108" s="239" t="s">
        <v>201</v>
      </c>
      <c r="AU108" s="239" t="s">
        <v>82</v>
      </c>
      <c r="AV108" s="13" t="s">
        <v>82</v>
      </c>
      <c r="AW108" s="13" t="s">
        <v>33</v>
      </c>
      <c r="AX108" s="13" t="s">
        <v>72</v>
      </c>
      <c r="AY108" s="239" t="s">
        <v>122</v>
      </c>
    </row>
    <row r="109" s="14" customFormat="1">
      <c r="A109" s="14"/>
      <c r="B109" s="240"/>
      <c r="C109" s="241"/>
      <c r="D109" s="223" t="s">
        <v>201</v>
      </c>
      <c r="E109" s="242" t="s">
        <v>19</v>
      </c>
      <c r="F109" s="243" t="s">
        <v>219</v>
      </c>
      <c r="G109" s="241"/>
      <c r="H109" s="242" t="s">
        <v>19</v>
      </c>
      <c r="I109" s="244"/>
      <c r="J109" s="241"/>
      <c r="K109" s="241"/>
      <c r="L109" s="245"/>
      <c r="M109" s="246"/>
      <c r="N109" s="247"/>
      <c r="O109" s="247"/>
      <c r="P109" s="247"/>
      <c r="Q109" s="247"/>
      <c r="R109" s="247"/>
      <c r="S109" s="247"/>
      <c r="T109" s="248"/>
      <c r="U109" s="14"/>
      <c r="V109" s="14"/>
      <c r="W109" s="14"/>
      <c r="X109" s="14"/>
      <c r="Y109" s="14"/>
      <c r="Z109" s="14"/>
      <c r="AA109" s="14"/>
      <c r="AB109" s="14"/>
      <c r="AC109" s="14"/>
      <c r="AD109" s="14"/>
      <c r="AE109" s="14"/>
      <c r="AT109" s="249" t="s">
        <v>201</v>
      </c>
      <c r="AU109" s="249" t="s">
        <v>82</v>
      </c>
      <c r="AV109" s="14" t="s">
        <v>80</v>
      </c>
      <c r="AW109" s="14" t="s">
        <v>33</v>
      </c>
      <c r="AX109" s="14" t="s">
        <v>72</v>
      </c>
      <c r="AY109" s="249" t="s">
        <v>122</v>
      </c>
    </row>
    <row r="110" s="13" customFormat="1">
      <c r="A110" s="13"/>
      <c r="B110" s="229"/>
      <c r="C110" s="230"/>
      <c r="D110" s="223" t="s">
        <v>201</v>
      </c>
      <c r="E110" s="231" t="s">
        <v>19</v>
      </c>
      <c r="F110" s="232" t="s">
        <v>220</v>
      </c>
      <c r="G110" s="230"/>
      <c r="H110" s="233">
        <v>9.0999999999999996</v>
      </c>
      <c r="I110" s="234"/>
      <c r="J110" s="230"/>
      <c r="K110" s="230"/>
      <c r="L110" s="235"/>
      <c r="M110" s="236"/>
      <c r="N110" s="237"/>
      <c r="O110" s="237"/>
      <c r="P110" s="237"/>
      <c r="Q110" s="237"/>
      <c r="R110" s="237"/>
      <c r="S110" s="237"/>
      <c r="T110" s="238"/>
      <c r="U110" s="13"/>
      <c r="V110" s="13"/>
      <c r="W110" s="13"/>
      <c r="X110" s="13"/>
      <c r="Y110" s="13"/>
      <c r="Z110" s="13"/>
      <c r="AA110" s="13"/>
      <c r="AB110" s="13"/>
      <c r="AC110" s="13"/>
      <c r="AD110" s="13"/>
      <c r="AE110" s="13"/>
      <c r="AT110" s="239" t="s">
        <v>201</v>
      </c>
      <c r="AU110" s="239" t="s">
        <v>82</v>
      </c>
      <c r="AV110" s="13" t="s">
        <v>82</v>
      </c>
      <c r="AW110" s="13" t="s">
        <v>33</v>
      </c>
      <c r="AX110" s="13" t="s">
        <v>72</v>
      </c>
      <c r="AY110" s="239" t="s">
        <v>122</v>
      </c>
    </row>
    <row r="111" s="15" customFormat="1">
      <c r="A111" s="15"/>
      <c r="B111" s="250"/>
      <c r="C111" s="251"/>
      <c r="D111" s="223" t="s">
        <v>201</v>
      </c>
      <c r="E111" s="252" t="s">
        <v>19</v>
      </c>
      <c r="F111" s="253" t="s">
        <v>212</v>
      </c>
      <c r="G111" s="251"/>
      <c r="H111" s="254">
        <v>10.641</v>
      </c>
      <c r="I111" s="255"/>
      <c r="J111" s="251"/>
      <c r="K111" s="251"/>
      <c r="L111" s="256"/>
      <c r="M111" s="257"/>
      <c r="N111" s="258"/>
      <c r="O111" s="258"/>
      <c r="P111" s="258"/>
      <c r="Q111" s="258"/>
      <c r="R111" s="258"/>
      <c r="S111" s="258"/>
      <c r="T111" s="259"/>
      <c r="U111" s="15"/>
      <c r="V111" s="15"/>
      <c r="W111" s="15"/>
      <c r="X111" s="15"/>
      <c r="Y111" s="15"/>
      <c r="Z111" s="15"/>
      <c r="AA111" s="15"/>
      <c r="AB111" s="15"/>
      <c r="AC111" s="15"/>
      <c r="AD111" s="15"/>
      <c r="AE111" s="15"/>
      <c r="AT111" s="260" t="s">
        <v>201</v>
      </c>
      <c r="AU111" s="260" t="s">
        <v>82</v>
      </c>
      <c r="AV111" s="15" t="s">
        <v>130</v>
      </c>
      <c r="AW111" s="15" t="s">
        <v>33</v>
      </c>
      <c r="AX111" s="15" t="s">
        <v>80</v>
      </c>
      <c r="AY111" s="260" t="s">
        <v>122</v>
      </c>
    </row>
    <row r="112" s="2" customFormat="1" ht="44.25" customHeight="1">
      <c r="A112" s="39"/>
      <c r="B112" s="40"/>
      <c r="C112" s="205" t="s">
        <v>121</v>
      </c>
      <c r="D112" s="205" t="s">
        <v>125</v>
      </c>
      <c r="E112" s="206" t="s">
        <v>221</v>
      </c>
      <c r="F112" s="207" t="s">
        <v>222</v>
      </c>
      <c r="G112" s="208" t="s">
        <v>205</v>
      </c>
      <c r="H112" s="209">
        <v>211.78299999999999</v>
      </c>
      <c r="I112" s="210"/>
      <c r="J112" s="211">
        <f>ROUND(I112*H112,2)</f>
        <v>0</v>
      </c>
      <c r="K112" s="207" t="s">
        <v>129</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130</v>
      </c>
      <c r="AT112" s="216" t="s">
        <v>125</v>
      </c>
      <c r="AU112" s="216" t="s">
        <v>82</v>
      </c>
      <c r="AY112" s="18" t="s">
        <v>122</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130</v>
      </c>
      <c r="BM112" s="216" t="s">
        <v>223</v>
      </c>
    </row>
    <row r="113" s="2" customFormat="1">
      <c r="A113" s="39"/>
      <c r="B113" s="40"/>
      <c r="C113" s="41"/>
      <c r="D113" s="218" t="s">
        <v>132</v>
      </c>
      <c r="E113" s="41"/>
      <c r="F113" s="219" t="s">
        <v>224</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132</v>
      </c>
      <c r="AU113" s="18" t="s">
        <v>82</v>
      </c>
    </row>
    <row r="114" s="2" customFormat="1">
      <c r="A114" s="39"/>
      <c r="B114" s="40"/>
      <c r="C114" s="41"/>
      <c r="D114" s="223" t="s">
        <v>134</v>
      </c>
      <c r="E114" s="41"/>
      <c r="F114" s="224" t="s">
        <v>225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134</v>
      </c>
      <c r="AU114" s="18" t="s">
        <v>82</v>
      </c>
    </row>
    <row r="115" s="13" customFormat="1">
      <c r="A115" s="13"/>
      <c r="B115" s="229"/>
      <c r="C115" s="230"/>
      <c r="D115" s="223" t="s">
        <v>201</v>
      </c>
      <c r="E115" s="231" t="s">
        <v>19</v>
      </c>
      <c r="F115" s="232" t="s">
        <v>226</v>
      </c>
      <c r="G115" s="230"/>
      <c r="H115" s="233">
        <v>211.78299999999999</v>
      </c>
      <c r="I115" s="234"/>
      <c r="J115" s="230"/>
      <c r="K115" s="230"/>
      <c r="L115" s="235"/>
      <c r="M115" s="236"/>
      <c r="N115" s="237"/>
      <c r="O115" s="237"/>
      <c r="P115" s="237"/>
      <c r="Q115" s="237"/>
      <c r="R115" s="237"/>
      <c r="S115" s="237"/>
      <c r="T115" s="238"/>
      <c r="U115" s="13"/>
      <c r="V115" s="13"/>
      <c r="W115" s="13"/>
      <c r="X115" s="13"/>
      <c r="Y115" s="13"/>
      <c r="Z115" s="13"/>
      <c r="AA115" s="13"/>
      <c r="AB115" s="13"/>
      <c r="AC115" s="13"/>
      <c r="AD115" s="13"/>
      <c r="AE115" s="13"/>
      <c r="AT115" s="239" t="s">
        <v>201</v>
      </c>
      <c r="AU115" s="239" t="s">
        <v>82</v>
      </c>
      <c r="AV115" s="13" t="s">
        <v>82</v>
      </c>
      <c r="AW115" s="13" t="s">
        <v>33</v>
      </c>
      <c r="AX115" s="13" t="s">
        <v>80</v>
      </c>
      <c r="AY115" s="239" t="s">
        <v>122</v>
      </c>
    </row>
    <row r="116" s="2" customFormat="1" ht="49.05" customHeight="1">
      <c r="A116" s="39"/>
      <c r="B116" s="40"/>
      <c r="C116" s="205" t="s">
        <v>160</v>
      </c>
      <c r="D116" s="205" t="s">
        <v>125</v>
      </c>
      <c r="E116" s="206" t="s">
        <v>227</v>
      </c>
      <c r="F116" s="207" t="s">
        <v>228</v>
      </c>
      <c r="G116" s="208" t="s">
        <v>205</v>
      </c>
      <c r="H116" s="209">
        <v>3.6600000000000001</v>
      </c>
      <c r="I116" s="210"/>
      <c r="J116" s="211">
        <f>ROUND(I116*H116,2)</f>
        <v>0</v>
      </c>
      <c r="K116" s="207" t="s">
        <v>129</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130</v>
      </c>
      <c r="AT116" s="216" t="s">
        <v>125</v>
      </c>
      <c r="AU116" s="216" t="s">
        <v>82</v>
      </c>
      <c r="AY116" s="18" t="s">
        <v>122</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130</v>
      </c>
      <c r="BM116" s="216" t="s">
        <v>229</v>
      </c>
    </row>
    <row r="117" s="2" customFormat="1">
      <c r="A117" s="39"/>
      <c r="B117" s="40"/>
      <c r="C117" s="41"/>
      <c r="D117" s="218" t="s">
        <v>132</v>
      </c>
      <c r="E117" s="41"/>
      <c r="F117" s="219" t="s">
        <v>230</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132</v>
      </c>
      <c r="AU117" s="18" t="s">
        <v>82</v>
      </c>
    </row>
    <row r="118" s="2" customFormat="1">
      <c r="A118" s="39"/>
      <c r="B118" s="40"/>
      <c r="C118" s="41"/>
      <c r="D118" s="223" t="s">
        <v>134</v>
      </c>
      <c r="E118" s="41"/>
      <c r="F118" s="224" t="s">
        <v>231</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134</v>
      </c>
      <c r="AU118" s="18" t="s">
        <v>82</v>
      </c>
    </row>
    <row r="119" s="2" customFormat="1" ht="62.7" customHeight="1">
      <c r="A119" s="39"/>
      <c r="B119" s="40"/>
      <c r="C119" s="205" t="s">
        <v>170</v>
      </c>
      <c r="D119" s="205" t="s">
        <v>125</v>
      </c>
      <c r="E119" s="206" t="s">
        <v>232</v>
      </c>
      <c r="F119" s="207" t="s">
        <v>233</v>
      </c>
      <c r="G119" s="208" t="s">
        <v>205</v>
      </c>
      <c r="H119" s="209">
        <v>291.60000000000002</v>
      </c>
      <c r="I119" s="210"/>
      <c r="J119" s="211">
        <f>ROUND(I119*H119,2)</f>
        <v>0</v>
      </c>
      <c r="K119" s="207" t="s">
        <v>129</v>
      </c>
      <c r="L119" s="45"/>
      <c r="M119" s="212" t="s">
        <v>19</v>
      </c>
      <c r="N119" s="213"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130</v>
      </c>
      <c r="AT119" s="216" t="s">
        <v>125</v>
      </c>
      <c r="AU119" s="216" t="s">
        <v>82</v>
      </c>
      <c r="AY119" s="18" t="s">
        <v>122</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130</v>
      </c>
      <c r="BM119" s="216" t="s">
        <v>234</v>
      </c>
    </row>
    <row r="120" s="2" customFormat="1">
      <c r="A120" s="39"/>
      <c r="B120" s="40"/>
      <c r="C120" s="41"/>
      <c r="D120" s="218" t="s">
        <v>132</v>
      </c>
      <c r="E120" s="41"/>
      <c r="F120" s="219" t="s">
        <v>235</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132</v>
      </c>
      <c r="AU120" s="18" t="s">
        <v>82</v>
      </c>
    </row>
    <row r="121" s="2" customFormat="1">
      <c r="A121" s="39"/>
      <c r="B121" s="40"/>
      <c r="C121" s="41"/>
      <c r="D121" s="223" t="s">
        <v>134</v>
      </c>
      <c r="E121" s="41"/>
      <c r="F121" s="224" t="s">
        <v>236</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134</v>
      </c>
      <c r="AU121" s="18" t="s">
        <v>82</v>
      </c>
    </row>
    <row r="122" s="13" customFormat="1">
      <c r="A122" s="13"/>
      <c r="B122" s="229"/>
      <c r="C122" s="230"/>
      <c r="D122" s="223" t="s">
        <v>201</v>
      </c>
      <c r="E122" s="231" t="s">
        <v>19</v>
      </c>
      <c r="F122" s="232" t="s">
        <v>237</v>
      </c>
      <c r="G122" s="230"/>
      <c r="H122" s="233">
        <v>291.60000000000002</v>
      </c>
      <c r="I122" s="234"/>
      <c r="J122" s="230"/>
      <c r="K122" s="230"/>
      <c r="L122" s="235"/>
      <c r="M122" s="236"/>
      <c r="N122" s="237"/>
      <c r="O122" s="237"/>
      <c r="P122" s="237"/>
      <c r="Q122" s="237"/>
      <c r="R122" s="237"/>
      <c r="S122" s="237"/>
      <c r="T122" s="238"/>
      <c r="U122" s="13"/>
      <c r="V122" s="13"/>
      <c r="W122" s="13"/>
      <c r="X122" s="13"/>
      <c r="Y122" s="13"/>
      <c r="Z122" s="13"/>
      <c r="AA122" s="13"/>
      <c r="AB122" s="13"/>
      <c r="AC122" s="13"/>
      <c r="AD122" s="13"/>
      <c r="AE122" s="13"/>
      <c r="AT122" s="239" t="s">
        <v>201</v>
      </c>
      <c r="AU122" s="239" t="s">
        <v>82</v>
      </c>
      <c r="AV122" s="13" t="s">
        <v>82</v>
      </c>
      <c r="AW122" s="13" t="s">
        <v>33</v>
      </c>
      <c r="AX122" s="13" t="s">
        <v>80</v>
      </c>
      <c r="AY122" s="239" t="s">
        <v>122</v>
      </c>
    </row>
    <row r="123" s="2" customFormat="1" ht="62.7" customHeight="1">
      <c r="A123" s="39"/>
      <c r="B123" s="40"/>
      <c r="C123" s="205" t="s">
        <v>238</v>
      </c>
      <c r="D123" s="205" t="s">
        <v>125</v>
      </c>
      <c r="E123" s="206" t="s">
        <v>239</v>
      </c>
      <c r="F123" s="207" t="s">
        <v>240</v>
      </c>
      <c r="G123" s="208" t="s">
        <v>205</v>
      </c>
      <c r="H123" s="209">
        <v>136.04400000000001</v>
      </c>
      <c r="I123" s="210"/>
      <c r="J123" s="211">
        <f>ROUND(I123*H123,2)</f>
        <v>0</v>
      </c>
      <c r="K123" s="207" t="s">
        <v>129</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130</v>
      </c>
      <c r="AT123" s="216" t="s">
        <v>125</v>
      </c>
      <c r="AU123" s="216" t="s">
        <v>82</v>
      </c>
      <c r="AY123" s="18" t="s">
        <v>122</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130</v>
      </c>
      <c r="BM123" s="216" t="s">
        <v>241</v>
      </c>
    </row>
    <row r="124" s="2" customFormat="1">
      <c r="A124" s="39"/>
      <c r="B124" s="40"/>
      <c r="C124" s="41"/>
      <c r="D124" s="218" t="s">
        <v>132</v>
      </c>
      <c r="E124" s="41"/>
      <c r="F124" s="219" t="s">
        <v>242</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132</v>
      </c>
      <c r="AU124" s="18" t="s">
        <v>82</v>
      </c>
    </row>
    <row r="125" s="2" customFormat="1">
      <c r="A125" s="39"/>
      <c r="B125" s="40"/>
      <c r="C125" s="41"/>
      <c r="D125" s="223" t="s">
        <v>134</v>
      </c>
      <c r="E125" s="41"/>
      <c r="F125" s="224" t="s">
        <v>243</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134</v>
      </c>
      <c r="AU125" s="18" t="s">
        <v>82</v>
      </c>
    </row>
    <row r="126" s="13" customFormat="1">
      <c r="A126" s="13"/>
      <c r="B126" s="229"/>
      <c r="C126" s="230"/>
      <c r="D126" s="223" t="s">
        <v>201</v>
      </c>
      <c r="E126" s="231" t="s">
        <v>19</v>
      </c>
      <c r="F126" s="232" t="s">
        <v>244</v>
      </c>
      <c r="G126" s="230"/>
      <c r="H126" s="233">
        <v>136.04400000000001</v>
      </c>
      <c r="I126" s="234"/>
      <c r="J126" s="230"/>
      <c r="K126" s="230"/>
      <c r="L126" s="235"/>
      <c r="M126" s="236"/>
      <c r="N126" s="237"/>
      <c r="O126" s="237"/>
      <c r="P126" s="237"/>
      <c r="Q126" s="237"/>
      <c r="R126" s="237"/>
      <c r="S126" s="237"/>
      <c r="T126" s="238"/>
      <c r="U126" s="13"/>
      <c r="V126" s="13"/>
      <c r="W126" s="13"/>
      <c r="X126" s="13"/>
      <c r="Y126" s="13"/>
      <c r="Z126" s="13"/>
      <c r="AA126" s="13"/>
      <c r="AB126" s="13"/>
      <c r="AC126" s="13"/>
      <c r="AD126" s="13"/>
      <c r="AE126" s="13"/>
      <c r="AT126" s="239" t="s">
        <v>201</v>
      </c>
      <c r="AU126" s="239" t="s">
        <v>82</v>
      </c>
      <c r="AV126" s="13" t="s">
        <v>82</v>
      </c>
      <c r="AW126" s="13" t="s">
        <v>33</v>
      </c>
      <c r="AX126" s="13" t="s">
        <v>80</v>
      </c>
      <c r="AY126" s="239" t="s">
        <v>122</v>
      </c>
    </row>
    <row r="127" s="2" customFormat="1" ht="66.75" customHeight="1">
      <c r="A127" s="39"/>
      <c r="B127" s="40"/>
      <c r="C127" s="205" t="s">
        <v>245</v>
      </c>
      <c r="D127" s="205" t="s">
        <v>125</v>
      </c>
      <c r="E127" s="206" t="s">
        <v>246</v>
      </c>
      <c r="F127" s="207" t="s">
        <v>247</v>
      </c>
      <c r="G127" s="208" t="s">
        <v>205</v>
      </c>
      <c r="H127" s="209">
        <v>2040.6600000000001</v>
      </c>
      <c r="I127" s="210"/>
      <c r="J127" s="211">
        <f>ROUND(I127*H127,2)</f>
        <v>0</v>
      </c>
      <c r="K127" s="207" t="s">
        <v>129</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130</v>
      </c>
      <c r="AT127" s="216" t="s">
        <v>125</v>
      </c>
      <c r="AU127" s="216" t="s">
        <v>82</v>
      </c>
      <c r="AY127" s="18" t="s">
        <v>122</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130</v>
      </c>
      <c r="BM127" s="216" t="s">
        <v>248</v>
      </c>
    </row>
    <row r="128" s="2" customFormat="1">
      <c r="A128" s="39"/>
      <c r="B128" s="40"/>
      <c r="C128" s="41"/>
      <c r="D128" s="218" t="s">
        <v>132</v>
      </c>
      <c r="E128" s="41"/>
      <c r="F128" s="219" t="s">
        <v>249</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132</v>
      </c>
      <c r="AU128" s="18" t="s">
        <v>82</v>
      </c>
    </row>
    <row r="129" s="13" customFormat="1">
      <c r="A129" s="13"/>
      <c r="B129" s="229"/>
      <c r="C129" s="230"/>
      <c r="D129" s="223" t="s">
        <v>201</v>
      </c>
      <c r="E129" s="231" t="s">
        <v>19</v>
      </c>
      <c r="F129" s="232" t="s">
        <v>250</v>
      </c>
      <c r="G129" s="230"/>
      <c r="H129" s="233">
        <v>2040.6600000000001</v>
      </c>
      <c r="I129" s="234"/>
      <c r="J129" s="230"/>
      <c r="K129" s="230"/>
      <c r="L129" s="235"/>
      <c r="M129" s="236"/>
      <c r="N129" s="237"/>
      <c r="O129" s="237"/>
      <c r="P129" s="237"/>
      <c r="Q129" s="237"/>
      <c r="R129" s="237"/>
      <c r="S129" s="237"/>
      <c r="T129" s="238"/>
      <c r="U129" s="13"/>
      <c r="V129" s="13"/>
      <c r="W129" s="13"/>
      <c r="X129" s="13"/>
      <c r="Y129" s="13"/>
      <c r="Z129" s="13"/>
      <c r="AA129" s="13"/>
      <c r="AB129" s="13"/>
      <c r="AC129" s="13"/>
      <c r="AD129" s="13"/>
      <c r="AE129" s="13"/>
      <c r="AT129" s="239" t="s">
        <v>201</v>
      </c>
      <c r="AU129" s="239" t="s">
        <v>82</v>
      </c>
      <c r="AV129" s="13" t="s">
        <v>82</v>
      </c>
      <c r="AW129" s="13" t="s">
        <v>33</v>
      </c>
      <c r="AX129" s="13" t="s">
        <v>80</v>
      </c>
      <c r="AY129" s="239" t="s">
        <v>122</v>
      </c>
    </row>
    <row r="130" s="2" customFormat="1" ht="44.25" customHeight="1">
      <c r="A130" s="39"/>
      <c r="B130" s="40"/>
      <c r="C130" s="205" t="s">
        <v>251</v>
      </c>
      <c r="D130" s="205" t="s">
        <v>125</v>
      </c>
      <c r="E130" s="206" t="s">
        <v>252</v>
      </c>
      <c r="F130" s="207" t="s">
        <v>253</v>
      </c>
      <c r="G130" s="208" t="s">
        <v>205</v>
      </c>
      <c r="H130" s="209">
        <v>145.80000000000001</v>
      </c>
      <c r="I130" s="210"/>
      <c r="J130" s="211">
        <f>ROUND(I130*H130,2)</f>
        <v>0</v>
      </c>
      <c r="K130" s="207" t="s">
        <v>129</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130</v>
      </c>
      <c r="AT130" s="216" t="s">
        <v>125</v>
      </c>
      <c r="AU130" s="216" t="s">
        <v>82</v>
      </c>
      <c r="AY130" s="18" t="s">
        <v>122</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130</v>
      </c>
      <c r="BM130" s="216" t="s">
        <v>254</v>
      </c>
    </row>
    <row r="131" s="2" customFormat="1">
      <c r="A131" s="39"/>
      <c r="B131" s="40"/>
      <c r="C131" s="41"/>
      <c r="D131" s="218" t="s">
        <v>132</v>
      </c>
      <c r="E131" s="41"/>
      <c r="F131" s="219" t="s">
        <v>255</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132</v>
      </c>
      <c r="AU131" s="18" t="s">
        <v>82</v>
      </c>
    </row>
    <row r="132" s="2" customFormat="1">
      <c r="A132" s="39"/>
      <c r="B132" s="40"/>
      <c r="C132" s="41"/>
      <c r="D132" s="223" t="s">
        <v>134</v>
      </c>
      <c r="E132" s="41"/>
      <c r="F132" s="224" t="s">
        <v>256</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134</v>
      </c>
      <c r="AU132" s="18" t="s">
        <v>82</v>
      </c>
    </row>
    <row r="133" s="2" customFormat="1" ht="44.25" customHeight="1">
      <c r="A133" s="39"/>
      <c r="B133" s="40"/>
      <c r="C133" s="205" t="s">
        <v>257</v>
      </c>
      <c r="D133" s="205" t="s">
        <v>125</v>
      </c>
      <c r="E133" s="206" t="s">
        <v>258</v>
      </c>
      <c r="F133" s="207" t="s">
        <v>259</v>
      </c>
      <c r="G133" s="208" t="s">
        <v>205</v>
      </c>
      <c r="H133" s="209">
        <v>655.70000000000005</v>
      </c>
      <c r="I133" s="210"/>
      <c r="J133" s="211">
        <f>ROUND(I133*H133,2)</f>
        <v>0</v>
      </c>
      <c r="K133" s="207" t="s">
        <v>129</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130</v>
      </c>
      <c r="AT133" s="216" t="s">
        <v>125</v>
      </c>
      <c r="AU133" s="216" t="s">
        <v>82</v>
      </c>
      <c r="AY133" s="18" t="s">
        <v>122</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130</v>
      </c>
      <c r="BM133" s="216" t="s">
        <v>260</v>
      </c>
    </row>
    <row r="134" s="2" customFormat="1">
      <c r="A134" s="39"/>
      <c r="B134" s="40"/>
      <c r="C134" s="41"/>
      <c r="D134" s="218" t="s">
        <v>132</v>
      </c>
      <c r="E134" s="41"/>
      <c r="F134" s="219" t="s">
        <v>261</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132</v>
      </c>
      <c r="AU134" s="18" t="s">
        <v>82</v>
      </c>
    </row>
    <row r="135" s="14" customFormat="1">
      <c r="A135" s="14"/>
      <c r="B135" s="240"/>
      <c r="C135" s="241"/>
      <c r="D135" s="223" t="s">
        <v>201</v>
      </c>
      <c r="E135" s="242" t="s">
        <v>19</v>
      </c>
      <c r="F135" s="243" t="s">
        <v>262</v>
      </c>
      <c r="G135" s="241"/>
      <c r="H135" s="242" t="s">
        <v>19</v>
      </c>
      <c r="I135" s="244"/>
      <c r="J135" s="241"/>
      <c r="K135" s="241"/>
      <c r="L135" s="245"/>
      <c r="M135" s="246"/>
      <c r="N135" s="247"/>
      <c r="O135" s="247"/>
      <c r="P135" s="247"/>
      <c r="Q135" s="247"/>
      <c r="R135" s="247"/>
      <c r="S135" s="247"/>
      <c r="T135" s="248"/>
      <c r="U135" s="14"/>
      <c r="V135" s="14"/>
      <c r="W135" s="14"/>
      <c r="X135" s="14"/>
      <c r="Y135" s="14"/>
      <c r="Z135" s="14"/>
      <c r="AA135" s="14"/>
      <c r="AB135" s="14"/>
      <c r="AC135" s="14"/>
      <c r="AD135" s="14"/>
      <c r="AE135" s="14"/>
      <c r="AT135" s="249" t="s">
        <v>201</v>
      </c>
      <c r="AU135" s="249" t="s">
        <v>82</v>
      </c>
      <c r="AV135" s="14" t="s">
        <v>80</v>
      </c>
      <c r="AW135" s="14" t="s">
        <v>33</v>
      </c>
      <c r="AX135" s="14" t="s">
        <v>72</v>
      </c>
      <c r="AY135" s="249" t="s">
        <v>122</v>
      </c>
    </row>
    <row r="136" s="13" customFormat="1">
      <c r="A136" s="13"/>
      <c r="B136" s="229"/>
      <c r="C136" s="230"/>
      <c r="D136" s="223" t="s">
        <v>201</v>
      </c>
      <c r="E136" s="231" t="s">
        <v>19</v>
      </c>
      <c r="F136" s="232" t="s">
        <v>263</v>
      </c>
      <c r="G136" s="230"/>
      <c r="H136" s="233">
        <v>509.89999999999998</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201</v>
      </c>
      <c r="AU136" s="239" t="s">
        <v>82</v>
      </c>
      <c r="AV136" s="13" t="s">
        <v>82</v>
      </c>
      <c r="AW136" s="13" t="s">
        <v>33</v>
      </c>
      <c r="AX136" s="13" t="s">
        <v>72</v>
      </c>
      <c r="AY136" s="239" t="s">
        <v>122</v>
      </c>
    </row>
    <row r="137" s="14" customFormat="1">
      <c r="A137" s="14"/>
      <c r="B137" s="240"/>
      <c r="C137" s="241"/>
      <c r="D137" s="223" t="s">
        <v>201</v>
      </c>
      <c r="E137" s="242" t="s">
        <v>19</v>
      </c>
      <c r="F137" s="243" t="s">
        <v>264</v>
      </c>
      <c r="G137" s="241"/>
      <c r="H137" s="242" t="s">
        <v>19</v>
      </c>
      <c r="I137" s="244"/>
      <c r="J137" s="241"/>
      <c r="K137" s="241"/>
      <c r="L137" s="245"/>
      <c r="M137" s="246"/>
      <c r="N137" s="247"/>
      <c r="O137" s="247"/>
      <c r="P137" s="247"/>
      <c r="Q137" s="247"/>
      <c r="R137" s="247"/>
      <c r="S137" s="247"/>
      <c r="T137" s="248"/>
      <c r="U137" s="14"/>
      <c r="V137" s="14"/>
      <c r="W137" s="14"/>
      <c r="X137" s="14"/>
      <c r="Y137" s="14"/>
      <c r="Z137" s="14"/>
      <c r="AA137" s="14"/>
      <c r="AB137" s="14"/>
      <c r="AC137" s="14"/>
      <c r="AD137" s="14"/>
      <c r="AE137" s="14"/>
      <c r="AT137" s="249" t="s">
        <v>201</v>
      </c>
      <c r="AU137" s="249" t="s">
        <v>82</v>
      </c>
      <c r="AV137" s="14" t="s">
        <v>80</v>
      </c>
      <c r="AW137" s="14" t="s">
        <v>33</v>
      </c>
      <c r="AX137" s="14" t="s">
        <v>72</v>
      </c>
      <c r="AY137" s="249" t="s">
        <v>122</v>
      </c>
    </row>
    <row r="138" s="13" customFormat="1">
      <c r="A138" s="13"/>
      <c r="B138" s="229"/>
      <c r="C138" s="230"/>
      <c r="D138" s="223" t="s">
        <v>201</v>
      </c>
      <c r="E138" s="231" t="s">
        <v>19</v>
      </c>
      <c r="F138" s="232" t="s">
        <v>265</v>
      </c>
      <c r="G138" s="230"/>
      <c r="H138" s="233">
        <v>145.80000000000001</v>
      </c>
      <c r="I138" s="234"/>
      <c r="J138" s="230"/>
      <c r="K138" s="230"/>
      <c r="L138" s="235"/>
      <c r="M138" s="236"/>
      <c r="N138" s="237"/>
      <c r="O138" s="237"/>
      <c r="P138" s="237"/>
      <c r="Q138" s="237"/>
      <c r="R138" s="237"/>
      <c r="S138" s="237"/>
      <c r="T138" s="238"/>
      <c r="U138" s="13"/>
      <c r="V138" s="13"/>
      <c r="W138" s="13"/>
      <c r="X138" s="13"/>
      <c r="Y138" s="13"/>
      <c r="Z138" s="13"/>
      <c r="AA138" s="13"/>
      <c r="AB138" s="13"/>
      <c r="AC138" s="13"/>
      <c r="AD138" s="13"/>
      <c r="AE138" s="13"/>
      <c r="AT138" s="239" t="s">
        <v>201</v>
      </c>
      <c r="AU138" s="239" t="s">
        <v>82</v>
      </c>
      <c r="AV138" s="13" t="s">
        <v>82</v>
      </c>
      <c r="AW138" s="13" t="s">
        <v>33</v>
      </c>
      <c r="AX138" s="13" t="s">
        <v>72</v>
      </c>
      <c r="AY138" s="239" t="s">
        <v>122</v>
      </c>
    </row>
    <row r="139" s="15" customFormat="1">
      <c r="A139" s="15"/>
      <c r="B139" s="250"/>
      <c r="C139" s="251"/>
      <c r="D139" s="223" t="s">
        <v>201</v>
      </c>
      <c r="E139" s="252" t="s">
        <v>19</v>
      </c>
      <c r="F139" s="253" t="s">
        <v>212</v>
      </c>
      <c r="G139" s="251"/>
      <c r="H139" s="254">
        <v>655.70000000000005</v>
      </c>
      <c r="I139" s="255"/>
      <c r="J139" s="251"/>
      <c r="K139" s="251"/>
      <c r="L139" s="256"/>
      <c r="M139" s="257"/>
      <c r="N139" s="258"/>
      <c r="O139" s="258"/>
      <c r="P139" s="258"/>
      <c r="Q139" s="258"/>
      <c r="R139" s="258"/>
      <c r="S139" s="258"/>
      <c r="T139" s="259"/>
      <c r="U139" s="15"/>
      <c r="V139" s="15"/>
      <c r="W139" s="15"/>
      <c r="X139" s="15"/>
      <c r="Y139" s="15"/>
      <c r="Z139" s="15"/>
      <c r="AA139" s="15"/>
      <c r="AB139" s="15"/>
      <c r="AC139" s="15"/>
      <c r="AD139" s="15"/>
      <c r="AE139" s="15"/>
      <c r="AT139" s="260" t="s">
        <v>201</v>
      </c>
      <c r="AU139" s="260" t="s">
        <v>82</v>
      </c>
      <c r="AV139" s="15" t="s">
        <v>130</v>
      </c>
      <c r="AW139" s="15" t="s">
        <v>33</v>
      </c>
      <c r="AX139" s="15" t="s">
        <v>80</v>
      </c>
      <c r="AY139" s="260" t="s">
        <v>122</v>
      </c>
    </row>
    <row r="140" s="2" customFormat="1" ht="44.25" customHeight="1">
      <c r="A140" s="39"/>
      <c r="B140" s="40"/>
      <c r="C140" s="205" t="s">
        <v>266</v>
      </c>
      <c r="D140" s="205" t="s">
        <v>125</v>
      </c>
      <c r="E140" s="206" t="s">
        <v>267</v>
      </c>
      <c r="F140" s="207" t="s">
        <v>268</v>
      </c>
      <c r="G140" s="208" t="s">
        <v>269</v>
      </c>
      <c r="H140" s="209">
        <v>272.08800000000002</v>
      </c>
      <c r="I140" s="210"/>
      <c r="J140" s="211">
        <f>ROUND(I140*H140,2)</f>
        <v>0</v>
      </c>
      <c r="K140" s="207" t="s">
        <v>129</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130</v>
      </c>
      <c r="AT140" s="216" t="s">
        <v>125</v>
      </c>
      <c r="AU140" s="216" t="s">
        <v>82</v>
      </c>
      <c r="AY140" s="18" t="s">
        <v>122</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130</v>
      </c>
      <c r="BM140" s="216" t="s">
        <v>270</v>
      </c>
    </row>
    <row r="141" s="2" customFormat="1">
      <c r="A141" s="39"/>
      <c r="B141" s="40"/>
      <c r="C141" s="41"/>
      <c r="D141" s="218" t="s">
        <v>132</v>
      </c>
      <c r="E141" s="41"/>
      <c r="F141" s="219" t="s">
        <v>271</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132</v>
      </c>
      <c r="AU141" s="18" t="s">
        <v>82</v>
      </c>
    </row>
    <row r="142" s="2" customFormat="1">
      <c r="A142" s="39"/>
      <c r="B142" s="40"/>
      <c r="C142" s="41"/>
      <c r="D142" s="223" t="s">
        <v>134</v>
      </c>
      <c r="E142" s="41"/>
      <c r="F142" s="224" t="s">
        <v>272</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134</v>
      </c>
      <c r="AU142" s="18" t="s">
        <v>82</v>
      </c>
    </row>
    <row r="143" s="13" customFormat="1">
      <c r="A143" s="13"/>
      <c r="B143" s="229"/>
      <c r="C143" s="230"/>
      <c r="D143" s="223" t="s">
        <v>201</v>
      </c>
      <c r="E143" s="231" t="s">
        <v>19</v>
      </c>
      <c r="F143" s="232" t="s">
        <v>273</v>
      </c>
      <c r="G143" s="230"/>
      <c r="H143" s="233">
        <v>272.08800000000002</v>
      </c>
      <c r="I143" s="234"/>
      <c r="J143" s="230"/>
      <c r="K143" s="230"/>
      <c r="L143" s="235"/>
      <c r="M143" s="236"/>
      <c r="N143" s="237"/>
      <c r="O143" s="237"/>
      <c r="P143" s="237"/>
      <c r="Q143" s="237"/>
      <c r="R143" s="237"/>
      <c r="S143" s="237"/>
      <c r="T143" s="238"/>
      <c r="U143" s="13"/>
      <c r="V143" s="13"/>
      <c r="W143" s="13"/>
      <c r="X143" s="13"/>
      <c r="Y143" s="13"/>
      <c r="Z143" s="13"/>
      <c r="AA143" s="13"/>
      <c r="AB143" s="13"/>
      <c r="AC143" s="13"/>
      <c r="AD143" s="13"/>
      <c r="AE143" s="13"/>
      <c r="AT143" s="239" t="s">
        <v>201</v>
      </c>
      <c r="AU143" s="239" t="s">
        <v>82</v>
      </c>
      <c r="AV143" s="13" t="s">
        <v>82</v>
      </c>
      <c r="AW143" s="13" t="s">
        <v>33</v>
      </c>
      <c r="AX143" s="13" t="s">
        <v>80</v>
      </c>
      <c r="AY143" s="239" t="s">
        <v>122</v>
      </c>
    </row>
    <row r="144" s="2" customFormat="1" ht="44.25" customHeight="1">
      <c r="A144" s="39"/>
      <c r="B144" s="40"/>
      <c r="C144" s="205" t="s">
        <v>274</v>
      </c>
      <c r="D144" s="205" t="s">
        <v>125</v>
      </c>
      <c r="E144" s="206" t="s">
        <v>275</v>
      </c>
      <c r="F144" s="207" t="s">
        <v>276</v>
      </c>
      <c r="G144" s="208" t="s">
        <v>205</v>
      </c>
      <c r="H144" s="209">
        <v>6.5</v>
      </c>
      <c r="I144" s="210"/>
      <c r="J144" s="211">
        <f>ROUND(I144*H144,2)</f>
        <v>0</v>
      </c>
      <c r="K144" s="207" t="s">
        <v>129</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130</v>
      </c>
      <c r="AT144" s="216" t="s">
        <v>125</v>
      </c>
      <c r="AU144" s="216" t="s">
        <v>82</v>
      </c>
      <c r="AY144" s="18" t="s">
        <v>122</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130</v>
      </c>
      <c r="BM144" s="216" t="s">
        <v>277</v>
      </c>
    </row>
    <row r="145" s="2" customFormat="1">
      <c r="A145" s="39"/>
      <c r="B145" s="40"/>
      <c r="C145" s="41"/>
      <c r="D145" s="218" t="s">
        <v>132</v>
      </c>
      <c r="E145" s="41"/>
      <c r="F145" s="219" t="s">
        <v>278</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132</v>
      </c>
      <c r="AU145" s="18" t="s">
        <v>82</v>
      </c>
    </row>
    <row r="146" s="13" customFormat="1">
      <c r="A146" s="13"/>
      <c r="B146" s="229"/>
      <c r="C146" s="230"/>
      <c r="D146" s="223" t="s">
        <v>201</v>
      </c>
      <c r="E146" s="231" t="s">
        <v>19</v>
      </c>
      <c r="F146" s="232" t="s">
        <v>279</v>
      </c>
      <c r="G146" s="230"/>
      <c r="H146" s="233">
        <v>6.5</v>
      </c>
      <c r="I146" s="234"/>
      <c r="J146" s="230"/>
      <c r="K146" s="230"/>
      <c r="L146" s="235"/>
      <c r="M146" s="236"/>
      <c r="N146" s="237"/>
      <c r="O146" s="237"/>
      <c r="P146" s="237"/>
      <c r="Q146" s="237"/>
      <c r="R146" s="237"/>
      <c r="S146" s="237"/>
      <c r="T146" s="238"/>
      <c r="U146" s="13"/>
      <c r="V146" s="13"/>
      <c r="W146" s="13"/>
      <c r="X146" s="13"/>
      <c r="Y146" s="13"/>
      <c r="Z146" s="13"/>
      <c r="AA146" s="13"/>
      <c r="AB146" s="13"/>
      <c r="AC146" s="13"/>
      <c r="AD146" s="13"/>
      <c r="AE146" s="13"/>
      <c r="AT146" s="239" t="s">
        <v>201</v>
      </c>
      <c r="AU146" s="239" t="s">
        <v>82</v>
      </c>
      <c r="AV146" s="13" t="s">
        <v>82</v>
      </c>
      <c r="AW146" s="13" t="s">
        <v>33</v>
      </c>
      <c r="AX146" s="13" t="s">
        <v>80</v>
      </c>
      <c r="AY146" s="239" t="s">
        <v>122</v>
      </c>
    </row>
    <row r="147" s="2" customFormat="1" ht="66.75" customHeight="1">
      <c r="A147" s="39"/>
      <c r="B147" s="40"/>
      <c r="C147" s="205" t="s">
        <v>280</v>
      </c>
      <c r="D147" s="205" t="s">
        <v>125</v>
      </c>
      <c r="E147" s="206" t="s">
        <v>281</v>
      </c>
      <c r="F147" s="207" t="s">
        <v>282</v>
      </c>
      <c r="G147" s="208" t="s">
        <v>205</v>
      </c>
      <c r="H147" s="209">
        <v>4.3979999999999997</v>
      </c>
      <c r="I147" s="210"/>
      <c r="J147" s="211">
        <f>ROUND(I147*H147,2)</f>
        <v>0</v>
      </c>
      <c r="K147" s="207" t="s">
        <v>129</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130</v>
      </c>
      <c r="AT147" s="216" t="s">
        <v>125</v>
      </c>
      <c r="AU147" s="216" t="s">
        <v>82</v>
      </c>
      <c r="AY147" s="18" t="s">
        <v>122</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130</v>
      </c>
      <c r="BM147" s="216" t="s">
        <v>283</v>
      </c>
    </row>
    <row r="148" s="2" customFormat="1">
      <c r="A148" s="39"/>
      <c r="B148" s="40"/>
      <c r="C148" s="41"/>
      <c r="D148" s="218" t="s">
        <v>132</v>
      </c>
      <c r="E148" s="41"/>
      <c r="F148" s="219" t="s">
        <v>284</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132</v>
      </c>
      <c r="AU148" s="18" t="s">
        <v>82</v>
      </c>
    </row>
    <row r="149" s="14" customFormat="1">
      <c r="A149" s="14"/>
      <c r="B149" s="240"/>
      <c r="C149" s="241"/>
      <c r="D149" s="223" t="s">
        <v>201</v>
      </c>
      <c r="E149" s="242" t="s">
        <v>19</v>
      </c>
      <c r="F149" s="243" t="s">
        <v>285</v>
      </c>
      <c r="G149" s="241"/>
      <c r="H149" s="242" t="s">
        <v>19</v>
      </c>
      <c r="I149" s="244"/>
      <c r="J149" s="241"/>
      <c r="K149" s="241"/>
      <c r="L149" s="245"/>
      <c r="M149" s="246"/>
      <c r="N149" s="247"/>
      <c r="O149" s="247"/>
      <c r="P149" s="247"/>
      <c r="Q149" s="247"/>
      <c r="R149" s="247"/>
      <c r="S149" s="247"/>
      <c r="T149" s="248"/>
      <c r="U149" s="14"/>
      <c r="V149" s="14"/>
      <c r="W149" s="14"/>
      <c r="X149" s="14"/>
      <c r="Y149" s="14"/>
      <c r="Z149" s="14"/>
      <c r="AA149" s="14"/>
      <c r="AB149" s="14"/>
      <c r="AC149" s="14"/>
      <c r="AD149" s="14"/>
      <c r="AE149" s="14"/>
      <c r="AT149" s="249" t="s">
        <v>201</v>
      </c>
      <c r="AU149" s="249" t="s">
        <v>82</v>
      </c>
      <c r="AV149" s="14" t="s">
        <v>80</v>
      </c>
      <c r="AW149" s="14" t="s">
        <v>33</v>
      </c>
      <c r="AX149" s="14" t="s">
        <v>72</v>
      </c>
      <c r="AY149" s="249" t="s">
        <v>122</v>
      </c>
    </row>
    <row r="150" s="13" customFormat="1">
      <c r="A150" s="13"/>
      <c r="B150" s="229"/>
      <c r="C150" s="230"/>
      <c r="D150" s="223" t="s">
        <v>201</v>
      </c>
      <c r="E150" s="231" t="s">
        <v>19</v>
      </c>
      <c r="F150" s="232" t="s">
        <v>286</v>
      </c>
      <c r="G150" s="230"/>
      <c r="H150" s="233">
        <v>1.53</v>
      </c>
      <c r="I150" s="234"/>
      <c r="J150" s="230"/>
      <c r="K150" s="230"/>
      <c r="L150" s="235"/>
      <c r="M150" s="236"/>
      <c r="N150" s="237"/>
      <c r="O150" s="237"/>
      <c r="P150" s="237"/>
      <c r="Q150" s="237"/>
      <c r="R150" s="237"/>
      <c r="S150" s="237"/>
      <c r="T150" s="238"/>
      <c r="U150" s="13"/>
      <c r="V150" s="13"/>
      <c r="W150" s="13"/>
      <c r="X150" s="13"/>
      <c r="Y150" s="13"/>
      <c r="Z150" s="13"/>
      <c r="AA150" s="13"/>
      <c r="AB150" s="13"/>
      <c r="AC150" s="13"/>
      <c r="AD150" s="13"/>
      <c r="AE150" s="13"/>
      <c r="AT150" s="239" t="s">
        <v>201</v>
      </c>
      <c r="AU150" s="239" t="s">
        <v>82</v>
      </c>
      <c r="AV150" s="13" t="s">
        <v>82</v>
      </c>
      <c r="AW150" s="13" t="s">
        <v>33</v>
      </c>
      <c r="AX150" s="13" t="s">
        <v>72</v>
      </c>
      <c r="AY150" s="239" t="s">
        <v>122</v>
      </c>
    </row>
    <row r="151" s="14" customFormat="1">
      <c r="A151" s="14"/>
      <c r="B151" s="240"/>
      <c r="C151" s="241"/>
      <c r="D151" s="223" t="s">
        <v>201</v>
      </c>
      <c r="E151" s="242" t="s">
        <v>19</v>
      </c>
      <c r="F151" s="243" t="s">
        <v>287</v>
      </c>
      <c r="G151" s="241"/>
      <c r="H151" s="242" t="s">
        <v>19</v>
      </c>
      <c r="I151" s="244"/>
      <c r="J151" s="241"/>
      <c r="K151" s="241"/>
      <c r="L151" s="245"/>
      <c r="M151" s="246"/>
      <c r="N151" s="247"/>
      <c r="O151" s="247"/>
      <c r="P151" s="247"/>
      <c r="Q151" s="247"/>
      <c r="R151" s="247"/>
      <c r="S151" s="247"/>
      <c r="T151" s="248"/>
      <c r="U151" s="14"/>
      <c r="V151" s="14"/>
      <c r="W151" s="14"/>
      <c r="X151" s="14"/>
      <c r="Y151" s="14"/>
      <c r="Z151" s="14"/>
      <c r="AA151" s="14"/>
      <c r="AB151" s="14"/>
      <c r="AC151" s="14"/>
      <c r="AD151" s="14"/>
      <c r="AE151" s="14"/>
      <c r="AT151" s="249" t="s">
        <v>201</v>
      </c>
      <c r="AU151" s="249" t="s">
        <v>82</v>
      </c>
      <c r="AV151" s="14" t="s">
        <v>80</v>
      </c>
      <c r="AW151" s="14" t="s">
        <v>33</v>
      </c>
      <c r="AX151" s="14" t="s">
        <v>72</v>
      </c>
      <c r="AY151" s="249" t="s">
        <v>122</v>
      </c>
    </row>
    <row r="152" s="13" customFormat="1">
      <c r="A152" s="13"/>
      <c r="B152" s="229"/>
      <c r="C152" s="230"/>
      <c r="D152" s="223" t="s">
        <v>201</v>
      </c>
      <c r="E152" s="231" t="s">
        <v>19</v>
      </c>
      <c r="F152" s="232" t="s">
        <v>288</v>
      </c>
      <c r="G152" s="230"/>
      <c r="H152" s="233">
        <v>2.8679999999999999</v>
      </c>
      <c r="I152" s="234"/>
      <c r="J152" s="230"/>
      <c r="K152" s="230"/>
      <c r="L152" s="235"/>
      <c r="M152" s="236"/>
      <c r="N152" s="237"/>
      <c r="O152" s="237"/>
      <c r="P152" s="237"/>
      <c r="Q152" s="237"/>
      <c r="R152" s="237"/>
      <c r="S152" s="237"/>
      <c r="T152" s="238"/>
      <c r="U152" s="13"/>
      <c r="V152" s="13"/>
      <c r="W152" s="13"/>
      <c r="X152" s="13"/>
      <c r="Y152" s="13"/>
      <c r="Z152" s="13"/>
      <c r="AA152" s="13"/>
      <c r="AB152" s="13"/>
      <c r="AC152" s="13"/>
      <c r="AD152" s="13"/>
      <c r="AE152" s="13"/>
      <c r="AT152" s="239" t="s">
        <v>201</v>
      </c>
      <c r="AU152" s="239" t="s">
        <v>82</v>
      </c>
      <c r="AV152" s="13" t="s">
        <v>82</v>
      </c>
      <c r="AW152" s="13" t="s">
        <v>33</v>
      </c>
      <c r="AX152" s="13" t="s">
        <v>72</v>
      </c>
      <c r="AY152" s="239" t="s">
        <v>122</v>
      </c>
    </row>
    <row r="153" s="15" customFormat="1">
      <c r="A153" s="15"/>
      <c r="B153" s="250"/>
      <c r="C153" s="251"/>
      <c r="D153" s="223" t="s">
        <v>201</v>
      </c>
      <c r="E153" s="252" t="s">
        <v>19</v>
      </c>
      <c r="F153" s="253" t="s">
        <v>212</v>
      </c>
      <c r="G153" s="251"/>
      <c r="H153" s="254">
        <v>4.3979999999999997</v>
      </c>
      <c r="I153" s="255"/>
      <c r="J153" s="251"/>
      <c r="K153" s="251"/>
      <c r="L153" s="256"/>
      <c r="M153" s="257"/>
      <c r="N153" s="258"/>
      <c r="O153" s="258"/>
      <c r="P153" s="258"/>
      <c r="Q153" s="258"/>
      <c r="R153" s="258"/>
      <c r="S153" s="258"/>
      <c r="T153" s="259"/>
      <c r="U153" s="15"/>
      <c r="V153" s="15"/>
      <c r="W153" s="15"/>
      <c r="X153" s="15"/>
      <c r="Y153" s="15"/>
      <c r="Z153" s="15"/>
      <c r="AA153" s="15"/>
      <c r="AB153" s="15"/>
      <c r="AC153" s="15"/>
      <c r="AD153" s="15"/>
      <c r="AE153" s="15"/>
      <c r="AT153" s="260" t="s">
        <v>201</v>
      </c>
      <c r="AU153" s="260" t="s">
        <v>82</v>
      </c>
      <c r="AV153" s="15" t="s">
        <v>130</v>
      </c>
      <c r="AW153" s="15" t="s">
        <v>33</v>
      </c>
      <c r="AX153" s="15" t="s">
        <v>80</v>
      </c>
      <c r="AY153" s="260" t="s">
        <v>122</v>
      </c>
    </row>
    <row r="154" s="2" customFormat="1" ht="37.8" customHeight="1">
      <c r="A154" s="39"/>
      <c r="B154" s="40"/>
      <c r="C154" s="205" t="s">
        <v>8</v>
      </c>
      <c r="D154" s="205" t="s">
        <v>125</v>
      </c>
      <c r="E154" s="206" t="s">
        <v>289</v>
      </c>
      <c r="F154" s="207" t="s">
        <v>290</v>
      </c>
      <c r="G154" s="208" t="s">
        <v>193</v>
      </c>
      <c r="H154" s="209">
        <v>3339.1700000000001</v>
      </c>
      <c r="I154" s="210"/>
      <c r="J154" s="211">
        <f>ROUND(I154*H154,2)</f>
        <v>0</v>
      </c>
      <c r="K154" s="207" t="s">
        <v>129</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130</v>
      </c>
      <c r="AT154" s="216" t="s">
        <v>125</v>
      </c>
      <c r="AU154" s="216" t="s">
        <v>82</v>
      </c>
      <c r="AY154" s="18" t="s">
        <v>122</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130</v>
      </c>
      <c r="BM154" s="216" t="s">
        <v>291</v>
      </c>
    </row>
    <row r="155" s="2" customFormat="1">
      <c r="A155" s="39"/>
      <c r="B155" s="40"/>
      <c r="C155" s="41"/>
      <c r="D155" s="218" t="s">
        <v>132</v>
      </c>
      <c r="E155" s="41"/>
      <c r="F155" s="219" t="s">
        <v>292</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132</v>
      </c>
      <c r="AU155" s="18" t="s">
        <v>82</v>
      </c>
    </row>
    <row r="156" s="14" customFormat="1">
      <c r="A156" s="14"/>
      <c r="B156" s="240"/>
      <c r="C156" s="241"/>
      <c r="D156" s="223" t="s">
        <v>201</v>
      </c>
      <c r="E156" s="242" t="s">
        <v>19</v>
      </c>
      <c r="F156" s="243" t="s">
        <v>293</v>
      </c>
      <c r="G156" s="241"/>
      <c r="H156" s="242" t="s">
        <v>19</v>
      </c>
      <c r="I156" s="244"/>
      <c r="J156" s="241"/>
      <c r="K156" s="241"/>
      <c r="L156" s="245"/>
      <c r="M156" s="246"/>
      <c r="N156" s="247"/>
      <c r="O156" s="247"/>
      <c r="P156" s="247"/>
      <c r="Q156" s="247"/>
      <c r="R156" s="247"/>
      <c r="S156" s="247"/>
      <c r="T156" s="248"/>
      <c r="U156" s="14"/>
      <c r="V156" s="14"/>
      <c r="W156" s="14"/>
      <c r="X156" s="14"/>
      <c r="Y156" s="14"/>
      <c r="Z156" s="14"/>
      <c r="AA156" s="14"/>
      <c r="AB156" s="14"/>
      <c r="AC156" s="14"/>
      <c r="AD156" s="14"/>
      <c r="AE156" s="14"/>
      <c r="AT156" s="249" t="s">
        <v>201</v>
      </c>
      <c r="AU156" s="249" t="s">
        <v>82</v>
      </c>
      <c r="AV156" s="14" t="s">
        <v>80</v>
      </c>
      <c r="AW156" s="14" t="s">
        <v>33</v>
      </c>
      <c r="AX156" s="14" t="s">
        <v>72</v>
      </c>
      <c r="AY156" s="249" t="s">
        <v>122</v>
      </c>
    </row>
    <row r="157" s="13" customFormat="1">
      <c r="A157" s="13"/>
      <c r="B157" s="229"/>
      <c r="C157" s="230"/>
      <c r="D157" s="223" t="s">
        <v>201</v>
      </c>
      <c r="E157" s="231" t="s">
        <v>19</v>
      </c>
      <c r="F157" s="232" t="s">
        <v>294</v>
      </c>
      <c r="G157" s="230"/>
      <c r="H157" s="233">
        <v>557.55999999999995</v>
      </c>
      <c r="I157" s="234"/>
      <c r="J157" s="230"/>
      <c r="K157" s="230"/>
      <c r="L157" s="235"/>
      <c r="M157" s="236"/>
      <c r="N157" s="237"/>
      <c r="O157" s="237"/>
      <c r="P157" s="237"/>
      <c r="Q157" s="237"/>
      <c r="R157" s="237"/>
      <c r="S157" s="237"/>
      <c r="T157" s="238"/>
      <c r="U157" s="13"/>
      <c r="V157" s="13"/>
      <c r="W157" s="13"/>
      <c r="X157" s="13"/>
      <c r="Y157" s="13"/>
      <c r="Z157" s="13"/>
      <c r="AA157" s="13"/>
      <c r="AB157" s="13"/>
      <c r="AC157" s="13"/>
      <c r="AD157" s="13"/>
      <c r="AE157" s="13"/>
      <c r="AT157" s="239" t="s">
        <v>201</v>
      </c>
      <c r="AU157" s="239" t="s">
        <v>82</v>
      </c>
      <c r="AV157" s="13" t="s">
        <v>82</v>
      </c>
      <c r="AW157" s="13" t="s">
        <v>33</v>
      </c>
      <c r="AX157" s="13" t="s">
        <v>72</v>
      </c>
      <c r="AY157" s="239" t="s">
        <v>122</v>
      </c>
    </row>
    <row r="158" s="14" customFormat="1">
      <c r="A158" s="14"/>
      <c r="B158" s="240"/>
      <c r="C158" s="241"/>
      <c r="D158" s="223" t="s">
        <v>201</v>
      </c>
      <c r="E158" s="242" t="s">
        <v>19</v>
      </c>
      <c r="F158" s="243" t="s">
        <v>295</v>
      </c>
      <c r="G158" s="241"/>
      <c r="H158" s="242" t="s">
        <v>19</v>
      </c>
      <c r="I158" s="244"/>
      <c r="J158" s="241"/>
      <c r="K158" s="241"/>
      <c r="L158" s="245"/>
      <c r="M158" s="246"/>
      <c r="N158" s="247"/>
      <c r="O158" s="247"/>
      <c r="P158" s="247"/>
      <c r="Q158" s="247"/>
      <c r="R158" s="247"/>
      <c r="S158" s="247"/>
      <c r="T158" s="248"/>
      <c r="U158" s="14"/>
      <c r="V158" s="14"/>
      <c r="W158" s="14"/>
      <c r="X158" s="14"/>
      <c r="Y158" s="14"/>
      <c r="Z158" s="14"/>
      <c r="AA158" s="14"/>
      <c r="AB158" s="14"/>
      <c r="AC158" s="14"/>
      <c r="AD158" s="14"/>
      <c r="AE158" s="14"/>
      <c r="AT158" s="249" t="s">
        <v>201</v>
      </c>
      <c r="AU158" s="249" t="s">
        <v>82</v>
      </c>
      <c r="AV158" s="14" t="s">
        <v>80</v>
      </c>
      <c r="AW158" s="14" t="s">
        <v>33</v>
      </c>
      <c r="AX158" s="14" t="s">
        <v>72</v>
      </c>
      <c r="AY158" s="249" t="s">
        <v>122</v>
      </c>
    </row>
    <row r="159" s="13" customFormat="1">
      <c r="A159" s="13"/>
      <c r="B159" s="229"/>
      <c r="C159" s="230"/>
      <c r="D159" s="223" t="s">
        <v>201</v>
      </c>
      <c r="E159" s="231" t="s">
        <v>19</v>
      </c>
      <c r="F159" s="232" t="s">
        <v>296</v>
      </c>
      <c r="G159" s="230"/>
      <c r="H159" s="233">
        <v>2781.6100000000001</v>
      </c>
      <c r="I159" s="234"/>
      <c r="J159" s="230"/>
      <c r="K159" s="230"/>
      <c r="L159" s="235"/>
      <c r="M159" s="236"/>
      <c r="N159" s="237"/>
      <c r="O159" s="237"/>
      <c r="P159" s="237"/>
      <c r="Q159" s="237"/>
      <c r="R159" s="237"/>
      <c r="S159" s="237"/>
      <c r="T159" s="238"/>
      <c r="U159" s="13"/>
      <c r="V159" s="13"/>
      <c r="W159" s="13"/>
      <c r="X159" s="13"/>
      <c r="Y159" s="13"/>
      <c r="Z159" s="13"/>
      <c r="AA159" s="13"/>
      <c r="AB159" s="13"/>
      <c r="AC159" s="13"/>
      <c r="AD159" s="13"/>
      <c r="AE159" s="13"/>
      <c r="AT159" s="239" t="s">
        <v>201</v>
      </c>
      <c r="AU159" s="239" t="s">
        <v>82</v>
      </c>
      <c r="AV159" s="13" t="s">
        <v>82</v>
      </c>
      <c r="AW159" s="13" t="s">
        <v>33</v>
      </c>
      <c r="AX159" s="13" t="s">
        <v>72</v>
      </c>
      <c r="AY159" s="239" t="s">
        <v>122</v>
      </c>
    </row>
    <row r="160" s="15" customFormat="1">
      <c r="A160" s="15"/>
      <c r="B160" s="250"/>
      <c r="C160" s="251"/>
      <c r="D160" s="223" t="s">
        <v>201</v>
      </c>
      <c r="E160" s="252" t="s">
        <v>19</v>
      </c>
      <c r="F160" s="253" t="s">
        <v>212</v>
      </c>
      <c r="G160" s="251"/>
      <c r="H160" s="254">
        <v>3339.1700000000001</v>
      </c>
      <c r="I160" s="255"/>
      <c r="J160" s="251"/>
      <c r="K160" s="251"/>
      <c r="L160" s="256"/>
      <c r="M160" s="257"/>
      <c r="N160" s="258"/>
      <c r="O160" s="258"/>
      <c r="P160" s="258"/>
      <c r="Q160" s="258"/>
      <c r="R160" s="258"/>
      <c r="S160" s="258"/>
      <c r="T160" s="259"/>
      <c r="U160" s="15"/>
      <c r="V160" s="15"/>
      <c r="W160" s="15"/>
      <c r="X160" s="15"/>
      <c r="Y160" s="15"/>
      <c r="Z160" s="15"/>
      <c r="AA160" s="15"/>
      <c r="AB160" s="15"/>
      <c r="AC160" s="15"/>
      <c r="AD160" s="15"/>
      <c r="AE160" s="15"/>
      <c r="AT160" s="260" t="s">
        <v>201</v>
      </c>
      <c r="AU160" s="260" t="s">
        <v>82</v>
      </c>
      <c r="AV160" s="15" t="s">
        <v>130</v>
      </c>
      <c r="AW160" s="15" t="s">
        <v>33</v>
      </c>
      <c r="AX160" s="15" t="s">
        <v>80</v>
      </c>
      <c r="AY160" s="260" t="s">
        <v>122</v>
      </c>
    </row>
    <row r="161" s="2" customFormat="1" ht="37.8" customHeight="1">
      <c r="A161" s="39"/>
      <c r="B161" s="40"/>
      <c r="C161" s="205" t="s">
        <v>297</v>
      </c>
      <c r="D161" s="205" t="s">
        <v>125</v>
      </c>
      <c r="E161" s="206" t="s">
        <v>298</v>
      </c>
      <c r="F161" s="207" t="s">
        <v>299</v>
      </c>
      <c r="G161" s="208" t="s">
        <v>193</v>
      </c>
      <c r="H161" s="209">
        <v>291.93900000000002</v>
      </c>
      <c r="I161" s="210"/>
      <c r="J161" s="211">
        <f>ROUND(I161*H161,2)</f>
        <v>0</v>
      </c>
      <c r="K161" s="207" t="s">
        <v>129</v>
      </c>
      <c r="L161" s="45"/>
      <c r="M161" s="212" t="s">
        <v>19</v>
      </c>
      <c r="N161" s="213" t="s">
        <v>43</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130</v>
      </c>
      <c r="AT161" s="216" t="s">
        <v>125</v>
      </c>
      <c r="AU161" s="216" t="s">
        <v>82</v>
      </c>
      <c r="AY161" s="18" t="s">
        <v>122</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130</v>
      </c>
      <c r="BM161" s="216" t="s">
        <v>300</v>
      </c>
    </row>
    <row r="162" s="2" customFormat="1">
      <c r="A162" s="39"/>
      <c r="B162" s="40"/>
      <c r="C162" s="41"/>
      <c r="D162" s="218" t="s">
        <v>132</v>
      </c>
      <c r="E162" s="41"/>
      <c r="F162" s="219" t="s">
        <v>301</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132</v>
      </c>
      <c r="AU162" s="18" t="s">
        <v>82</v>
      </c>
    </row>
    <row r="163" s="2" customFormat="1" ht="37.8" customHeight="1">
      <c r="A163" s="39"/>
      <c r="B163" s="40"/>
      <c r="C163" s="205" t="s">
        <v>302</v>
      </c>
      <c r="D163" s="205" t="s">
        <v>125</v>
      </c>
      <c r="E163" s="206" t="s">
        <v>303</v>
      </c>
      <c r="F163" s="207" t="s">
        <v>304</v>
      </c>
      <c r="G163" s="208" t="s">
        <v>193</v>
      </c>
      <c r="H163" s="209">
        <v>3339.1700000000001</v>
      </c>
      <c r="I163" s="210"/>
      <c r="J163" s="211">
        <f>ROUND(I163*H163,2)</f>
        <v>0</v>
      </c>
      <c r="K163" s="207" t="s">
        <v>129</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130</v>
      </c>
      <c r="AT163" s="216" t="s">
        <v>125</v>
      </c>
      <c r="AU163" s="216" t="s">
        <v>82</v>
      </c>
      <c r="AY163" s="18" t="s">
        <v>122</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130</v>
      </c>
      <c r="BM163" s="216" t="s">
        <v>305</v>
      </c>
    </row>
    <row r="164" s="2" customFormat="1">
      <c r="A164" s="39"/>
      <c r="B164" s="40"/>
      <c r="C164" s="41"/>
      <c r="D164" s="218" t="s">
        <v>132</v>
      </c>
      <c r="E164" s="41"/>
      <c r="F164" s="219" t="s">
        <v>306</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132</v>
      </c>
      <c r="AU164" s="18" t="s">
        <v>82</v>
      </c>
    </row>
    <row r="165" s="2" customFormat="1" ht="33" customHeight="1">
      <c r="A165" s="39"/>
      <c r="B165" s="40"/>
      <c r="C165" s="205" t="s">
        <v>307</v>
      </c>
      <c r="D165" s="205" t="s">
        <v>125</v>
      </c>
      <c r="E165" s="206" t="s">
        <v>308</v>
      </c>
      <c r="F165" s="207" t="s">
        <v>309</v>
      </c>
      <c r="G165" s="208" t="s">
        <v>193</v>
      </c>
      <c r="H165" s="209">
        <v>3599.8200000000002</v>
      </c>
      <c r="I165" s="210"/>
      <c r="J165" s="211">
        <f>ROUND(I165*H165,2)</f>
        <v>0</v>
      </c>
      <c r="K165" s="207" t="s">
        <v>129</v>
      </c>
      <c r="L165" s="45"/>
      <c r="M165" s="212" t="s">
        <v>19</v>
      </c>
      <c r="N165" s="213" t="s">
        <v>43</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130</v>
      </c>
      <c r="AT165" s="216" t="s">
        <v>125</v>
      </c>
      <c r="AU165" s="216" t="s">
        <v>82</v>
      </c>
      <c r="AY165" s="18" t="s">
        <v>122</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130</v>
      </c>
      <c r="BM165" s="216" t="s">
        <v>310</v>
      </c>
    </row>
    <row r="166" s="2" customFormat="1">
      <c r="A166" s="39"/>
      <c r="B166" s="40"/>
      <c r="C166" s="41"/>
      <c r="D166" s="218" t="s">
        <v>132</v>
      </c>
      <c r="E166" s="41"/>
      <c r="F166" s="219" t="s">
        <v>311</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132</v>
      </c>
      <c r="AU166" s="18" t="s">
        <v>82</v>
      </c>
    </row>
    <row r="167" s="2" customFormat="1" ht="33" customHeight="1">
      <c r="A167" s="39"/>
      <c r="B167" s="40"/>
      <c r="C167" s="205" t="s">
        <v>312</v>
      </c>
      <c r="D167" s="205" t="s">
        <v>125</v>
      </c>
      <c r="E167" s="206" t="s">
        <v>313</v>
      </c>
      <c r="F167" s="207" t="s">
        <v>314</v>
      </c>
      <c r="G167" s="208" t="s">
        <v>193</v>
      </c>
      <c r="H167" s="209">
        <v>993.20000000000005</v>
      </c>
      <c r="I167" s="210"/>
      <c r="J167" s="211">
        <f>ROUND(I167*H167,2)</f>
        <v>0</v>
      </c>
      <c r="K167" s="207" t="s">
        <v>129</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130</v>
      </c>
      <c r="AT167" s="216" t="s">
        <v>125</v>
      </c>
      <c r="AU167" s="216" t="s">
        <v>82</v>
      </c>
      <c r="AY167" s="18" t="s">
        <v>122</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130</v>
      </c>
      <c r="BM167" s="216" t="s">
        <v>315</v>
      </c>
    </row>
    <row r="168" s="2" customFormat="1">
      <c r="A168" s="39"/>
      <c r="B168" s="40"/>
      <c r="C168" s="41"/>
      <c r="D168" s="218" t="s">
        <v>132</v>
      </c>
      <c r="E168" s="41"/>
      <c r="F168" s="219" t="s">
        <v>316</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132</v>
      </c>
      <c r="AU168" s="18" t="s">
        <v>82</v>
      </c>
    </row>
    <row r="169" s="13" customFormat="1">
      <c r="A169" s="13"/>
      <c r="B169" s="229"/>
      <c r="C169" s="230"/>
      <c r="D169" s="223" t="s">
        <v>201</v>
      </c>
      <c r="E169" s="231" t="s">
        <v>19</v>
      </c>
      <c r="F169" s="232" t="s">
        <v>317</v>
      </c>
      <c r="G169" s="230"/>
      <c r="H169" s="233">
        <v>993.20000000000005</v>
      </c>
      <c r="I169" s="234"/>
      <c r="J169" s="230"/>
      <c r="K169" s="230"/>
      <c r="L169" s="235"/>
      <c r="M169" s="236"/>
      <c r="N169" s="237"/>
      <c r="O169" s="237"/>
      <c r="P169" s="237"/>
      <c r="Q169" s="237"/>
      <c r="R169" s="237"/>
      <c r="S169" s="237"/>
      <c r="T169" s="238"/>
      <c r="U169" s="13"/>
      <c r="V169" s="13"/>
      <c r="W169" s="13"/>
      <c r="X169" s="13"/>
      <c r="Y169" s="13"/>
      <c r="Z169" s="13"/>
      <c r="AA169" s="13"/>
      <c r="AB169" s="13"/>
      <c r="AC169" s="13"/>
      <c r="AD169" s="13"/>
      <c r="AE169" s="13"/>
      <c r="AT169" s="239" t="s">
        <v>201</v>
      </c>
      <c r="AU169" s="239" t="s">
        <v>82</v>
      </c>
      <c r="AV169" s="13" t="s">
        <v>82</v>
      </c>
      <c r="AW169" s="13" t="s">
        <v>33</v>
      </c>
      <c r="AX169" s="13" t="s">
        <v>80</v>
      </c>
      <c r="AY169" s="239" t="s">
        <v>122</v>
      </c>
    </row>
    <row r="170" s="2" customFormat="1" ht="37.8" customHeight="1">
      <c r="A170" s="39"/>
      <c r="B170" s="40"/>
      <c r="C170" s="205" t="s">
        <v>318</v>
      </c>
      <c r="D170" s="205" t="s">
        <v>125</v>
      </c>
      <c r="E170" s="206" t="s">
        <v>319</v>
      </c>
      <c r="F170" s="207" t="s">
        <v>320</v>
      </c>
      <c r="G170" s="208" t="s">
        <v>193</v>
      </c>
      <c r="H170" s="209">
        <v>291.93900000000002</v>
      </c>
      <c r="I170" s="210"/>
      <c r="J170" s="211">
        <f>ROUND(I170*H170,2)</f>
        <v>0</v>
      </c>
      <c r="K170" s="207" t="s">
        <v>129</v>
      </c>
      <c r="L170" s="45"/>
      <c r="M170" s="212" t="s">
        <v>19</v>
      </c>
      <c r="N170" s="213"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130</v>
      </c>
      <c r="AT170" s="216" t="s">
        <v>125</v>
      </c>
      <c r="AU170" s="216" t="s">
        <v>82</v>
      </c>
      <c r="AY170" s="18" t="s">
        <v>122</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130</v>
      </c>
      <c r="BM170" s="216" t="s">
        <v>321</v>
      </c>
    </row>
    <row r="171" s="2" customFormat="1">
      <c r="A171" s="39"/>
      <c r="B171" s="40"/>
      <c r="C171" s="41"/>
      <c r="D171" s="218" t="s">
        <v>132</v>
      </c>
      <c r="E171" s="41"/>
      <c r="F171" s="219" t="s">
        <v>322</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132</v>
      </c>
      <c r="AU171" s="18" t="s">
        <v>82</v>
      </c>
    </row>
    <row r="172" s="14" customFormat="1">
      <c r="A172" s="14"/>
      <c r="B172" s="240"/>
      <c r="C172" s="241"/>
      <c r="D172" s="223" t="s">
        <v>201</v>
      </c>
      <c r="E172" s="242" t="s">
        <v>19</v>
      </c>
      <c r="F172" s="243" t="s">
        <v>293</v>
      </c>
      <c r="G172" s="241"/>
      <c r="H172" s="242" t="s">
        <v>19</v>
      </c>
      <c r="I172" s="244"/>
      <c r="J172" s="241"/>
      <c r="K172" s="241"/>
      <c r="L172" s="245"/>
      <c r="M172" s="246"/>
      <c r="N172" s="247"/>
      <c r="O172" s="247"/>
      <c r="P172" s="247"/>
      <c r="Q172" s="247"/>
      <c r="R172" s="247"/>
      <c r="S172" s="247"/>
      <c r="T172" s="248"/>
      <c r="U172" s="14"/>
      <c r="V172" s="14"/>
      <c r="W172" s="14"/>
      <c r="X172" s="14"/>
      <c r="Y172" s="14"/>
      <c r="Z172" s="14"/>
      <c r="AA172" s="14"/>
      <c r="AB172" s="14"/>
      <c r="AC172" s="14"/>
      <c r="AD172" s="14"/>
      <c r="AE172" s="14"/>
      <c r="AT172" s="249" t="s">
        <v>201</v>
      </c>
      <c r="AU172" s="249" t="s">
        <v>82</v>
      </c>
      <c r="AV172" s="14" t="s">
        <v>80</v>
      </c>
      <c r="AW172" s="14" t="s">
        <v>33</v>
      </c>
      <c r="AX172" s="14" t="s">
        <v>72</v>
      </c>
      <c r="AY172" s="249" t="s">
        <v>122</v>
      </c>
    </row>
    <row r="173" s="13" customFormat="1">
      <c r="A173" s="13"/>
      <c r="B173" s="229"/>
      <c r="C173" s="230"/>
      <c r="D173" s="223" t="s">
        <v>201</v>
      </c>
      <c r="E173" s="231" t="s">
        <v>19</v>
      </c>
      <c r="F173" s="232" t="s">
        <v>323</v>
      </c>
      <c r="G173" s="230"/>
      <c r="H173" s="233">
        <v>291.93900000000002</v>
      </c>
      <c r="I173" s="234"/>
      <c r="J173" s="230"/>
      <c r="K173" s="230"/>
      <c r="L173" s="235"/>
      <c r="M173" s="236"/>
      <c r="N173" s="237"/>
      <c r="O173" s="237"/>
      <c r="P173" s="237"/>
      <c r="Q173" s="237"/>
      <c r="R173" s="237"/>
      <c r="S173" s="237"/>
      <c r="T173" s="238"/>
      <c r="U173" s="13"/>
      <c r="V173" s="13"/>
      <c r="W173" s="13"/>
      <c r="X173" s="13"/>
      <c r="Y173" s="13"/>
      <c r="Z173" s="13"/>
      <c r="AA173" s="13"/>
      <c r="AB173" s="13"/>
      <c r="AC173" s="13"/>
      <c r="AD173" s="13"/>
      <c r="AE173" s="13"/>
      <c r="AT173" s="239" t="s">
        <v>201</v>
      </c>
      <c r="AU173" s="239" t="s">
        <v>82</v>
      </c>
      <c r="AV173" s="13" t="s">
        <v>82</v>
      </c>
      <c r="AW173" s="13" t="s">
        <v>33</v>
      </c>
      <c r="AX173" s="13" t="s">
        <v>80</v>
      </c>
      <c r="AY173" s="239" t="s">
        <v>122</v>
      </c>
    </row>
    <row r="174" s="12" customFormat="1" ht="22.8" customHeight="1">
      <c r="A174" s="12"/>
      <c r="B174" s="189"/>
      <c r="C174" s="190"/>
      <c r="D174" s="191" t="s">
        <v>71</v>
      </c>
      <c r="E174" s="203" t="s">
        <v>82</v>
      </c>
      <c r="F174" s="203" t="s">
        <v>324</v>
      </c>
      <c r="G174" s="190"/>
      <c r="H174" s="190"/>
      <c r="I174" s="193"/>
      <c r="J174" s="204">
        <f>BK174</f>
        <v>0</v>
      </c>
      <c r="K174" s="190"/>
      <c r="L174" s="195"/>
      <c r="M174" s="196"/>
      <c r="N174" s="197"/>
      <c r="O174" s="197"/>
      <c r="P174" s="198">
        <f>SUM(P175:P181)</f>
        <v>0</v>
      </c>
      <c r="Q174" s="197"/>
      <c r="R174" s="198">
        <f>SUM(R175:R181)</f>
        <v>264.54069179999999</v>
      </c>
      <c r="S174" s="197"/>
      <c r="T174" s="199">
        <f>SUM(T175:T181)</f>
        <v>0</v>
      </c>
      <c r="U174" s="12"/>
      <c r="V174" s="12"/>
      <c r="W174" s="12"/>
      <c r="X174" s="12"/>
      <c r="Y174" s="12"/>
      <c r="Z174" s="12"/>
      <c r="AA174" s="12"/>
      <c r="AB174" s="12"/>
      <c r="AC174" s="12"/>
      <c r="AD174" s="12"/>
      <c r="AE174" s="12"/>
      <c r="AR174" s="200" t="s">
        <v>80</v>
      </c>
      <c r="AT174" s="201" t="s">
        <v>71</v>
      </c>
      <c r="AU174" s="201" t="s">
        <v>80</v>
      </c>
      <c r="AY174" s="200" t="s">
        <v>122</v>
      </c>
      <c r="BK174" s="202">
        <f>SUM(BK175:BK181)</f>
        <v>0</v>
      </c>
    </row>
    <row r="175" s="2" customFormat="1" ht="55.5" customHeight="1">
      <c r="A175" s="39"/>
      <c r="B175" s="40"/>
      <c r="C175" s="205" t="s">
        <v>7</v>
      </c>
      <c r="D175" s="205" t="s">
        <v>125</v>
      </c>
      <c r="E175" s="206" t="s">
        <v>325</v>
      </c>
      <c r="F175" s="207" t="s">
        <v>326</v>
      </c>
      <c r="G175" s="208" t="s">
        <v>193</v>
      </c>
      <c r="H175" s="209">
        <v>2165.9400000000001</v>
      </c>
      <c r="I175" s="210"/>
      <c r="J175" s="211">
        <f>ROUND(I175*H175,2)</f>
        <v>0</v>
      </c>
      <c r="K175" s="207" t="s">
        <v>129</v>
      </c>
      <c r="L175" s="45"/>
      <c r="M175" s="212" t="s">
        <v>19</v>
      </c>
      <c r="N175" s="213" t="s">
        <v>43</v>
      </c>
      <c r="O175" s="85"/>
      <c r="P175" s="214">
        <f>O175*H175</f>
        <v>0</v>
      </c>
      <c r="Q175" s="214">
        <v>0.00031</v>
      </c>
      <c r="R175" s="214">
        <f>Q175*H175</f>
        <v>0.67144139999999997</v>
      </c>
      <c r="S175" s="214">
        <v>0</v>
      </c>
      <c r="T175" s="215">
        <f>S175*H175</f>
        <v>0</v>
      </c>
      <c r="U175" s="39"/>
      <c r="V175" s="39"/>
      <c r="W175" s="39"/>
      <c r="X175" s="39"/>
      <c r="Y175" s="39"/>
      <c r="Z175" s="39"/>
      <c r="AA175" s="39"/>
      <c r="AB175" s="39"/>
      <c r="AC175" s="39"/>
      <c r="AD175" s="39"/>
      <c r="AE175" s="39"/>
      <c r="AR175" s="216" t="s">
        <v>130</v>
      </c>
      <c r="AT175" s="216" t="s">
        <v>125</v>
      </c>
      <c r="AU175" s="216" t="s">
        <v>82</v>
      </c>
      <c r="AY175" s="18" t="s">
        <v>122</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130</v>
      </c>
      <c r="BM175" s="216" t="s">
        <v>327</v>
      </c>
    </row>
    <row r="176" s="2" customFormat="1">
      <c r="A176" s="39"/>
      <c r="B176" s="40"/>
      <c r="C176" s="41"/>
      <c r="D176" s="218" t="s">
        <v>132</v>
      </c>
      <c r="E176" s="41"/>
      <c r="F176" s="219" t="s">
        <v>328</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132</v>
      </c>
      <c r="AU176" s="18" t="s">
        <v>82</v>
      </c>
    </row>
    <row r="177" s="13" customFormat="1">
      <c r="A177" s="13"/>
      <c r="B177" s="229"/>
      <c r="C177" s="230"/>
      <c r="D177" s="223" t="s">
        <v>201</v>
      </c>
      <c r="E177" s="231" t="s">
        <v>19</v>
      </c>
      <c r="F177" s="232" t="s">
        <v>329</v>
      </c>
      <c r="G177" s="230"/>
      <c r="H177" s="233">
        <v>2165.9400000000001</v>
      </c>
      <c r="I177" s="234"/>
      <c r="J177" s="230"/>
      <c r="K177" s="230"/>
      <c r="L177" s="235"/>
      <c r="M177" s="236"/>
      <c r="N177" s="237"/>
      <c r="O177" s="237"/>
      <c r="P177" s="237"/>
      <c r="Q177" s="237"/>
      <c r="R177" s="237"/>
      <c r="S177" s="237"/>
      <c r="T177" s="238"/>
      <c r="U177" s="13"/>
      <c r="V177" s="13"/>
      <c r="W177" s="13"/>
      <c r="X177" s="13"/>
      <c r="Y177" s="13"/>
      <c r="Z177" s="13"/>
      <c r="AA177" s="13"/>
      <c r="AB177" s="13"/>
      <c r="AC177" s="13"/>
      <c r="AD177" s="13"/>
      <c r="AE177" s="13"/>
      <c r="AT177" s="239" t="s">
        <v>201</v>
      </c>
      <c r="AU177" s="239" t="s">
        <v>82</v>
      </c>
      <c r="AV177" s="13" t="s">
        <v>82</v>
      </c>
      <c r="AW177" s="13" t="s">
        <v>33</v>
      </c>
      <c r="AX177" s="13" t="s">
        <v>80</v>
      </c>
      <c r="AY177" s="239" t="s">
        <v>122</v>
      </c>
    </row>
    <row r="178" s="2" customFormat="1" ht="55.5" customHeight="1">
      <c r="A178" s="39"/>
      <c r="B178" s="40"/>
      <c r="C178" s="205" t="s">
        <v>330</v>
      </c>
      <c r="D178" s="205" t="s">
        <v>125</v>
      </c>
      <c r="E178" s="206" t="s">
        <v>331</v>
      </c>
      <c r="F178" s="207" t="s">
        <v>332</v>
      </c>
      <c r="G178" s="208" t="s">
        <v>198</v>
      </c>
      <c r="H178" s="209">
        <v>962.63999999999999</v>
      </c>
      <c r="I178" s="210"/>
      <c r="J178" s="211">
        <f>ROUND(I178*H178,2)</f>
        <v>0</v>
      </c>
      <c r="K178" s="207" t="s">
        <v>129</v>
      </c>
      <c r="L178" s="45"/>
      <c r="M178" s="212" t="s">
        <v>19</v>
      </c>
      <c r="N178" s="213" t="s">
        <v>43</v>
      </c>
      <c r="O178" s="85"/>
      <c r="P178" s="214">
        <f>O178*H178</f>
        <v>0</v>
      </c>
      <c r="Q178" s="214">
        <v>0.27411000000000002</v>
      </c>
      <c r="R178" s="214">
        <f>Q178*H178</f>
        <v>263.8692504</v>
      </c>
      <c r="S178" s="214">
        <v>0</v>
      </c>
      <c r="T178" s="215">
        <f>S178*H178</f>
        <v>0</v>
      </c>
      <c r="U178" s="39"/>
      <c r="V178" s="39"/>
      <c r="W178" s="39"/>
      <c r="X178" s="39"/>
      <c r="Y178" s="39"/>
      <c r="Z178" s="39"/>
      <c r="AA178" s="39"/>
      <c r="AB178" s="39"/>
      <c r="AC178" s="39"/>
      <c r="AD178" s="39"/>
      <c r="AE178" s="39"/>
      <c r="AR178" s="216" t="s">
        <v>130</v>
      </c>
      <c r="AT178" s="216" t="s">
        <v>125</v>
      </c>
      <c r="AU178" s="216" t="s">
        <v>82</v>
      </c>
      <c r="AY178" s="18" t="s">
        <v>122</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130</v>
      </c>
      <c r="BM178" s="216" t="s">
        <v>333</v>
      </c>
    </row>
    <row r="179" s="2" customFormat="1">
      <c r="A179" s="39"/>
      <c r="B179" s="40"/>
      <c r="C179" s="41"/>
      <c r="D179" s="218" t="s">
        <v>132</v>
      </c>
      <c r="E179" s="41"/>
      <c r="F179" s="219" t="s">
        <v>334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132</v>
      </c>
      <c r="AU179" s="18" t="s">
        <v>82</v>
      </c>
    </row>
    <row r="180" s="13" customFormat="1">
      <c r="A180" s="13"/>
      <c r="B180" s="229"/>
      <c r="C180" s="230"/>
      <c r="D180" s="223" t="s">
        <v>201</v>
      </c>
      <c r="E180" s="231" t="s">
        <v>19</v>
      </c>
      <c r="F180" s="232" t="s">
        <v>335</v>
      </c>
      <c r="G180" s="230"/>
      <c r="H180" s="233">
        <v>962.63999999999999</v>
      </c>
      <c r="I180" s="234"/>
      <c r="J180" s="230"/>
      <c r="K180" s="230"/>
      <c r="L180" s="235"/>
      <c r="M180" s="236"/>
      <c r="N180" s="237"/>
      <c r="O180" s="237"/>
      <c r="P180" s="237"/>
      <c r="Q180" s="237"/>
      <c r="R180" s="237"/>
      <c r="S180" s="237"/>
      <c r="T180" s="238"/>
      <c r="U180" s="13"/>
      <c r="V180" s="13"/>
      <c r="W180" s="13"/>
      <c r="X180" s="13"/>
      <c r="Y180" s="13"/>
      <c r="Z180" s="13"/>
      <c r="AA180" s="13"/>
      <c r="AB180" s="13"/>
      <c r="AC180" s="13"/>
      <c r="AD180" s="13"/>
      <c r="AE180" s="13"/>
      <c r="AT180" s="239" t="s">
        <v>201</v>
      </c>
      <c r="AU180" s="239" t="s">
        <v>82</v>
      </c>
      <c r="AV180" s="13" t="s">
        <v>82</v>
      </c>
      <c r="AW180" s="13" t="s">
        <v>33</v>
      </c>
      <c r="AX180" s="13" t="s">
        <v>80</v>
      </c>
      <c r="AY180" s="239" t="s">
        <v>122</v>
      </c>
    </row>
    <row r="181" s="2" customFormat="1" ht="33" customHeight="1">
      <c r="A181" s="39"/>
      <c r="B181" s="40"/>
      <c r="C181" s="205" t="s">
        <v>336</v>
      </c>
      <c r="D181" s="205" t="s">
        <v>125</v>
      </c>
      <c r="E181" s="206" t="s">
        <v>337</v>
      </c>
      <c r="F181" s="207" t="s">
        <v>338</v>
      </c>
      <c r="G181" s="208" t="s">
        <v>339</v>
      </c>
      <c r="H181" s="209">
        <v>3.2999999999999998</v>
      </c>
      <c r="I181" s="210"/>
      <c r="J181" s="211">
        <f>ROUND(I181*H181,2)</f>
        <v>0</v>
      </c>
      <c r="K181" s="207" t="s">
        <v>19</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130</v>
      </c>
      <c r="AT181" s="216" t="s">
        <v>125</v>
      </c>
      <c r="AU181" s="216" t="s">
        <v>82</v>
      </c>
      <c r="AY181" s="18" t="s">
        <v>122</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130</v>
      </c>
      <c r="BM181" s="216" t="s">
        <v>340</v>
      </c>
    </row>
    <row r="182" s="12" customFormat="1" ht="22.8" customHeight="1">
      <c r="A182" s="12"/>
      <c r="B182" s="189"/>
      <c r="C182" s="190"/>
      <c r="D182" s="191" t="s">
        <v>71</v>
      </c>
      <c r="E182" s="203" t="s">
        <v>130</v>
      </c>
      <c r="F182" s="203" t="s">
        <v>341</v>
      </c>
      <c r="G182" s="190"/>
      <c r="H182" s="190"/>
      <c r="I182" s="193"/>
      <c r="J182" s="204">
        <f>BK182</f>
        <v>0</v>
      </c>
      <c r="K182" s="190"/>
      <c r="L182" s="195"/>
      <c r="M182" s="196"/>
      <c r="N182" s="197"/>
      <c r="O182" s="197"/>
      <c r="P182" s="198">
        <f>SUM(P183:P196)</f>
        <v>0</v>
      </c>
      <c r="Q182" s="197"/>
      <c r="R182" s="198">
        <f>SUM(R183:R196)</f>
        <v>11.1175468</v>
      </c>
      <c r="S182" s="197"/>
      <c r="T182" s="199">
        <f>SUM(T183:T196)</f>
        <v>0</v>
      </c>
      <c r="U182" s="12"/>
      <c r="V182" s="12"/>
      <c r="W182" s="12"/>
      <c r="X182" s="12"/>
      <c r="Y182" s="12"/>
      <c r="Z182" s="12"/>
      <c r="AA182" s="12"/>
      <c r="AB182" s="12"/>
      <c r="AC182" s="12"/>
      <c r="AD182" s="12"/>
      <c r="AE182" s="12"/>
      <c r="AR182" s="200" t="s">
        <v>80</v>
      </c>
      <c r="AT182" s="201" t="s">
        <v>71</v>
      </c>
      <c r="AU182" s="201" t="s">
        <v>80</v>
      </c>
      <c r="AY182" s="200" t="s">
        <v>122</v>
      </c>
      <c r="BK182" s="202">
        <f>SUM(BK183:BK196)</f>
        <v>0</v>
      </c>
    </row>
    <row r="183" s="2" customFormat="1" ht="33" customHeight="1">
      <c r="A183" s="39"/>
      <c r="B183" s="40"/>
      <c r="C183" s="205" t="s">
        <v>342</v>
      </c>
      <c r="D183" s="205" t="s">
        <v>125</v>
      </c>
      <c r="E183" s="206" t="s">
        <v>343</v>
      </c>
      <c r="F183" s="207" t="s">
        <v>344</v>
      </c>
      <c r="G183" s="208" t="s">
        <v>193</v>
      </c>
      <c r="H183" s="209">
        <v>14.84</v>
      </c>
      <c r="I183" s="210"/>
      <c r="J183" s="211">
        <f>ROUND(I183*H183,2)</f>
        <v>0</v>
      </c>
      <c r="K183" s="207" t="s">
        <v>129</v>
      </c>
      <c r="L183" s="45"/>
      <c r="M183" s="212" t="s">
        <v>19</v>
      </c>
      <c r="N183" s="213"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130</v>
      </c>
      <c r="AT183" s="216" t="s">
        <v>125</v>
      </c>
      <c r="AU183" s="216" t="s">
        <v>82</v>
      </c>
      <c r="AY183" s="18" t="s">
        <v>122</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130</v>
      </c>
      <c r="BM183" s="216" t="s">
        <v>345</v>
      </c>
    </row>
    <row r="184" s="2" customFormat="1">
      <c r="A184" s="39"/>
      <c r="B184" s="40"/>
      <c r="C184" s="41"/>
      <c r="D184" s="218" t="s">
        <v>132</v>
      </c>
      <c r="E184" s="41"/>
      <c r="F184" s="219" t="s">
        <v>346</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132</v>
      </c>
      <c r="AU184" s="18" t="s">
        <v>82</v>
      </c>
    </row>
    <row r="185" s="2" customFormat="1">
      <c r="A185" s="39"/>
      <c r="B185" s="40"/>
      <c r="C185" s="41"/>
      <c r="D185" s="223" t="s">
        <v>134</v>
      </c>
      <c r="E185" s="41"/>
      <c r="F185" s="224" t="s">
        <v>347</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134</v>
      </c>
      <c r="AU185" s="18" t="s">
        <v>82</v>
      </c>
    </row>
    <row r="186" s="2" customFormat="1" ht="33" customHeight="1">
      <c r="A186" s="39"/>
      <c r="B186" s="40"/>
      <c r="C186" s="205" t="s">
        <v>348</v>
      </c>
      <c r="D186" s="205" t="s">
        <v>125</v>
      </c>
      <c r="E186" s="206" t="s">
        <v>349</v>
      </c>
      <c r="F186" s="207" t="s">
        <v>350</v>
      </c>
      <c r="G186" s="208" t="s">
        <v>205</v>
      </c>
      <c r="H186" s="209">
        <v>0.28699999999999998</v>
      </c>
      <c r="I186" s="210"/>
      <c r="J186" s="211">
        <f>ROUND(I186*H186,2)</f>
        <v>0</v>
      </c>
      <c r="K186" s="207" t="s">
        <v>129</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130</v>
      </c>
      <c r="AT186" s="216" t="s">
        <v>125</v>
      </c>
      <c r="AU186" s="216" t="s">
        <v>82</v>
      </c>
      <c r="AY186" s="18" t="s">
        <v>122</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130</v>
      </c>
      <c r="BM186" s="216" t="s">
        <v>351</v>
      </c>
    </row>
    <row r="187" s="2" customFormat="1">
      <c r="A187" s="39"/>
      <c r="B187" s="40"/>
      <c r="C187" s="41"/>
      <c r="D187" s="218" t="s">
        <v>132</v>
      </c>
      <c r="E187" s="41"/>
      <c r="F187" s="219" t="s">
        <v>352</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132</v>
      </c>
      <c r="AU187" s="18" t="s">
        <v>82</v>
      </c>
    </row>
    <row r="188" s="13" customFormat="1">
      <c r="A188" s="13"/>
      <c r="B188" s="229"/>
      <c r="C188" s="230"/>
      <c r="D188" s="223" t="s">
        <v>201</v>
      </c>
      <c r="E188" s="231" t="s">
        <v>19</v>
      </c>
      <c r="F188" s="232" t="s">
        <v>353</v>
      </c>
      <c r="G188" s="230"/>
      <c r="H188" s="233">
        <v>0.28699999999999998</v>
      </c>
      <c r="I188" s="234"/>
      <c r="J188" s="230"/>
      <c r="K188" s="230"/>
      <c r="L188" s="235"/>
      <c r="M188" s="236"/>
      <c r="N188" s="237"/>
      <c r="O188" s="237"/>
      <c r="P188" s="237"/>
      <c r="Q188" s="237"/>
      <c r="R188" s="237"/>
      <c r="S188" s="237"/>
      <c r="T188" s="238"/>
      <c r="U188" s="13"/>
      <c r="V188" s="13"/>
      <c r="W188" s="13"/>
      <c r="X188" s="13"/>
      <c r="Y188" s="13"/>
      <c r="Z188" s="13"/>
      <c r="AA188" s="13"/>
      <c r="AB188" s="13"/>
      <c r="AC188" s="13"/>
      <c r="AD188" s="13"/>
      <c r="AE188" s="13"/>
      <c r="AT188" s="239" t="s">
        <v>201</v>
      </c>
      <c r="AU188" s="239" t="s">
        <v>82</v>
      </c>
      <c r="AV188" s="13" t="s">
        <v>82</v>
      </c>
      <c r="AW188" s="13" t="s">
        <v>33</v>
      </c>
      <c r="AX188" s="13" t="s">
        <v>80</v>
      </c>
      <c r="AY188" s="239" t="s">
        <v>122</v>
      </c>
    </row>
    <row r="189" s="2" customFormat="1" ht="24.15" customHeight="1">
      <c r="A189" s="39"/>
      <c r="B189" s="40"/>
      <c r="C189" s="205" t="s">
        <v>354</v>
      </c>
      <c r="D189" s="205" t="s">
        <v>125</v>
      </c>
      <c r="E189" s="206" t="s">
        <v>355</v>
      </c>
      <c r="F189" s="207" t="s">
        <v>356</v>
      </c>
      <c r="G189" s="208" t="s">
        <v>357</v>
      </c>
      <c r="H189" s="209">
        <v>1</v>
      </c>
      <c r="I189" s="210"/>
      <c r="J189" s="211">
        <f>ROUND(I189*H189,2)</f>
        <v>0</v>
      </c>
      <c r="K189" s="207" t="s">
        <v>129</v>
      </c>
      <c r="L189" s="45"/>
      <c r="M189" s="212" t="s">
        <v>19</v>
      </c>
      <c r="N189" s="213" t="s">
        <v>43</v>
      </c>
      <c r="O189" s="85"/>
      <c r="P189" s="214">
        <f>O189*H189</f>
        <v>0</v>
      </c>
      <c r="Q189" s="214">
        <v>0.087419999999999998</v>
      </c>
      <c r="R189" s="214">
        <f>Q189*H189</f>
        <v>0.087419999999999998</v>
      </c>
      <c r="S189" s="214">
        <v>0</v>
      </c>
      <c r="T189" s="215">
        <f>S189*H189</f>
        <v>0</v>
      </c>
      <c r="U189" s="39"/>
      <c r="V189" s="39"/>
      <c r="W189" s="39"/>
      <c r="X189" s="39"/>
      <c r="Y189" s="39"/>
      <c r="Z189" s="39"/>
      <c r="AA189" s="39"/>
      <c r="AB189" s="39"/>
      <c r="AC189" s="39"/>
      <c r="AD189" s="39"/>
      <c r="AE189" s="39"/>
      <c r="AR189" s="216" t="s">
        <v>130</v>
      </c>
      <c r="AT189" s="216" t="s">
        <v>125</v>
      </c>
      <c r="AU189" s="216" t="s">
        <v>82</v>
      </c>
      <c r="AY189" s="18" t="s">
        <v>122</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130</v>
      </c>
      <c r="BM189" s="216" t="s">
        <v>358</v>
      </c>
    </row>
    <row r="190" s="2" customFormat="1">
      <c r="A190" s="39"/>
      <c r="B190" s="40"/>
      <c r="C190" s="41"/>
      <c r="D190" s="218" t="s">
        <v>132</v>
      </c>
      <c r="E190" s="41"/>
      <c r="F190" s="219" t="s">
        <v>359</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132</v>
      </c>
      <c r="AU190" s="18" t="s">
        <v>82</v>
      </c>
    </row>
    <row r="191" s="2" customFormat="1" ht="49.05" customHeight="1">
      <c r="A191" s="39"/>
      <c r="B191" s="40"/>
      <c r="C191" s="205" t="s">
        <v>360</v>
      </c>
      <c r="D191" s="205" t="s">
        <v>125</v>
      </c>
      <c r="E191" s="206" t="s">
        <v>361</v>
      </c>
      <c r="F191" s="207" t="s">
        <v>362</v>
      </c>
      <c r="G191" s="208" t="s">
        <v>205</v>
      </c>
      <c r="H191" s="209">
        <v>0.14399999999999999</v>
      </c>
      <c r="I191" s="210"/>
      <c r="J191" s="211">
        <f>ROUND(I191*H191,2)</f>
        <v>0</v>
      </c>
      <c r="K191" s="207" t="s">
        <v>129</v>
      </c>
      <c r="L191" s="45"/>
      <c r="M191" s="212" t="s">
        <v>19</v>
      </c>
      <c r="N191" s="213" t="s">
        <v>43</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130</v>
      </c>
      <c r="AT191" s="216" t="s">
        <v>125</v>
      </c>
      <c r="AU191" s="216" t="s">
        <v>82</v>
      </c>
      <c r="AY191" s="18" t="s">
        <v>122</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130</v>
      </c>
      <c r="BM191" s="216" t="s">
        <v>363</v>
      </c>
    </row>
    <row r="192" s="2" customFormat="1">
      <c r="A192" s="39"/>
      <c r="B192" s="40"/>
      <c r="C192" s="41"/>
      <c r="D192" s="218" t="s">
        <v>132</v>
      </c>
      <c r="E192" s="41"/>
      <c r="F192" s="219" t="s">
        <v>364</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132</v>
      </c>
      <c r="AU192" s="18" t="s">
        <v>82</v>
      </c>
    </row>
    <row r="193" s="13" customFormat="1">
      <c r="A193" s="13"/>
      <c r="B193" s="229"/>
      <c r="C193" s="230"/>
      <c r="D193" s="223" t="s">
        <v>201</v>
      </c>
      <c r="E193" s="231" t="s">
        <v>19</v>
      </c>
      <c r="F193" s="232" t="s">
        <v>365</v>
      </c>
      <c r="G193" s="230"/>
      <c r="H193" s="233">
        <v>0.14399999999999999</v>
      </c>
      <c r="I193" s="234"/>
      <c r="J193" s="230"/>
      <c r="K193" s="230"/>
      <c r="L193" s="235"/>
      <c r="M193" s="236"/>
      <c r="N193" s="237"/>
      <c r="O193" s="237"/>
      <c r="P193" s="237"/>
      <c r="Q193" s="237"/>
      <c r="R193" s="237"/>
      <c r="S193" s="237"/>
      <c r="T193" s="238"/>
      <c r="U193" s="13"/>
      <c r="V193" s="13"/>
      <c r="W193" s="13"/>
      <c r="X193" s="13"/>
      <c r="Y193" s="13"/>
      <c r="Z193" s="13"/>
      <c r="AA193" s="13"/>
      <c r="AB193" s="13"/>
      <c r="AC193" s="13"/>
      <c r="AD193" s="13"/>
      <c r="AE193" s="13"/>
      <c r="AT193" s="239" t="s">
        <v>201</v>
      </c>
      <c r="AU193" s="239" t="s">
        <v>82</v>
      </c>
      <c r="AV193" s="13" t="s">
        <v>82</v>
      </c>
      <c r="AW193" s="13" t="s">
        <v>33</v>
      </c>
      <c r="AX193" s="13" t="s">
        <v>80</v>
      </c>
      <c r="AY193" s="239" t="s">
        <v>122</v>
      </c>
    </row>
    <row r="194" s="2" customFormat="1" ht="44.25" customHeight="1">
      <c r="A194" s="39"/>
      <c r="B194" s="40"/>
      <c r="C194" s="205" t="s">
        <v>366</v>
      </c>
      <c r="D194" s="205" t="s">
        <v>125</v>
      </c>
      <c r="E194" s="206" t="s">
        <v>367</v>
      </c>
      <c r="F194" s="207" t="s">
        <v>368</v>
      </c>
      <c r="G194" s="208" t="s">
        <v>193</v>
      </c>
      <c r="H194" s="209">
        <v>14.84</v>
      </c>
      <c r="I194" s="210"/>
      <c r="J194" s="211">
        <f>ROUND(I194*H194,2)</f>
        <v>0</v>
      </c>
      <c r="K194" s="207" t="s">
        <v>129</v>
      </c>
      <c r="L194" s="45"/>
      <c r="M194" s="212" t="s">
        <v>19</v>
      </c>
      <c r="N194" s="213" t="s">
        <v>43</v>
      </c>
      <c r="O194" s="85"/>
      <c r="P194" s="214">
        <f>O194*H194</f>
        <v>0</v>
      </c>
      <c r="Q194" s="214">
        <v>0.74326999999999999</v>
      </c>
      <c r="R194" s="214">
        <f>Q194*H194</f>
        <v>11.0301268</v>
      </c>
      <c r="S194" s="214">
        <v>0</v>
      </c>
      <c r="T194" s="215">
        <f>S194*H194</f>
        <v>0</v>
      </c>
      <c r="U194" s="39"/>
      <c r="V194" s="39"/>
      <c r="W194" s="39"/>
      <c r="X194" s="39"/>
      <c r="Y194" s="39"/>
      <c r="Z194" s="39"/>
      <c r="AA194" s="39"/>
      <c r="AB194" s="39"/>
      <c r="AC194" s="39"/>
      <c r="AD194" s="39"/>
      <c r="AE194" s="39"/>
      <c r="AR194" s="216" t="s">
        <v>130</v>
      </c>
      <c r="AT194" s="216" t="s">
        <v>125</v>
      </c>
      <c r="AU194" s="216" t="s">
        <v>82</v>
      </c>
      <c r="AY194" s="18" t="s">
        <v>122</v>
      </c>
      <c r="BE194" s="217">
        <f>IF(N194="základní",J194,0)</f>
        <v>0</v>
      </c>
      <c r="BF194" s="217">
        <f>IF(N194="snížená",J194,0)</f>
        <v>0</v>
      </c>
      <c r="BG194" s="217">
        <f>IF(N194="zákl. přenesená",J194,0)</f>
        <v>0</v>
      </c>
      <c r="BH194" s="217">
        <f>IF(N194="sníž. přenesená",J194,0)</f>
        <v>0</v>
      </c>
      <c r="BI194" s="217">
        <f>IF(N194="nulová",J194,0)</f>
        <v>0</v>
      </c>
      <c r="BJ194" s="18" t="s">
        <v>80</v>
      </c>
      <c r="BK194" s="217">
        <f>ROUND(I194*H194,2)</f>
        <v>0</v>
      </c>
      <c r="BL194" s="18" t="s">
        <v>130</v>
      </c>
      <c r="BM194" s="216" t="s">
        <v>369</v>
      </c>
    </row>
    <row r="195" s="2" customFormat="1">
      <c r="A195" s="39"/>
      <c r="B195" s="40"/>
      <c r="C195" s="41"/>
      <c r="D195" s="218" t="s">
        <v>132</v>
      </c>
      <c r="E195" s="41"/>
      <c r="F195" s="219" t="s">
        <v>370</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132</v>
      </c>
      <c r="AU195" s="18" t="s">
        <v>82</v>
      </c>
    </row>
    <row r="196" s="2" customFormat="1">
      <c r="A196" s="39"/>
      <c r="B196" s="40"/>
      <c r="C196" s="41"/>
      <c r="D196" s="223" t="s">
        <v>134</v>
      </c>
      <c r="E196" s="41"/>
      <c r="F196" s="224" t="s">
        <v>371</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134</v>
      </c>
      <c r="AU196" s="18" t="s">
        <v>82</v>
      </c>
    </row>
    <row r="197" s="12" customFormat="1" ht="22.8" customHeight="1">
      <c r="A197" s="12"/>
      <c r="B197" s="189"/>
      <c r="C197" s="190"/>
      <c r="D197" s="191" t="s">
        <v>71</v>
      </c>
      <c r="E197" s="203" t="s">
        <v>121</v>
      </c>
      <c r="F197" s="203" t="s">
        <v>372</v>
      </c>
      <c r="G197" s="190"/>
      <c r="H197" s="190"/>
      <c r="I197" s="193"/>
      <c r="J197" s="204">
        <f>BK197</f>
        <v>0</v>
      </c>
      <c r="K197" s="190"/>
      <c r="L197" s="195"/>
      <c r="M197" s="196"/>
      <c r="N197" s="197"/>
      <c r="O197" s="197"/>
      <c r="P197" s="198">
        <f>SUM(P198:P220)</f>
        <v>0</v>
      </c>
      <c r="Q197" s="197"/>
      <c r="R197" s="198">
        <f>SUM(R198:R220)</f>
        <v>204.3888528</v>
      </c>
      <c r="S197" s="197"/>
      <c r="T197" s="199">
        <f>SUM(T198:T220)</f>
        <v>0</v>
      </c>
      <c r="U197" s="12"/>
      <c r="V197" s="12"/>
      <c r="W197" s="12"/>
      <c r="X197" s="12"/>
      <c r="Y197" s="12"/>
      <c r="Z197" s="12"/>
      <c r="AA197" s="12"/>
      <c r="AB197" s="12"/>
      <c r="AC197" s="12"/>
      <c r="AD197" s="12"/>
      <c r="AE197" s="12"/>
      <c r="AR197" s="200" t="s">
        <v>80</v>
      </c>
      <c r="AT197" s="201" t="s">
        <v>71</v>
      </c>
      <c r="AU197" s="201" t="s">
        <v>80</v>
      </c>
      <c r="AY197" s="200" t="s">
        <v>122</v>
      </c>
      <c r="BK197" s="202">
        <f>SUM(BK198:BK220)</f>
        <v>0</v>
      </c>
    </row>
    <row r="198" s="2" customFormat="1" ht="33" customHeight="1">
      <c r="A198" s="39"/>
      <c r="B198" s="40"/>
      <c r="C198" s="205" t="s">
        <v>373</v>
      </c>
      <c r="D198" s="205" t="s">
        <v>125</v>
      </c>
      <c r="E198" s="206" t="s">
        <v>374</v>
      </c>
      <c r="F198" s="207" t="s">
        <v>375</v>
      </c>
      <c r="G198" s="208" t="s">
        <v>193</v>
      </c>
      <c r="H198" s="209">
        <v>14.84</v>
      </c>
      <c r="I198" s="210"/>
      <c r="J198" s="211">
        <f>ROUND(I198*H198,2)</f>
        <v>0</v>
      </c>
      <c r="K198" s="207" t="s">
        <v>129</v>
      </c>
      <c r="L198" s="45"/>
      <c r="M198" s="212" t="s">
        <v>19</v>
      </c>
      <c r="N198" s="213" t="s">
        <v>43</v>
      </c>
      <c r="O198" s="85"/>
      <c r="P198" s="214">
        <f>O198*H198</f>
        <v>0</v>
      </c>
      <c r="Q198" s="214">
        <v>0</v>
      </c>
      <c r="R198" s="214">
        <f>Q198*H198</f>
        <v>0</v>
      </c>
      <c r="S198" s="214">
        <v>0</v>
      </c>
      <c r="T198" s="215">
        <f>S198*H198</f>
        <v>0</v>
      </c>
      <c r="U198" s="39"/>
      <c r="V198" s="39"/>
      <c r="W198" s="39"/>
      <c r="X198" s="39"/>
      <c r="Y198" s="39"/>
      <c r="Z198" s="39"/>
      <c r="AA198" s="39"/>
      <c r="AB198" s="39"/>
      <c r="AC198" s="39"/>
      <c r="AD198" s="39"/>
      <c r="AE198" s="39"/>
      <c r="AR198" s="216" t="s">
        <v>130</v>
      </c>
      <c r="AT198" s="216" t="s">
        <v>125</v>
      </c>
      <c r="AU198" s="216" t="s">
        <v>82</v>
      </c>
      <c r="AY198" s="18" t="s">
        <v>122</v>
      </c>
      <c r="BE198" s="217">
        <f>IF(N198="základní",J198,0)</f>
        <v>0</v>
      </c>
      <c r="BF198" s="217">
        <f>IF(N198="snížená",J198,0)</f>
        <v>0</v>
      </c>
      <c r="BG198" s="217">
        <f>IF(N198="zákl. přenesená",J198,0)</f>
        <v>0</v>
      </c>
      <c r="BH198" s="217">
        <f>IF(N198="sníž. přenesená",J198,0)</f>
        <v>0</v>
      </c>
      <c r="BI198" s="217">
        <f>IF(N198="nulová",J198,0)</f>
        <v>0</v>
      </c>
      <c r="BJ198" s="18" t="s">
        <v>80</v>
      </c>
      <c r="BK198" s="217">
        <f>ROUND(I198*H198,2)</f>
        <v>0</v>
      </c>
      <c r="BL198" s="18" t="s">
        <v>130</v>
      </c>
      <c r="BM198" s="216" t="s">
        <v>376</v>
      </c>
    </row>
    <row r="199" s="2" customFormat="1">
      <c r="A199" s="39"/>
      <c r="B199" s="40"/>
      <c r="C199" s="41"/>
      <c r="D199" s="218" t="s">
        <v>132</v>
      </c>
      <c r="E199" s="41"/>
      <c r="F199" s="219" t="s">
        <v>377</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132</v>
      </c>
      <c r="AU199" s="18" t="s">
        <v>82</v>
      </c>
    </row>
    <row r="200" s="2" customFormat="1">
      <c r="A200" s="39"/>
      <c r="B200" s="40"/>
      <c r="C200" s="41"/>
      <c r="D200" s="223" t="s">
        <v>134</v>
      </c>
      <c r="E200" s="41"/>
      <c r="F200" s="224" t="s">
        <v>378</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134</v>
      </c>
      <c r="AU200" s="18" t="s">
        <v>82</v>
      </c>
    </row>
    <row r="201" s="13" customFormat="1">
      <c r="A201" s="13"/>
      <c r="B201" s="229"/>
      <c r="C201" s="230"/>
      <c r="D201" s="223" t="s">
        <v>201</v>
      </c>
      <c r="E201" s="231" t="s">
        <v>19</v>
      </c>
      <c r="F201" s="232" t="s">
        <v>379</v>
      </c>
      <c r="G201" s="230"/>
      <c r="H201" s="233">
        <v>14.84</v>
      </c>
      <c r="I201" s="234"/>
      <c r="J201" s="230"/>
      <c r="K201" s="230"/>
      <c r="L201" s="235"/>
      <c r="M201" s="236"/>
      <c r="N201" s="237"/>
      <c r="O201" s="237"/>
      <c r="P201" s="237"/>
      <c r="Q201" s="237"/>
      <c r="R201" s="237"/>
      <c r="S201" s="237"/>
      <c r="T201" s="238"/>
      <c r="U201" s="13"/>
      <c r="V201" s="13"/>
      <c r="W201" s="13"/>
      <c r="X201" s="13"/>
      <c r="Y201" s="13"/>
      <c r="Z201" s="13"/>
      <c r="AA201" s="13"/>
      <c r="AB201" s="13"/>
      <c r="AC201" s="13"/>
      <c r="AD201" s="13"/>
      <c r="AE201" s="13"/>
      <c r="AT201" s="239" t="s">
        <v>201</v>
      </c>
      <c r="AU201" s="239" t="s">
        <v>82</v>
      </c>
      <c r="AV201" s="13" t="s">
        <v>82</v>
      </c>
      <c r="AW201" s="13" t="s">
        <v>33</v>
      </c>
      <c r="AX201" s="13" t="s">
        <v>80</v>
      </c>
      <c r="AY201" s="239" t="s">
        <v>122</v>
      </c>
    </row>
    <row r="202" s="2" customFormat="1" ht="33" customHeight="1">
      <c r="A202" s="39"/>
      <c r="B202" s="40"/>
      <c r="C202" s="205" t="s">
        <v>380</v>
      </c>
      <c r="D202" s="205" t="s">
        <v>125</v>
      </c>
      <c r="E202" s="206" t="s">
        <v>381</v>
      </c>
      <c r="F202" s="207" t="s">
        <v>382</v>
      </c>
      <c r="G202" s="208" t="s">
        <v>193</v>
      </c>
      <c r="H202" s="209">
        <v>1010.3680000000001</v>
      </c>
      <c r="I202" s="210"/>
      <c r="J202" s="211">
        <f>ROUND(I202*H202,2)</f>
        <v>0</v>
      </c>
      <c r="K202" s="207" t="s">
        <v>129</v>
      </c>
      <c r="L202" s="45"/>
      <c r="M202" s="212" t="s">
        <v>19</v>
      </c>
      <c r="N202" s="213" t="s">
        <v>43</v>
      </c>
      <c r="O202" s="85"/>
      <c r="P202" s="214">
        <f>O202*H202</f>
        <v>0</v>
      </c>
      <c r="Q202" s="214">
        <v>0</v>
      </c>
      <c r="R202" s="214">
        <f>Q202*H202</f>
        <v>0</v>
      </c>
      <c r="S202" s="214">
        <v>0</v>
      </c>
      <c r="T202" s="215">
        <f>S202*H202</f>
        <v>0</v>
      </c>
      <c r="U202" s="39"/>
      <c r="V202" s="39"/>
      <c r="W202" s="39"/>
      <c r="X202" s="39"/>
      <c r="Y202" s="39"/>
      <c r="Z202" s="39"/>
      <c r="AA202" s="39"/>
      <c r="AB202" s="39"/>
      <c r="AC202" s="39"/>
      <c r="AD202" s="39"/>
      <c r="AE202" s="39"/>
      <c r="AR202" s="216" t="s">
        <v>130</v>
      </c>
      <c r="AT202" s="216" t="s">
        <v>125</v>
      </c>
      <c r="AU202" s="216" t="s">
        <v>82</v>
      </c>
      <c r="AY202" s="18" t="s">
        <v>122</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130</v>
      </c>
      <c r="BM202" s="216" t="s">
        <v>383</v>
      </c>
    </row>
    <row r="203" s="2" customFormat="1">
      <c r="A203" s="39"/>
      <c r="B203" s="40"/>
      <c r="C203" s="41"/>
      <c r="D203" s="218" t="s">
        <v>132</v>
      </c>
      <c r="E203" s="41"/>
      <c r="F203" s="219" t="s">
        <v>384</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132</v>
      </c>
      <c r="AU203" s="18" t="s">
        <v>82</v>
      </c>
    </row>
    <row r="204" s="13" customFormat="1">
      <c r="A204" s="13"/>
      <c r="B204" s="229"/>
      <c r="C204" s="230"/>
      <c r="D204" s="223" t="s">
        <v>201</v>
      </c>
      <c r="E204" s="231" t="s">
        <v>19</v>
      </c>
      <c r="F204" s="232" t="s">
        <v>385</v>
      </c>
      <c r="G204" s="230"/>
      <c r="H204" s="233">
        <v>1010.3680000000001</v>
      </c>
      <c r="I204" s="234"/>
      <c r="J204" s="230"/>
      <c r="K204" s="230"/>
      <c r="L204" s="235"/>
      <c r="M204" s="236"/>
      <c r="N204" s="237"/>
      <c r="O204" s="237"/>
      <c r="P204" s="237"/>
      <c r="Q204" s="237"/>
      <c r="R204" s="237"/>
      <c r="S204" s="237"/>
      <c r="T204" s="238"/>
      <c r="U204" s="13"/>
      <c r="V204" s="13"/>
      <c r="W204" s="13"/>
      <c r="X204" s="13"/>
      <c r="Y204" s="13"/>
      <c r="Z204" s="13"/>
      <c r="AA204" s="13"/>
      <c r="AB204" s="13"/>
      <c r="AC204" s="13"/>
      <c r="AD204" s="13"/>
      <c r="AE204" s="13"/>
      <c r="AT204" s="239" t="s">
        <v>201</v>
      </c>
      <c r="AU204" s="239" t="s">
        <v>82</v>
      </c>
      <c r="AV204" s="13" t="s">
        <v>82</v>
      </c>
      <c r="AW204" s="13" t="s">
        <v>33</v>
      </c>
      <c r="AX204" s="13" t="s">
        <v>80</v>
      </c>
      <c r="AY204" s="239" t="s">
        <v>122</v>
      </c>
    </row>
    <row r="205" s="2" customFormat="1" ht="49.05" customHeight="1">
      <c r="A205" s="39"/>
      <c r="B205" s="40"/>
      <c r="C205" s="205" t="s">
        <v>386</v>
      </c>
      <c r="D205" s="205" t="s">
        <v>125</v>
      </c>
      <c r="E205" s="206" t="s">
        <v>387</v>
      </c>
      <c r="F205" s="207" t="s">
        <v>388</v>
      </c>
      <c r="G205" s="208" t="s">
        <v>193</v>
      </c>
      <c r="H205" s="209">
        <v>1000.648</v>
      </c>
      <c r="I205" s="210"/>
      <c r="J205" s="211">
        <f>ROUND(I205*H205,2)</f>
        <v>0</v>
      </c>
      <c r="K205" s="207" t="s">
        <v>129</v>
      </c>
      <c r="L205" s="45"/>
      <c r="M205" s="212" t="s">
        <v>19</v>
      </c>
      <c r="N205" s="213" t="s">
        <v>43</v>
      </c>
      <c r="O205" s="85"/>
      <c r="P205" s="214">
        <f>O205*H205</f>
        <v>0</v>
      </c>
      <c r="Q205" s="214">
        <v>0</v>
      </c>
      <c r="R205" s="214">
        <f>Q205*H205</f>
        <v>0</v>
      </c>
      <c r="S205" s="214">
        <v>0</v>
      </c>
      <c r="T205" s="215">
        <f>S205*H205</f>
        <v>0</v>
      </c>
      <c r="U205" s="39"/>
      <c r="V205" s="39"/>
      <c r="W205" s="39"/>
      <c r="X205" s="39"/>
      <c r="Y205" s="39"/>
      <c r="Z205" s="39"/>
      <c r="AA205" s="39"/>
      <c r="AB205" s="39"/>
      <c r="AC205" s="39"/>
      <c r="AD205" s="39"/>
      <c r="AE205" s="39"/>
      <c r="AR205" s="216" t="s">
        <v>130</v>
      </c>
      <c r="AT205" s="216" t="s">
        <v>125</v>
      </c>
      <c r="AU205" s="216" t="s">
        <v>82</v>
      </c>
      <c r="AY205" s="18" t="s">
        <v>122</v>
      </c>
      <c r="BE205" s="217">
        <f>IF(N205="základní",J205,0)</f>
        <v>0</v>
      </c>
      <c r="BF205" s="217">
        <f>IF(N205="snížená",J205,0)</f>
        <v>0</v>
      </c>
      <c r="BG205" s="217">
        <f>IF(N205="zákl. přenesená",J205,0)</f>
        <v>0</v>
      </c>
      <c r="BH205" s="217">
        <f>IF(N205="sníž. přenesená",J205,0)</f>
        <v>0</v>
      </c>
      <c r="BI205" s="217">
        <f>IF(N205="nulová",J205,0)</f>
        <v>0</v>
      </c>
      <c r="BJ205" s="18" t="s">
        <v>80</v>
      </c>
      <c r="BK205" s="217">
        <f>ROUND(I205*H205,2)</f>
        <v>0</v>
      </c>
      <c r="BL205" s="18" t="s">
        <v>130</v>
      </c>
      <c r="BM205" s="216" t="s">
        <v>389</v>
      </c>
    </row>
    <row r="206" s="2" customFormat="1">
      <c r="A206" s="39"/>
      <c r="B206" s="40"/>
      <c r="C206" s="41"/>
      <c r="D206" s="218" t="s">
        <v>132</v>
      </c>
      <c r="E206" s="41"/>
      <c r="F206" s="219" t="s">
        <v>390</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132</v>
      </c>
      <c r="AU206" s="18" t="s">
        <v>82</v>
      </c>
    </row>
    <row r="207" s="13" customFormat="1">
      <c r="A207" s="13"/>
      <c r="B207" s="229"/>
      <c r="C207" s="230"/>
      <c r="D207" s="223" t="s">
        <v>201</v>
      </c>
      <c r="E207" s="231" t="s">
        <v>19</v>
      </c>
      <c r="F207" s="232" t="s">
        <v>391</v>
      </c>
      <c r="G207" s="230"/>
      <c r="H207" s="233">
        <v>1000.648</v>
      </c>
      <c r="I207" s="234"/>
      <c r="J207" s="230"/>
      <c r="K207" s="230"/>
      <c r="L207" s="235"/>
      <c r="M207" s="236"/>
      <c r="N207" s="237"/>
      <c r="O207" s="237"/>
      <c r="P207" s="237"/>
      <c r="Q207" s="237"/>
      <c r="R207" s="237"/>
      <c r="S207" s="237"/>
      <c r="T207" s="238"/>
      <c r="U207" s="13"/>
      <c r="V207" s="13"/>
      <c r="W207" s="13"/>
      <c r="X207" s="13"/>
      <c r="Y207" s="13"/>
      <c r="Z207" s="13"/>
      <c r="AA207" s="13"/>
      <c r="AB207" s="13"/>
      <c r="AC207" s="13"/>
      <c r="AD207" s="13"/>
      <c r="AE207" s="13"/>
      <c r="AT207" s="239" t="s">
        <v>201</v>
      </c>
      <c r="AU207" s="239" t="s">
        <v>82</v>
      </c>
      <c r="AV207" s="13" t="s">
        <v>82</v>
      </c>
      <c r="AW207" s="13" t="s">
        <v>33</v>
      </c>
      <c r="AX207" s="13" t="s">
        <v>80</v>
      </c>
      <c r="AY207" s="239" t="s">
        <v>122</v>
      </c>
    </row>
    <row r="208" s="2" customFormat="1" ht="37.8" customHeight="1">
      <c r="A208" s="39"/>
      <c r="B208" s="40"/>
      <c r="C208" s="205" t="s">
        <v>392</v>
      </c>
      <c r="D208" s="205" t="s">
        <v>125</v>
      </c>
      <c r="E208" s="206" t="s">
        <v>393</v>
      </c>
      <c r="F208" s="207" t="s">
        <v>394</v>
      </c>
      <c r="G208" s="208" t="s">
        <v>193</v>
      </c>
      <c r="H208" s="209">
        <v>934.58000000000004</v>
      </c>
      <c r="I208" s="210"/>
      <c r="J208" s="211">
        <f>ROUND(I208*H208,2)</f>
        <v>0</v>
      </c>
      <c r="K208" s="207" t="s">
        <v>129</v>
      </c>
      <c r="L208" s="45"/>
      <c r="M208" s="212" t="s">
        <v>19</v>
      </c>
      <c r="N208" s="213" t="s">
        <v>43</v>
      </c>
      <c r="O208" s="85"/>
      <c r="P208" s="214">
        <f>O208*H208</f>
        <v>0</v>
      </c>
      <c r="Q208" s="214">
        <v>0.216</v>
      </c>
      <c r="R208" s="214">
        <f>Q208*H208</f>
        <v>201.86928</v>
      </c>
      <c r="S208" s="214">
        <v>0</v>
      </c>
      <c r="T208" s="215">
        <f>S208*H208</f>
        <v>0</v>
      </c>
      <c r="U208" s="39"/>
      <c r="V208" s="39"/>
      <c r="W208" s="39"/>
      <c r="X208" s="39"/>
      <c r="Y208" s="39"/>
      <c r="Z208" s="39"/>
      <c r="AA208" s="39"/>
      <c r="AB208" s="39"/>
      <c r="AC208" s="39"/>
      <c r="AD208" s="39"/>
      <c r="AE208" s="39"/>
      <c r="AR208" s="216" t="s">
        <v>130</v>
      </c>
      <c r="AT208" s="216" t="s">
        <v>125</v>
      </c>
      <c r="AU208" s="216" t="s">
        <v>82</v>
      </c>
      <c r="AY208" s="18" t="s">
        <v>122</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130</v>
      </c>
      <c r="BM208" s="216" t="s">
        <v>395</v>
      </c>
    </row>
    <row r="209" s="2" customFormat="1">
      <c r="A209" s="39"/>
      <c r="B209" s="40"/>
      <c r="C209" s="41"/>
      <c r="D209" s="218" t="s">
        <v>132</v>
      </c>
      <c r="E209" s="41"/>
      <c r="F209" s="219" t="s">
        <v>396</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132</v>
      </c>
      <c r="AU209" s="18" t="s">
        <v>82</v>
      </c>
    </row>
    <row r="210" s="2" customFormat="1" ht="24.15" customHeight="1">
      <c r="A210" s="39"/>
      <c r="B210" s="40"/>
      <c r="C210" s="205" t="s">
        <v>397</v>
      </c>
      <c r="D210" s="205" t="s">
        <v>125</v>
      </c>
      <c r="E210" s="206" t="s">
        <v>398</v>
      </c>
      <c r="F210" s="207" t="s">
        <v>399</v>
      </c>
      <c r="G210" s="208" t="s">
        <v>193</v>
      </c>
      <c r="H210" s="209">
        <v>3862.8800000000001</v>
      </c>
      <c r="I210" s="210"/>
      <c r="J210" s="211">
        <f>ROUND(I210*H210,2)</f>
        <v>0</v>
      </c>
      <c r="K210" s="207" t="s">
        <v>129</v>
      </c>
      <c r="L210" s="45"/>
      <c r="M210" s="212" t="s">
        <v>19</v>
      </c>
      <c r="N210" s="213" t="s">
        <v>43</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130</v>
      </c>
      <c r="AT210" s="216" t="s">
        <v>125</v>
      </c>
      <c r="AU210" s="216" t="s">
        <v>82</v>
      </c>
      <c r="AY210" s="18" t="s">
        <v>122</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130</v>
      </c>
      <c r="BM210" s="216" t="s">
        <v>400</v>
      </c>
    </row>
    <row r="211" s="2" customFormat="1">
      <c r="A211" s="39"/>
      <c r="B211" s="40"/>
      <c r="C211" s="41"/>
      <c r="D211" s="218" t="s">
        <v>132</v>
      </c>
      <c r="E211" s="41"/>
      <c r="F211" s="219" t="s">
        <v>401</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132</v>
      </c>
      <c r="AU211" s="18" t="s">
        <v>82</v>
      </c>
    </row>
    <row r="212" s="2" customFormat="1" ht="44.25" customHeight="1">
      <c r="A212" s="39"/>
      <c r="B212" s="40"/>
      <c r="C212" s="205" t="s">
        <v>402</v>
      </c>
      <c r="D212" s="205" t="s">
        <v>125</v>
      </c>
      <c r="E212" s="206" t="s">
        <v>403</v>
      </c>
      <c r="F212" s="207" t="s">
        <v>404</v>
      </c>
      <c r="G212" s="208" t="s">
        <v>193</v>
      </c>
      <c r="H212" s="209">
        <v>3862.8800000000001</v>
      </c>
      <c r="I212" s="210"/>
      <c r="J212" s="211">
        <f>ROUND(I212*H212,2)</f>
        <v>0</v>
      </c>
      <c r="K212" s="207" t="s">
        <v>129</v>
      </c>
      <c r="L212" s="45"/>
      <c r="M212" s="212" t="s">
        <v>19</v>
      </c>
      <c r="N212" s="213" t="s">
        <v>43</v>
      </c>
      <c r="O212" s="85"/>
      <c r="P212" s="214">
        <f>O212*H212</f>
        <v>0</v>
      </c>
      <c r="Q212" s="214">
        <v>0</v>
      </c>
      <c r="R212" s="214">
        <f>Q212*H212</f>
        <v>0</v>
      </c>
      <c r="S212" s="214">
        <v>0</v>
      </c>
      <c r="T212" s="215">
        <f>S212*H212</f>
        <v>0</v>
      </c>
      <c r="U212" s="39"/>
      <c r="V212" s="39"/>
      <c r="W212" s="39"/>
      <c r="X212" s="39"/>
      <c r="Y212" s="39"/>
      <c r="Z212" s="39"/>
      <c r="AA212" s="39"/>
      <c r="AB212" s="39"/>
      <c r="AC212" s="39"/>
      <c r="AD212" s="39"/>
      <c r="AE212" s="39"/>
      <c r="AR212" s="216" t="s">
        <v>130</v>
      </c>
      <c r="AT212" s="216" t="s">
        <v>125</v>
      </c>
      <c r="AU212" s="216" t="s">
        <v>82</v>
      </c>
      <c r="AY212" s="18" t="s">
        <v>122</v>
      </c>
      <c r="BE212" s="217">
        <f>IF(N212="základní",J212,0)</f>
        <v>0</v>
      </c>
      <c r="BF212" s="217">
        <f>IF(N212="snížená",J212,0)</f>
        <v>0</v>
      </c>
      <c r="BG212" s="217">
        <f>IF(N212="zákl. přenesená",J212,0)</f>
        <v>0</v>
      </c>
      <c r="BH212" s="217">
        <f>IF(N212="sníž. přenesená",J212,0)</f>
        <v>0</v>
      </c>
      <c r="BI212" s="217">
        <f>IF(N212="nulová",J212,0)</f>
        <v>0</v>
      </c>
      <c r="BJ212" s="18" t="s">
        <v>80</v>
      </c>
      <c r="BK212" s="217">
        <f>ROUND(I212*H212,2)</f>
        <v>0</v>
      </c>
      <c r="BL212" s="18" t="s">
        <v>130</v>
      </c>
      <c r="BM212" s="216" t="s">
        <v>405</v>
      </c>
    </row>
    <row r="213" s="2" customFormat="1">
      <c r="A213" s="39"/>
      <c r="B213" s="40"/>
      <c r="C213" s="41"/>
      <c r="D213" s="218" t="s">
        <v>132</v>
      </c>
      <c r="E213" s="41"/>
      <c r="F213" s="219" t="s">
        <v>406</v>
      </c>
      <c r="G213" s="41"/>
      <c r="H213" s="41"/>
      <c r="I213" s="220"/>
      <c r="J213" s="41"/>
      <c r="K213" s="41"/>
      <c r="L213" s="45"/>
      <c r="M213" s="221"/>
      <c r="N213" s="222"/>
      <c r="O213" s="85"/>
      <c r="P213" s="85"/>
      <c r="Q213" s="85"/>
      <c r="R213" s="85"/>
      <c r="S213" s="85"/>
      <c r="T213" s="86"/>
      <c r="U213" s="39"/>
      <c r="V213" s="39"/>
      <c r="W213" s="39"/>
      <c r="X213" s="39"/>
      <c r="Y213" s="39"/>
      <c r="Z213" s="39"/>
      <c r="AA213" s="39"/>
      <c r="AB213" s="39"/>
      <c r="AC213" s="39"/>
      <c r="AD213" s="39"/>
      <c r="AE213" s="39"/>
      <c r="AT213" s="18" t="s">
        <v>132</v>
      </c>
      <c r="AU213" s="18" t="s">
        <v>82</v>
      </c>
    </row>
    <row r="214" s="2" customFormat="1" ht="78" customHeight="1">
      <c r="A214" s="39"/>
      <c r="B214" s="40"/>
      <c r="C214" s="205" t="s">
        <v>407</v>
      </c>
      <c r="D214" s="205" t="s">
        <v>125</v>
      </c>
      <c r="E214" s="206" t="s">
        <v>408</v>
      </c>
      <c r="F214" s="207" t="s">
        <v>409</v>
      </c>
      <c r="G214" s="208" t="s">
        <v>193</v>
      </c>
      <c r="H214" s="209">
        <v>28.239999999999998</v>
      </c>
      <c r="I214" s="210"/>
      <c r="J214" s="211">
        <f>ROUND(I214*H214,2)</f>
        <v>0</v>
      </c>
      <c r="K214" s="207" t="s">
        <v>129</v>
      </c>
      <c r="L214" s="45"/>
      <c r="M214" s="212" t="s">
        <v>19</v>
      </c>
      <c r="N214" s="213" t="s">
        <v>43</v>
      </c>
      <c r="O214" s="85"/>
      <c r="P214" s="214">
        <f>O214*H214</f>
        <v>0</v>
      </c>
      <c r="Q214" s="214">
        <v>0.089219999999999994</v>
      </c>
      <c r="R214" s="214">
        <f>Q214*H214</f>
        <v>2.5195727999999997</v>
      </c>
      <c r="S214" s="214">
        <v>0</v>
      </c>
      <c r="T214" s="215">
        <f>S214*H214</f>
        <v>0</v>
      </c>
      <c r="U214" s="39"/>
      <c r="V214" s="39"/>
      <c r="W214" s="39"/>
      <c r="X214" s="39"/>
      <c r="Y214" s="39"/>
      <c r="Z214" s="39"/>
      <c r="AA214" s="39"/>
      <c r="AB214" s="39"/>
      <c r="AC214" s="39"/>
      <c r="AD214" s="39"/>
      <c r="AE214" s="39"/>
      <c r="AR214" s="216" t="s">
        <v>130</v>
      </c>
      <c r="AT214" s="216" t="s">
        <v>125</v>
      </c>
      <c r="AU214" s="216" t="s">
        <v>82</v>
      </c>
      <c r="AY214" s="18" t="s">
        <v>122</v>
      </c>
      <c r="BE214" s="217">
        <f>IF(N214="základní",J214,0)</f>
        <v>0</v>
      </c>
      <c r="BF214" s="217">
        <f>IF(N214="snížená",J214,0)</f>
        <v>0</v>
      </c>
      <c r="BG214" s="217">
        <f>IF(N214="zákl. přenesená",J214,0)</f>
        <v>0</v>
      </c>
      <c r="BH214" s="217">
        <f>IF(N214="sníž. přenesená",J214,0)</f>
        <v>0</v>
      </c>
      <c r="BI214" s="217">
        <f>IF(N214="nulová",J214,0)</f>
        <v>0</v>
      </c>
      <c r="BJ214" s="18" t="s">
        <v>80</v>
      </c>
      <c r="BK214" s="217">
        <f>ROUND(I214*H214,2)</f>
        <v>0</v>
      </c>
      <c r="BL214" s="18" t="s">
        <v>130</v>
      </c>
      <c r="BM214" s="216" t="s">
        <v>410</v>
      </c>
    </row>
    <row r="215" s="2" customFormat="1">
      <c r="A215" s="39"/>
      <c r="B215" s="40"/>
      <c r="C215" s="41"/>
      <c r="D215" s="218" t="s">
        <v>132</v>
      </c>
      <c r="E215" s="41"/>
      <c r="F215" s="219" t="s">
        <v>411</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132</v>
      </c>
      <c r="AU215" s="18" t="s">
        <v>82</v>
      </c>
    </row>
    <row r="216" s="14" customFormat="1">
      <c r="A216" s="14"/>
      <c r="B216" s="240"/>
      <c r="C216" s="241"/>
      <c r="D216" s="223" t="s">
        <v>201</v>
      </c>
      <c r="E216" s="242" t="s">
        <v>19</v>
      </c>
      <c r="F216" s="243" t="s">
        <v>412</v>
      </c>
      <c r="G216" s="241"/>
      <c r="H216" s="242" t="s">
        <v>19</v>
      </c>
      <c r="I216" s="244"/>
      <c r="J216" s="241"/>
      <c r="K216" s="241"/>
      <c r="L216" s="245"/>
      <c r="M216" s="246"/>
      <c r="N216" s="247"/>
      <c r="O216" s="247"/>
      <c r="P216" s="247"/>
      <c r="Q216" s="247"/>
      <c r="R216" s="247"/>
      <c r="S216" s="247"/>
      <c r="T216" s="248"/>
      <c r="U216" s="14"/>
      <c r="V216" s="14"/>
      <c r="W216" s="14"/>
      <c r="X216" s="14"/>
      <c r="Y216" s="14"/>
      <c r="Z216" s="14"/>
      <c r="AA216" s="14"/>
      <c r="AB216" s="14"/>
      <c r="AC216" s="14"/>
      <c r="AD216" s="14"/>
      <c r="AE216" s="14"/>
      <c r="AT216" s="249" t="s">
        <v>201</v>
      </c>
      <c r="AU216" s="249" t="s">
        <v>82</v>
      </c>
      <c r="AV216" s="14" t="s">
        <v>80</v>
      </c>
      <c r="AW216" s="14" t="s">
        <v>33</v>
      </c>
      <c r="AX216" s="14" t="s">
        <v>72</v>
      </c>
      <c r="AY216" s="249" t="s">
        <v>122</v>
      </c>
    </row>
    <row r="217" s="13" customFormat="1">
      <c r="A217" s="13"/>
      <c r="B217" s="229"/>
      <c r="C217" s="230"/>
      <c r="D217" s="223" t="s">
        <v>201</v>
      </c>
      <c r="E217" s="231" t="s">
        <v>19</v>
      </c>
      <c r="F217" s="232" t="s">
        <v>413</v>
      </c>
      <c r="G217" s="230"/>
      <c r="H217" s="233">
        <v>9.7200000000000006</v>
      </c>
      <c r="I217" s="234"/>
      <c r="J217" s="230"/>
      <c r="K217" s="230"/>
      <c r="L217" s="235"/>
      <c r="M217" s="236"/>
      <c r="N217" s="237"/>
      <c r="O217" s="237"/>
      <c r="P217" s="237"/>
      <c r="Q217" s="237"/>
      <c r="R217" s="237"/>
      <c r="S217" s="237"/>
      <c r="T217" s="238"/>
      <c r="U217" s="13"/>
      <c r="V217" s="13"/>
      <c r="W217" s="13"/>
      <c r="X217" s="13"/>
      <c r="Y217" s="13"/>
      <c r="Z217" s="13"/>
      <c r="AA217" s="13"/>
      <c r="AB217" s="13"/>
      <c r="AC217" s="13"/>
      <c r="AD217" s="13"/>
      <c r="AE217" s="13"/>
      <c r="AT217" s="239" t="s">
        <v>201</v>
      </c>
      <c r="AU217" s="239" t="s">
        <v>82</v>
      </c>
      <c r="AV217" s="13" t="s">
        <v>82</v>
      </c>
      <c r="AW217" s="13" t="s">
        <v>33</v>
      </c>
      <c r="AX217" s="13" t="s">
        <v>72</v>
      </c>
      <c r="AY217" s="239" t="s">
        <v>122</v>
      </c>
    </row>
    <row r="218" s="14" customFormat="1">
      <c r="A218" s="14"/>
      <c r="B218" s="240"/>
      <c r="C218" s="241"/>
      <c r="D218" s="223" t="s">
        <v>201</v>
      </c>
      <c r="E218" s="242" t="s">
        <v>19</v>
      </c>
      <c r="F218" s="243" t="s">
        <v>414</v>
      </c>
      <c r="G218" s="241"/>
      <c r="H218" s="242" t="s">
        <v>19</v>
      </c>
      <c r="I218" s="244"/>
      <c r="J218" s="241"/>
      <c r="K218" s="241"/>
      <c r="L218" s="245"/>
      <c r="M218" s="246"/>
      <c r="N218" s="247"/>
      <c r="O218" s="247"/>
      <c r="P218" s="247"/>
      <c r="Q218" s="247"/>
      <c r="R218" s="247"/>
      <c r="S218" s="247"/>
      <c r="T218" s="248"/>
      <c r="U218" s="14"/>
      <c r="V218" s="14"/>
      <c r="W218" s="14"/>
      <c r="X218" s="14"/>
      <c r="Y218" s="14"/>
      <c r="Z218" s="14"/>
      <c r="AA218" s="14"/>
      <c r="AB218" s="14"/>
      <c r="AC218" s="14"/>
      <c r="AD218" s="14"/>
      <c r="AE218" s="14"/>
      <c r="AT218" s="249" t="s">
        <v>201</v>
      </c>
      <c r="AU218" s="249" t="s">
        <v>82</v>
      </c>
      <c r="AV218" s="14" t="s">
        <v>80</v>
      </c>
      <c r="AW218" s="14" t="s">
        <v>33</v>
      </c>
      <c r="AX218" s="14" t="s">
        <v>72</v>
      </c>
      <c r="AY218" s="249" t="s">
        <v>122</v>
      </c>
    </row>
    <row r="219" s="13" customFormat="1">
      <c r="A219" s="13"/>
      <c r="B219" s="229"/>
      <c r="C219" s="230"/>
      <c r="D219" s="223" t="s">
        <v>201</v>
      </c>
      <c r="E219" s="231" t="s">
        <v>19</v>
      </c>
      <c r="F219" s="232" t="s">
        <v>415</v>
      </c>
      <c r="G219" s="230"/>
      <c r="H219" s="233">
        <v>18.52</v>
      </c>
      <c r="I219" s="234"/>
      <c r="J219" s="230"/>
      <c r="K219" s="230"/>
      <c r="L219" s="235"/>
      <c r="M219" s="236"/>
      <c r="N219" s="237"/>
      <c r="O219" s="237"/>
      <c r="P219" s="237"/>
      <c r="Q219" s="237"/>
      <c r="R219" s="237"/>
      <c r="S219" s="237"/>
      <c r="T219" s="238"/>
      <c r="U219" s="13"/>
      <c r="V219" s="13"/>
      <c r="W219" s="13"/>
      <c r="X219" s="13"/>
      <c r="Y219" s="13"/>
      <c r="Z219" s="13"/>
      <c r="AA219" s="13"/>
      <c r="AB219" s="13"/>
      <c r="AC219" s="13"/>
      <c r="AD219" s="13"/>
      <c r="AE219" s="13"/>
      <c r="AT219" s="239" t="s">
        <v>201</v>
      </c>
      <c r="AU219" s="239" t="s">
        <v>82</v>
      </c>
      <c r="AV219" s="13" t="s">
        <v>82</v>
      </c>
      <c r="AW219" s="13" t="s">
        <v>33</v>
      </c>
      <c r="AX219" s="13" t="s">
        <v>72</v>
      </c>
      <c r="AY219" s="239" t="s">
        <v>122</v>
      </c>
    </row>
    <row r="220" s="15" customFormat="1">
      <c r="A220" s="15"/>
      <c r="B220" s="250"/>
      <c r="C220" s="251"/>
      <c r="D220" s="223" t="s">
        <v>201</v>
      </c>
      <c r="E220" s="252" t="s">
        <v>19</v>
      </c>
      <c r="F220" s="253" t="s">
        <v>212</v>
      </c>
      <c r="G220" s="251"/>
      <c r="H220" s="254">
        <v>28.240000000000002</v>
      </c>
      <c r="I220" s="255"/>
      <c r="J220" s="251"/>
      <c r="K220" s="251"/>
      <c r="L220" s="256"/>
      <c r="M220" s="257"/>
      <c r="N220" s="258"/>
      <c r="O220" s="258"/>
      <c r="P220" s="258"/>
      <c r="Q220" s="258"/>
      <c r="R220" s="258"/>
      <c r="S220" s="258"/>
      <c r="T220" s="259"/>
      <c r="U220" s="15"/>
      <c r="V220" s="15"/>
      <c r="W220" s="15"/>
      <c r="X220" s="15"/>
      <c r="Y220" s="15"/>
      <c r="Z220" s="15"/>
      <c r="AA220" s="15"/>
      <c r="AB220" s="15"/>
      <c r="AC220" s="15"/>
      <c r="AD220" s="15"/>
      <c r="AE220" s="15"/>
      <c r="AT220" s="260" t="s">
        <v>201</v>
      </c>
      <c r="AU220" s="260" t="s">
        <v>82</v>
      </c>
      <c r="AV220" s="15" t="s">
        <v>130</v>
      </c>
      <c r="AW220" s="15" t="s">
        <v>33</v>
      </c>
      <c r="AX220" s="15" t="s">
        <v>80</v>
      </c>
      <c r="AY220" s="260" t="s">
        <v>122</v>
      </c>
    </row>
    <row r="221" s="12" customFormat="1" ht="22.8" customHeight="1">
      <c r="A221" s="12"/>
      <c r="B221" s="189"/>
      <c r="C221" s="190"/>
      <c r="D221" s="191" t="s">
        <v>71</v>
      </c>
      <c r="E221" s="203" t="s">
        <v>238</v>
      </c>
      <c r="F221" s="203" t="s">
        <v>416</v>
      </c>
      <c r="G221" s="190"/>
      <c r="H221" s="190"/>
      <c r="I221" s="193"/>
      <c r="J221" s="204">
        <f>BK221</f>
        <v>0</v>
      </c>
      <c r="K221" s="190"/>
      <c r="L221" s="195"/>
      <c r="M221" s="196"/>
      <c r="N221" s="197"/>
      <c r="O221" s="197"/>
      <c r="P221" s="198">
        <f>SUM(P222:P250)</f>
        <v>0</v>
      </c>
      <c r="Q221" s="197"/>
      <c r="R221" s="198">
        <f>SUM(R222:R250)</f>
        <v>1.0519639000000001</v>
      </c>
      <c r="S221" s="197"/>
      <c r="T221" s="199">
        <f>SUM(T222:T250)</f>
        <v>0</v>
      </c>
      <c r="U221" s="12"/>
      <c r="V221" s="12"/>
      <c r="W221" s="12"/>
      <c r="X221" s="12"/>
      <c r="Y221" s="12"/>
      <c r="Z221" s="12"/>
      <c r="AA221" s="12"/>
      <c r="AB221" s="12"/>
      <c r="AC221" s="12"/>
      <c r="AD221" s="12"/>
      <c r="AE221" s="12"/>
      <c r="AR221" s="200" t="s">
        <v>80</v>
      </c>
      <c r="AT221" s="201" t="s">
        <v>71</v>
      </c>
      <c r="AU221" s="201" t="s">
        <v>80</v>
      </c>
      <c r="AY221" s="200" t="s">
        <v>122</v>
      </c>
      <c r="BK221" s="202">
        <f>SUM(BK222:BK250)</f>
        <v>0</v>
      </c>
    </row>
    <row r="222" s="2" customFormat="1" ht="33" customHeight="1">
      <c r="A222" s="39"/>
      <c r="B222" s="40"/>
      <c r="C222" s="205" t="s">
        <v>417</v>
      </c>
      <c r="D222" s="205" t="s">
        <v>125</v>
      </c>
      <c r="E222" s="206" t="s">
        <v>418</v>
      </c>
      <c r="F222" s="207" t="s">
        <v>419</v>
      </c>
      <c r="G222" s="208" t="s">
        <v>198</v>
      </c>
      <c r="H222" s="209">
        <v>2.3900000000000001</v>
      </c>
      <c r="I222" s="210"/>
      <c r="J222" s="211">
        <f>ROUND(I222*H222,2)</f>
        <v>0</v>
      </c>
      <c r="K222" s="207" t="s">
        <v>129</v>
      </c>
      <c r="L222" s="45"/>
      <c r="M222" s="212" t="s">
        <v>19</v>
      </c>
      <c r="N222" s="213" t="s">
        <v>43</v>
      </c>
      <c r="O222" s="85"/>
      <c r="P222" s="214">
        <f>O222*H222</f>
        <v>0</v>
      </c>
      <c r="Q222" s="214">
        <v>1.0000000000000001E-05</v>
      </c>
      <c r="R222" s="214">
        <f>Q222*H222</f>
        <v>2.3900000000000002E-05</v>
      </c>
      <c r="S222" s="214">
        <v>0</v>
      </c>
      <c r="T222" s="215">
        <f>S222*H222</f>
        <v>0</v>
      </c>
      <c r="U222" s="39"/>
      <c r="V222" s="39"/>
      <c r="W222" s="39"/>
      <c r="X222" s="39"/>
      <c r="Y222" s="39"/>
      <c r="Z222" s="39"/>
      <c r="AA222" s="39"/>
      <c r="AB222" s="39"/>
      <c r="AC222" s="39"/>
      <c r="AD222" s="39"/>
      <c r="AE222" s="39"/>
      <c r="AR222" s="216" t="s">
        <v>130</v>
      </c>
      <c r="AT222" s="216" t="s">
        <v>125</v>
      </c>
      <c r="AU222" s="216" t="s">
        <v>82</v>
      </c>
      <c r="AY222" s="18" t="s">
        <v>122</v>
      </c>
      <c r="BE222" s="217">
        <f>IF(N222="základní",J222,0)</f>
        <v>0</v>
      </c>
      <c r="BF222" s="217">
        <f>IF(N222="snížená",J222,0)</f>
        <v>0</v>
      </c>
      <c r="BG222" s="217">
        <f>IF(N222="zákl. přenesená",J222,0)</f>
        <v>0</v>
      </c>
      <c r="BH222" s="217">
        <f>IF(N222="sníž. přenesená",J222,0)</f>
        <v>0</v>
      </c>
      <c r="BI222" s="217">
        <f>IF(N222="nulová",J222,0)</f>
        <v>0</v>
      </c>
      <c r="BJ222" s="18" t="s">
        <v>80</v>
      </c>
      <c r="BK222" s="217">
        <f>ROUND(I222*H222,2)</f>
        <v>0</v>
      </c>
      <c r="BL222" s="18" t="s">
        <v>130</v>
      </c>
      <c r="BM222" s="216" t="s">
        <v>420</v>
      </c>
    </row>
    <row r="223" s="2" customFormat="1">
      <c r="A223" s="39"/>
      <c r="B223" s="40"/>
      <c r="C223" s="41"/>
      <c r="D223" s="218" t="s">
        <v>132</v>
      </c>
      <c r="E223" s="41"/>
      <c r="F223" s="219" t="s">
        <v>421</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132</v>
      </c>
      <c r="AU223" s="18" t="s">
        <v>82</v>
      </c>
    </row>
    <row r="224" s="2" customFormat="1" ht="49.05" customHeight="1">
      <c r="A224" s="39"/>
      <c r="B224" s="40"/>
      <c r="C224" s="205" t="s">
        <v>422</v>
      </c>
      <c r="D224" s="205" t="s">
        <v>125</v>
      </c>
      <c r="E224" s="206" t="s">
        <v>423</v>
      </c>
      <c r="F224" s="207" t="s">
        <v>424</v>
      </c>
      <c r="G224" s="208" t="s">
        <v>357</v>
      </c>
      <c r="H224" s="209">
        <v>1</v>
      </c>
      <c r="I224" s="210"/>
      <c r="J224" s="211">
        <f>ROUND(I224*H224,2)</f>
        <v>0</v>
      </c>
      <c r="K224" s="207" t="s">
        <v>129</v>
      </c>
      <c r="L224" s="45"/>
      <c r="M224" s="212" t="s">
        <v>19</v>
      </c>
      <c r="N224" s="213" t="s">
        <v>43</v>
      </c>
      <c r="O224" s="85"/>
      <c r="P224" s="214">
        <f>O224*H224</f>
        <v>0</v>
      </c>
      <c r="Q224" s="214">
        <v>0</v>
      </c>
      <c r="R224" s="214">
        <f>Q224*H224</f>
        <v>0</v>
      </c>
      <c r="S224" s="214">
        <v>0</v>
      </c>
      <c r="T224" s="215">
        <f>S224*H224</f>
        <v>0</v>
      </c>
      <c r="U224" s="39"/>
      <c r="V224" s="39"/>
      <c r="W224" s="39"/>
      <c r="X224" s="39"/>
      <c r="Y224" s="39"/>
      <c r="Z224" s="39"/>
      <c r="AA224" s="39"/>
      <c r="AB224" s="39"/>
      <c r="AC224" s="39"/>
      <c r="AD224" s="39"/>
      <c r="AE224" s="39"/>
      <c r="AR224" s="216" t="s">
        <v>130</v>
      </c>
      <c r="AT224" s="216" t="s">
        <v>125</v>
      </c>
      <c r="AU224" s="216" t="s">
        <v>82</v>
      </c>
      <c r="AY224" s="18" t="s">
        <v>122</v>
      </c>
      <c r="BE224" s="217">
        <f>IF(N224="základní",J224,0)</f>
        <v>0</v>
      </c>
      <c r="BF224" s="217">
        <f>IF(N224="snížená",J224,0)</f>
        <v>0</v>
      </c>
      <c r="BG224" s="217">
        <f>IF(N224="zákl. přenesená",J224,0)</f>
        <v>0</v>
      </c>
      <c r="BH224" s="217">
        <f>IF(N224="sníž. přenesená",J224,0)</f>
        <v>0</v>
      </c>
      <c r="BI224" s="217">
        <f>IF(N224="nulová",J224,0)</f>
        <v>0</v>
      </c>
      <c r="BJ224" s="18" t="s">
        <v>80</v>
      </c>
      <c r="BK224" s="217">
        <f>ROUND(I224*H224,2)</f>
        <v>0</v>
      </c>
      <c r="BL224" s="18" t="s">
        <v>130</v>
      </c>
      <c r="BM224" s="216" t="s">
        <v>425</v>
      </c>
    </row>
    <row r="225" s="2" customFormat="1">
      <c r="A225" s="39"/>
      <c r="B225" s="40"/>
      <c r="C225" s="41"/>
      <c r="D225" s="218" t="s">
        <v>132</v>
      </c>
      <c r="E225" s="41"/>
      <c r="F225" s="219" t="s">
        <v>426</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132</v>
      </c>
      <c r="AU225" s="18" t="s">
        <v>82</v>
      </c>
    </row>
    <row r="226" s="2" customFormat="1" ht="37.8" customHeight="1">
      <c r="A226" s="39"/>
      <c r="B226" s="40"/>
      <c r="C226" s="205" t="s">
        <v>427</v>
      </c>
      <c r="D226" s="205" t="s">
        <v>125</v>
      </c>
      <c r="E226" s="206" t="s">
        <v>428</v>
      </c>
      <c r="F226" s="207" t="s">
        <v>429</v>
      </c>
      <c r="G226" s="208" t="s">
        <v>357</v>
      </c>
      <c r="H226" s="209">
        <v>6</v>
      </c>
      <c r="I226" s="210"/>
      <c r="J226" s="211">
        <f>ROUND(I226*H226,2)</f>
        <v>0</v>
      </c>
      <c r="K226" s="207" t="s">
        <v>129</v>
      </c>
      <c r="L226" s="45"/>
      <c r="M226" s="212" t="s">
        <v>19</v>
      </c>
      <c r="N226" s="213" t="s">
        <v>43</v>
      </c>
      <c r="O226" s="85"/>
      <c r="P226" s="214">
        <f>O226*H226</f>
        <v>0</v>
      </c>
      <c r="Q226" s="214">
        <v>0.040000000000000001</v>
      </c>
      <c r="R226" s="214">
        <f>Q226*H226</f>
        <v>0.23999999999999999</v>
      </c>
      <c r="S226" s="214">
        <v>0</v>
      </c>
      <c r="T226" s="215">
        <f>S226*H226</f>
        <v>0</v>
      </c>
      <c r="U226" s="39"/>
      <c r="V226" s="39"/>
      <c r="W226" s="39"/>
      <c r="X226" s="39"/>
      <c r="Y226" s="39"/>
      <c r="Z226" s="39"/>
      <c r="AA226" s="39"/>
      <c r="AB226" s="39"/>
      <c r="AC226" s="39"/>
      <c r="AD226" s="39"/>
      <c r="AE226" s="39"/>
      <c r="AR226" s="216" t="s">
        <v>130</v>
      </c>
      <c r="AT226" s="216" t="s">
        <v>125</v>
      </c>
      <c r="AU226" s="216" t="s">
        <v>82</v>
      </c>
      <c r="AY226" s="18" t="s">
        <v>122</v>
      </c>
      <c r="BE226" s="217">
        <f>IF(N226="základní",J226,0)</f>
        <v>0</v>
      </c>
      <c r="BF226" s="217">
        <f>IF(N226="snížená",J226,0)</f>
        <v>0</v>
      </c>
      <c r="BG226" s="217">
        <f>IF(N226="zákl. přenesená",J226,0)</f>
        <v>0</v>
      </c>
      <c r="BH226" s="217">
        <f>IF(N226="sníž. přenesená",J226,0)</f>
        <v>0</v>
      </c>
      <c r="BI226" s="217">
        <f>IF(N226="nulová",J226,0)</f>
        <v>0</v>
      </c>
      <c r="BJ226" s="18" t="s">
        <v>80</v>
      </c>
      <c r="BK226" s="217">
        <f>ROUND(I226*H226,2)</f>
        <v>0</v>
      </c>
      <c r="BL226" s="18" t="s">
        <v>130</v>
      </c>
      <c r="BM226" s="216" t="s">
        <v>430</v>
      </c>
    </row>
    <row r="227" s="2" customFormat="1">
      <c r="A227" s="39"/>
      <c r="B227" s="40"/>
      <c r="C227" s="41"/>
      <c r="D227" s="218" t="s">
        <v>132</v>
      </c>
      <c r="E227" s="41"/>
      <c r="F227" s="219" t="s">
        <v>431</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132</v>
      </c>
      <c r="AU227" s="18" t="s">
        <v>82</v>
      </c>
    </row>
    <row r="228" s="2" customFormat="1" ht="44.25" customHeight="1">
      <c r="A228" s="39"/>
      <c r="B228" s="40"/>
      <c r="C228" s="205" t="s">
        <v>432</v>
      </c>
      <c r="D228" s="205" t="s">
        <v>125</v>
      </c>
      <c r="E228" s="206" t="s">
        <v>433</v>
      </c>
      <c r="F228" s="207" t="s">
        <v>434</v>
      </c>
      <c r="G228" s="208" t="s">
        <v>357</v>
      </c>
      <c r="H228" s="209">
        <v>7</v>
      </c>
      <c r="I228" s="210"/>
      <c r="J228" s="211">
        <f>ROUND(I228*H228,2)</f>
        <v>0</v>
      </c>
      <c r="K228" s="207" t="s">
        <v>129</v>
      </c>
      <c r="L228" s="45"/>
      <c r="M228" s="212" t="s">
        <v>19</v>
      </c>
      <c r="N228" s="213" t="s">
        <v>43</v>
      </c>
      <c r="O228" s="85"/>
      <c r="P228" s="214">
        <f>O228*H228</f>
        <v>0</v>
      </c>
      <c r="Q228" s="214">
        <v>0.054460000000000001</v>
      </c>
      <c r="R228" s="214">
        <f>Q228*H228</f>
        <v>0.38122</v>
      </c>
      <c r="S228" s="214">
        <v>0</v>
      </c>
      <c r="T228" s="215">
        <f>S228*H228</f>
        <v>0</v>
      </c>
      <c r="U228" s="39"/>
      <c r="V228" s="39"/>
      <c r="W228" s="39"/>
      <c r="X228" s="39"/>
      <c r="Y228" s="39"/>
      <c r="Z228" s="39"/>
      <c r="AA228" s="39"/>
      <c r="AB228" s="39"/>
      <c r="AC228" s="39"/>
      <c r="AD228" s="39"/>
      <c r="AE228" s="39"/>
      <c r="AR228" s="216" t="s">
        <v>130</v>
      </c>
      <c r="AT228" s="216" t="s">
        <v>125</v>
      </c>
      <c r="AU228" s="216" t="s">
        <v>82</v>
      </c>
      <c r="AY228" s="18" t="s">
        <v>122</v>
      </c>
      <c r="BE228" s="217">
        <f>IF(N228="základní",J228,0)</f>
        <v>0</v>
      </c>
      <c r="BF228" s="217">
        <f>IF(N228="snížená",J228,0)</f>
        <v>0</v>
      </c>
      <c r="BG228" s="217">
        <f>IF(N228="zákl. přenesená",J228,0)</f>
        <v>0</v>
      </c>
      <c r="BH228" s="217">
        <f>IF(N228="sníž. přenesená",J228,0)</f>
        <v>0</v>
      </c>
      <c r="BI228" s="217">
        <f>IF(N228="nulová",J228,0)</f>
        <v>0</v>
      </c>
      <c r="BJ228" s="18" t="s">
        <v>80</v>
      </c>
      <c r="BK228" s="217">
        <f>ROUND(I228*H228,2)</f>
        <v>0</v>
      </c>
      <c r="BL228" s="18" t="s">
        <v>130</v>
      </c>
      <c r="BM228" s="216" t="s">
        <v>435</v>
      </c>
    </row>
    <row r="229" s="2" customFormat="1">
      <c r="A229" s="39"/>
      <c r="B229" s="40"/>
      <c r="C229" s="41"/>
      <c r="D229" s="218" t="s">
        <v>132</v>
      </c>
      <c r="E229" s="41"/>
      <c r="F229" s="219" t="s">
        <v>436</v>
      </c>
      <c r="G229" s="41"/>
      <c r="H229" s="41"/>
      <c r="I229" s="220"/>
      <c r="J229" s="41"/>
      <c r="K229" s="41"/>
      <c r="L229" s="45"/>
      <c r="M229" s="221"/>
      <c r="N229" s="222"/>
      <c r="O229" s="85"/>
      <c r="P229" s="85"/>
      <c r="Q229" s="85"/>
      <c r="R229" s="85"/>
      <c r="S229" s="85"/>
      <c r="T229" s="86"/>
      <c r="U229" s="39"/>
      <c r="V229" s="39"/>
      <c r="W229" s="39"/>
      <c r="X229" s="39"/>
      <c r="Y229" s="39"/>
      <c r="Z229" s="39"/>
      <c r="AA229" s="39"/>
      <c r="AB229" s="39"/>
      <c r="AC229" s="39"/>
      <c r="AD229" s="39"/>
      <c r="AE229" s="39"/>
      <c r="AT229" s="18" t="s">
        <v>132</v>
      </c>
      <c r="AU229" s="18" t="s">
        <v>82</v>
      </c>
    </row>
    <row r="230" s="2" customFormat="1" ht="24.15" customHeight="1">
      <c r="A230" s="39"/>
      <c r="B230" s="40"/>
      <c r="C230" s="205" t="s">
        <v>437</v>
      </c>
      <c r="D230" s="205" t="s">
        <v>125</v>
      </c>
      <c r="E230" s="206" t="s">
        <v>438</v>
      </c>
      <c r="F230" s="207" t="s">
        <v>439</v>
      </c>
      <c r="G230" s="208" t="s">
        <v>357</v>
      </c>
      <c r="H230" s="209">
        <v>1</v>
      </c>
      <c r="I230" s="210"/>
      <c r="J230" s="211">
        <f>ROUND(I230*H230,2)</f>
        <v>0</v>
      </c>
      <c r="K230" s="207" t="s">
        <v>129</v>
      </c>
      <c r="L230" s="45"/>
      <c r="M230" s="212" t="s">
        <v>19</v>
      </c>
      <c r="N230" s="213" t="s">
        <v>43</v>
      </c>
      <c r="O230" s="85"/>
      <c r="P230" s="214">
        <f>O230*H230</f>
        <v>0</v>
      </c>
      <c r="Q230" s="214">
        <v>0.12422</v>
      </c>
      <c r="R230" s="214">
        <f>Q230*H230</f>
        <v>0.12422</v>
      </c>
      <c r="S230" s="214">
        <v>0</v>
      </c>
      <c r="T230" s="215">
        <f>S230*H230</f>
        <v>0</v>
      </c>
      <c r="U230" s="39"/>
      <c r="V230" s="39"/>
      <c r="W230" s="39"/>
      <c r="X230" s="39"/>
      <c r="Y230" s="39"/>
      <c r="Z230" s="39"/>
      <c r="AA230" s="39"/>
      <c r="AB230" s="39"/>
      <c r="AC230" s="39"/>
      <c r="AD230" s="39"/>
      <c r="AE230" s="39"/>
      <c r="AR230" s="216" t="s">
        <v>130</v>
      </c>
      <c r="AT230" s="216" t="s">
        <v>125</v>
      </c>
      <c r="AU230" s="216" t="s">
        <v>82</v>
      </c>
      <c r="AY230" s="18" t="s">
        <v>122</v>
      </c>
      <c r="BE230" s="217">
        <f>IF(N230="základní",J230,0)</f>
        <v>0</v>
      </c>
      <c r="BF230" s="217">
        <f>IF(N230="snížená",J230,0)</f>
        <v>0</v>
      </c>
      <c r="BG230" s="217">
        <f>IF(N230="zákl. přenesená",J230,0)</f>
        <v>0</v>
      </c>
      <c r="BH230" s="217">
        <f>IF(N230="sníž. přenesená",J230,0)</f>
        <v>0</v>
      </c>
      <c r="BI230" s="217">
        <f>IF(N230="nulová",J230,0)</f>
        <v>0</v>
      </c>
      <c r="BJ230" s="18" t="s">
        <v>80</v>
      </c>
      <c r="BK230" s="217">
        <f>ROUND(I230*H230,2)</f>
        <v>0</v>
      </c>
      <c r="BL230" s="18" t="s">
        <v>130</v>
      </c>
      <c r="BM230" s="216" t="s">
        <v>440</v>
      </c>
    </row>
    <row r="231" s="2" customFormat="1">
      <c r="A231" s="39"/>
      <c r="B231" s="40"/>
      <c r="C231" s="41"/>
      <c r="D231" s="218" t="s">
        <v>132</v>
      </c>
      <c r="E231" s="41"/>
      <c r="F231" s="219" t="s">
        <v>441</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132</v>
      </c>
      <c r="AU231" s="18" t="s">
        <v>82</v>
      </c>
    </row>
    <row r="232" s="2" customFormat="1" ht="24.15" customHeight="1">
      <c r="A232" s="39"/>
      <c r="B232" s="40"/>
      <c r="C232" s="205" t="s">
        <v>442</v>
      </c>
      <c r="D232" s="205" t="s">
        <v>125</v>
      </c>
      <c r="E232" s="206" t="s">
        <v>443</v>
      </c>
      <c r="F232" s="207" t="s">
        <v>444</v>
      </c>
      <c r="G232" s="208" t="s">
        <v>357</v>
      </c>
      <c r="H232" s="209">
        <v>1</v>
      </c>
      <c r="I232" s="210"/>
      <c r="J232" s="211">
        <f>ROUND(I232*H232,2)</f>
        <v>0</v>
      </c>
      <c r="K232" s="207" t="s">
        <v>129</v>
      </c>
      <c r="L232" s="45"/>
      <c r="M232" s="212" t="s">
        <v>19</v>
      </c>
      <c r="N232" s="213" t="s">
        <v>43</v>
      </c>
      <c r="O232" s="85"/>
      <c r="P232" s="214">
        <f>O232*H232</f>
        <v>0</v>
      </c>
      <c r="Q232" s="214">
        <v>0.02972</v>
      </c>
      <c r="R232" s="214">
        <f>Q232*H232</f>
        <v>0.02972</v>
      </c>
      <c r="S232" s="214">
        <v>0</v>
      </c>
      <c r="T232" s="215">
        <f>S232*H232</f>
        <v>0</v>
      </c>
      <c r="U232" s="39"/>
      <c r="V232" s="39"/>
      <c r="W232" s="39"/>
      <c r="X232" s="39"/>
      <c r="Y232" s="39"/>
      <c r="Z232" s="39"/>
      <c r="AA232" s="39"/>
      <c r="AB232" s="39"/>
      <c r="AC232" s="39"/>
      <c r="AD232" s="39"/>
      <c r="AE232" s="39"/>
      <c r="AR232" s="216" t="s">
        <v>130</v>
      </c>
      <c r="AT232" s="216" t="s">
        <v>125</v>
      </c>
      <c r="AU232" s="216" t="s">
        <v>82</v>
      </c>
      <c r="AY232" s="18" t="s">
        <v>122</v>
      </c>
      <c r="BE232" s="217">
        <f>IF(N232="základní",J232,0)</f>
        <v>0</v>
      </c>
      <c r="BF232" s="217">
        <f>IF(N232="snížená",J232,0)</f>
        <v>0</v>
      </c>
      <c r="BG232" s="217">
        <f>IF(N232="zákl. přenesená",J232,0)</f>
        <v>0</v>
      </c>
      <c r="BH232" s="217">
        <f>IF(N232="sníž. přenesená",J232,0)</f>
        <v>0</v>
      </c>
      <c r="BI232" s="217">
        <f>IF(N232="nulová",J232,0)</f>
        <v>0</v>
      </c>
      <c r="BJ232" s="18" t="s">
        <v>80</v>
      </c>
      <c r="BK232" s="217">
        <f>ROUND(I232*H232,2)</f>
        <v>0</v>
      </c>
      <c r="BL232" s="18" t="s">
        <v>130</v>
      </c>
      <c r="BM232" s="216" t="s">
        <v>445</v>
      </c>
    </row>
    <row r="233" s="2" customFormat="1">
      <c r="A233" s="39"/>
      <c r="B233" s="40"/>
      <c r="C233" s="41"/>
      <c r="D233" s="218" t="s">
        <v>132</v>
      </c>
      <c r="E233" s="41"/>
      <c r="F233" s="219" t="s">
        <v>446</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132</v>
      </c>
      <c r="AU233" s="18" t="s">
        <v>82</v>
      </c>
    </row>
    <row r="234" s="2" customFormat="1" ht="24.15" customHeight="1">
      <c r="A234" s="39"/>
      <c r="B234" s="40"/>
      <c r="C234" s="205" t="s">
        <v>447</v>
      </c>
      <c r="D234" s="205" t="s">
        <v>125</v>
      </c>
      <c r="E234" s="206" t="s">
        <v>448</v>
      </c>
      <c r="F234" s="207" t="s">
        <v>449</v>
      </c>
      <c r="G234" s="208" t="s">
        <v>357</v>
      </c>
      <c r="H234" s="209">
        <v>1</v>
      </c>
      <c r="I234" s="210"/>
      <c r="J234" s="211">
        <f>ROUND(I234*H234,2)</f>
        <v>0</v>
      </c>
      <c r="K234" s="207" t="s">
        <v>129</v>
      </c>
      <c r="L234" s="45"/>
      <c r="M234" s="212" t="s">
        <v>19</v>
      </c>
      <c r="N234" s="213" t="s">
        <v>43</v>
      </c>
      <c r="O234" s="85"/>
      <c r="P234" s="214">
        <f>O234*H234</f>
        <v>0</v>
      </c>
      <c r="Q234" s="214">
        <v>0.02972</v>
      </c>
      <c r="R234" s="214">
        <f>Q234*H234</f>
        <v>0.02972</v>
      </c>
      <c r="S234" s="214">
        <v>0</v>
      </c>
      <c r="T234" s="215">
        <f>S234*H234</f>
        <v>0</v>
      </c>
      <c r="U234" s="39"/>
      <c r="V234" s="39"/>
      <c r="W234" s="39"/>
      <c r="X234" s="39"/>
      <c r="Y234" s="39"/>
      <c r="Z234" s="39"/>
      <c r="AA234" s="39"/>
      <c r="AB234" s="39"/>
      <c r="AC234" s="39"/>
      <c r="AD234" s="39"/>
      <c r="AE234" s="39"/>
      <c r="AR234" s="216" t="s">
        <v>130</v>
      </c>
      <c r="AT234" s="216" t="s">
        <v>125</v>
      </c>
      <c r="AU234" s="216" t="s">
        <v>82</v>
      </c>
      <c r="AY234" s="18" t="s">
        <v>122</v>
      </c>
      <c r="BE234" s="217">
        <f>IF(N234="základní",J234,0)</f>
        <v>0</v>
      </c>
      <c r="BF234" s="217">
        <f>IF(N234="snížená",J234,0)</f>
        <v>0</v>
      </c>
      <c r="BG234" s="217">
        <f>IF(N234="zákl. přenesená",J234,0)</f>
        <v>0</v>
      </c>
      <c r="BH234" s="217">
        <f>IF(N234="sníž. přenesená",J234,0)</f>
        <v>0</v>
      </c>
      <c r="BI234" s="217">
        <f>IF(N234="nulová",J234,0)</f>
        <v>0</v>
      </c>
      <c r="BJ234" s="18" t="s">
        <v>80</v>
      </c>
      <c r="BK234" s="217">
        <f>ROUND(I234*H234,2)</f>
        <v>0</v>
      </c>
      <c r="BL234" s="18" t="s">
        <v>130</v>
      </c>
      <c r="BM234" s="216" t="s">
        <v>450</v>
      </c>
    </row>
    <row r="235" s="2" customFormat="1">
      <c r="A235" s="39"/>
      <c r="B235" s="40"/>
      <c r="C235" s="41"/>
      <c r="D235" s="218" t="s">
        <v>132</v>
      </c>
      <c r="E235" s="41"/>
      <c r="F235" s="219" t="s">
        <v>451</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132</v>
      </c>
      <c r="AU235" s="18" t="s">
        <v>82</v>
      </c>
    </row>
    <row r="236" s="2" customFormat="1" ht="24.15" customHeight="1">
      <c r="A236" s="39"/>
      <c r="B236" s="40"/>
      <c r="C236" s="205" t="s">
        <v>452</v>
      </c>
      <c r="D236" s="205" t="s">
        <v>125</v>
      </c>
      <c r="E236" s="206" t="s">
        <v>453</v>
      </c>
      <c r="F236" s="207" t="s">
        <v>454</v>
      </c>
      <c r="G236" s="208" t="s">
        <v>357</v>
      </c>
      <c r="H236" s="209">
        <v>1</v>
      </c>
      <c r="I236" s="210"/>
      <c r="J236" s="211">
        <f>ROUND(I236*H236,2)</f>
        <v>0</v>
      </c>
      <c r="K236" s="207" t="s">
        <v>129</v>
      </c>
      <c r="L236" s="45"/>
      <c r="M236" s="212" t="s">
        <v>19</v>
      </c>
      <c r="N236" s="213" t="s">
        <v>43</v>
      </c>
      <c r="O236" s="85"/>
      <c r="P236" s="214">
        <f>O236*H236</f>
        <v>0</v>
      </c>
      <c r="Q236" s="214">
        <v>0.02972</v>
      </c>
      <c r="R236" s="214">
        <f>Q236*H236</f>
        <v>0.02972</v>
      </c>
      <c r="S236" s="214">
        <v>0</v>
      </c>
      <c r="T236" s="215">
        <f>S236*H236</f>
        <v>0</v>
      </c>
      <c r="U236" s="39"/>
      <c r="V236" s="39"/>
      <c r="W236" s="39"/>
      <c r="X236" s="39"/>
      <c r="Y236" s="39"/>
      <c r="Z236" s="39"/>
      <c r="AA236" s="39"/>
      <c r="AB236" s="39"/>
      <c r="AC236" s="39"/>
      <c r="AD236" s="39"/>
      <c r="AE236" s="39"/>
      <c r="AR236" s="216" t="s">
        <v>130</v>
      </c>
      <c r="AT236" s="216" t="s">
        <v>125</v>
      </c>
      <c r="AU236" s="216" t="s">
        <v>82</v>
      </c>
      <c r="AY236" s="18" t="s">
        <v>122</v>
      </c>
      <c r="BE236" s="217">
        <f>IF(N236="základní",J236,0)</f>
        <v>0</v>
      </c>
      <c r="BF236" s="217">
        <f>IF(N236="snížená",J236,0)</f>
        <v>0</v>
      </c>
      <c r="BG236" s="217">
        <f>IF(N236="zákl. přenesená",J236,0)</f>
        <v>0</v>
      </c>
      <c r="BH236" s="217">
        <f>IF(N236="sníž. přenesená",J236,0)</f>
        <v>0</v>
      </c>
      <c r="BI236" s="217">
        <f>IF(N236="nulová",J236,0)</f>
        <v>0</v>
      </c>
      <c r="BJ236" s="18" t="s">
        <v>80</v>
      </c>
      <c r="BK236" s="217">
        <f>ROUND(I236*H236,2)</f>
        <v>0</v>
      </c>
      <c r="BL236" s="18" t="s">
        <v>130</v>
      </c>
      <c r="BM236" s="216" t="s">
        <v>455</v>
      </c>
    </row>
    <row r="237" s="2" customFormat="1">
      <c r="A237" s="39"/>
      <c r="B237" s="40"/>
      <c r="C237" s="41"/>
      <c r="D237" s="218" t="s">
        <v>132</v>
      </c>
      <c r="E237" s="41"/>
      <c r="F237" s="219" t="s">
        <v>456</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132</v>
      </c>
      <c r="AU237" s="18" t="s">
        <v>82</v>
      </c>
    </row>
    <row r="238" s="2" customFormat="1" ht="24.15" customHeight="1">
      <c r="A238" s="39"/>
      <c r="B238" s="40"/>
      <c r="C238" s="205" t="s">
        <v>457</v>
      </c>
      <c r="D238" s="205" t="s">
        <v>125</v>
      </c>
      <c r="E238" s="206" t="s">
        <v>458</v>
      </c>
      <c r="F238" s="207" t="s">
        <v>459</v>
      </c>
      <c r="G238" s="208" t="s">
        <v>357</v>
      </c>
      <c r="H238" s="209">
        <v>1</v>
      </c>
      <c r="I238" s="210"/>
      <c r="J238" s="211">
        <f>ROUND(I238*H238,2)</f>
        <v>0</v>
      </c>
      <c r="K238" s="207" t="s">
        <v>129</v>
      </c>
      <c r="L238" s="45"/>
      <c r="M238" s="212" t="s">
        <v>19</v>
      </c>
      <c r="N238" s="213" t="s">
        <v>43</v>
      </c>
      <c r="O238" s="85"/>
      <c r="P238" s="214">
        <f>O238*H238</f>
        <v>0</v>
      </c>
      <c r="Q238" s="214">
        <v>0.21734000000000001</v>
      </c>
      <c r="R238" s="214">
        <f>Q238*H238</f>
        <v>0.21734000000000001</v>
      </c>
      <c r="S238" s="214">
        <v>0</v>
      </c>
      <c r="T238" s="215">
        <f>S238*H238</f>
        <v>0</v>
      </c>
      <c r="U238" s="39"/>
      <c r="V238" s="39"/>
      <c r="W238" s="39"/>
      <c r="X238" s="39"/>
      <c r="Y238" s="39"/>
      <c r="Z238" s="39"/>
      <c r="AA238" s="39"/>
      <c r="AB238" s="39"/>
      <c r="AC238" s="39"/>
      <c r="AD238" s="39"/>
      <c r="AE238" s="39"/>
      <c r="AR238" s="216" t="s">
        <v>130</v>
      </c>
      <c r="AT238" s="216" t="s">
        <v>125</v>
      </c>
      <c r="AU238" s="216" t="s">
        <v>82</v>
      </c>
      <c r="AY238" s="18" t="s">
        <v>122</v>
      </c>
      <c r="BE238" s="217">
        <f>IF(N238="základní",J238,0)</f>
        <v>0</v>
      </c>
      <c r="BF238" s="217">
        <f>IF(N238="snížená",J238,0)</f>
        <v>0</v>
      </c>
      <c r="BG238" s="217">
        <f>IF(N238="zákl. přenesená",J238,0)</f>
        <v>0</v>
      </c>
      <c r="BH238" s="217">
        <f>IF(N238="sníž. přenesená",J238,0)</f>
        <v>0</v>
      </c>
      <c r="BI238" s="217">
        <f>IF(N238="nulová",J238,0)</f>
        <v>0</v>
      </c>
      <c r="BJ238" s="18" t="s">
        <v>80</v>
      </c>
      <c r="BK238" s="217">
        <f>ROUND(I238*H238,2)</f>
        <v>0</v>
      </c>
      <c r="BL238" s="18" t="s">
        <v>130</v>
      </c>
      <c r="BM238" s="216" t="s">
        <v>460</v>
      </c>
    </row>
    <row r="239" s="2" customFormat="1">
      <c r="A239" s="39"/>
      <c r="B239" s="40"/>
      <c r="C239" s="41"/>
      <c r="D239" s="218" t="s">
        <v>132</v>
      </c>
      <c r="E239" s="41"/>
      <c r="F239" s="219" t="s">
        <v>461</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132</v>
      </c>
      <c r="AU239" s="18" t="s">
        <v>82</v>
      </c>
    </row>
    <row r="240" s="2" customFormat="1" ht="24.15" customHeight="1">
      <c r="A240" s="39"/>
      <c r="B240" s="40"/>
      <c r="C240" s="205" t="s">
        <v>462</v>
      </c>
      <c r="D240" s="205" t="s">
        <v>125</v>
      </c>
      <c r="E240" s="206" t="s">
        <v>463</v>
      </c>
      <c r="F240" s="207" t="s">
        <v>464</v>
      </c>
      <c r="G240" s="208" t="s">
        <v>205</v>
      </c>
      <c r="H240" s="209">
        <v>1.5600000000000001</v>
      </c>
      <c r="I240" s="210"/>
      <c r="J240" s="211">
        <f>ROUND(I240*H240,2)</f>
        <v>0</v>
      </c>
      <c r="K240" s="207" t="s">
        <v>19</v>
      </c>
      <c r="L240" s="45"/>
      <c r="M240" s="212" t="s">
        <v>19</v>
      </c>
      <c r="N240" s="213" t="s">
        <v>43</v>
      </c>
      <c r="O240" s="85"/>
      <c r="P240" s="214">
        <f>O240*H240</f>
        <v>0</v>
      </c>
      <c r="Q240" s="214">
        <v>0</v>
      </c>
      <c r="R240" s="214">
        <f>Q240*H240</f>
        <v>0</v>
      </c>
      <c r="S240" s="214">
        <v>0</v>
      </c>
      <c r="T240" s="215">
        <f>S240*H240</f>
        <v>0</v>
      </c>
      <c r="U240" s="39"/>
      <c r="V240" s="39"/>
      <c r="W240" s="39"/>
      <c r="X240" s="39"/>
      <c r="Y240" s="39"/>
      <c r="Z240" s="39"/>
      <c r="AA240" s="39"/>
      <c r="AB240" s="39"/>
      <c r="AC240" s="39"/>
      <c r="AD240" s="39"/>
      <c r="AE240" s="39"/>
      <c r="AR240" s="216" t="s">
        <v>130</v>
      </c>
      <c r="AT240" s="216" t="s">
        <v>125</v>
      </c>
      <c r="AU240" s="216" t="s">
        <v>82</v>
      </c>
      <c r="AY240" s="18" t="s">
        <v>122</v>
      </c>
      <c r="BE240" s="217">
        <f>IF(N240="základní",J240,0)</f>
        <v>0</v>
      </c>
      <c r="BF240" s="217">
        <f>IF(N240="snížená",J240,0)</f>
        <v>0</v>
      </c>
      <c r="BG240" s="217">
        <f>IF(N240="zákl. přenesená",J240,0)</f>
        <v>0</v>
      </c>
      <c r="BH240" s="217">
        <f>IF(N240="sníž. přenesená",J240,0)</f>
        <v>0</v>
      </c>
      <c r="BI240" s="217">
        <f>IF(N240="nulová",J240,0)</f>
        <v>0</v>
      </c>
      <c r="BJ240" s="18" t="s">
        <v>80</v>
      </c>
      <c r="BK240" s="217">
        <f>ROUND(I240*H240,2)</f>
        <v>0</v>
      </c>
      <c r="BL240" s="18" t="s">
        <v>130</v>
      </c>
      <c r="BM240" s="216" t="s">
        <v>465</v>
      </c>
    </row>
    <row r="241" s="2" customFormat="1">
      <c r="A241" s="39"/>
      <c r="B241" s="40"/>
      <c r="C241" s="41"/>
      <c r="D241" s="223" t="s">
        <v>134</v>
      </c>
      <c r="E241" s="41"/>
      <c r="F241" s="224" t="s">
        <v>466</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134</v>
      </c>
      <c r="AU241" s="18" t="s">
        <v>82</v>
      </c>
    </row>
    <row r="242" s="13" customFormat="1">
      <c r="A242" s="13"/>
      <c r="B242" s="229"/>
      <c r="C242" s="230"/>
      <c r="D242" s="223" t="s">
        <v>201</v>
      </c>
      <c r="E242" s="231" t="s">
        <v>19</v>
      </c>
      <c r="F242" s="232" t="s">
        <v>467</v>
      </c>
      <c r="G242" s="230"/>
      <c r="H242" s="233">
        <v>1.5600000000000001</v>
      </c>
      <c r="I242" s="234"/>
      <c r="J242" s="230"/>
      <c r="K242" s="230"/>
      <c r="L242" s="235"/>
      <c r="M242" s="236"/>
      <c r="N242" s="237"/>
      <c r="O242" s="237"/>
      <c r="P242" s="237"/>
      <c r="Q242" s="237"/>
      <c r="R242" s="237"/>
      <c r="S242" s="237"/>
      <c r="T242" s="238"/>
      <c r="U242" s="13"/>
      <c r="V242" s="13"/>
      <c r="W242" s="13"/>
      <c r="X242" s="13"/>
      <c r="Y242" s="13"/>
      <c r="Z242" s="13"/>
      <c r="AA242" s="13"/>
      <c r="AB242" s="13"/>
      <c r="AC242" s="13"/>
      <c r="AD242" s="13"/>
      <c r="AE242" s="13"/>
      <c r="AT242" s="239" t="s">
        <v>201</v>
      </c>
      <c r="AU242" s="239" t="s">
        <v>82</v>
      </c>
      <c r="AV242" s="13" t="s">
        <v>82</v>
      </c>
      <c r="AW242" s="13" t="s">
        <v>33</v>
      </c>
      <c r="AX242" s="13" t="s">
        <v>80</v>
      </c>
      <c r="AY242" s="239" t="s">
        <v>122</v>
      </c>
    </row>
    <row r="243" s="2" customFormat="1" ht="33" customHeight="1">
      <c r="A243" s="39"/>
      <c r="B243" s="40"/>
      <c r="C243" s="205" t="s">
        <v>468</v>
      </c>
      <c r="D243" s="205" t="s">
        <v>125</v>
      </c>
      <c r="E243" s="206" t="s">
        <v>469</v>
      </c>
      <c r="F243" s="207" t="s">
        <v>470</v>
      </c>
      <c r="G243" s="208" t="s">
        <v>205</v>
      </c>
      <c r="H243" s="209">
        <v>0.081000000000000003</v>
      </c>
      <c r="I243" s="210"/>
      <c r="J243" s="211">
        <f>ROUND(I243*H243,2)</f>
        <v>0</v>
      </c>
      <c r="K243" s="207" t="s">
        <v>129</v>
      </c>
      <c r="L243" s="45"/>
      <c r="M243" s="212" t="s">
        <v>19</v>
      </c>
      <c r="N243" s="213" t="s">
        <v>43</v>
      </c>
      <c r="O243" s="85"/>
      <c r="P243" s="214">
        <f>O243*H243</f>
        <v>0</v>
      </c>
      <c r="Q243" s="214">
        <v>0</v>
      </c>
      <c r="R243" s="214">
        <f>Q243*H243</f>
        <v>0</v>
      </c>
      <c r="S243" s="214">
        <v>0</v>
      </c>
      <c r="T243" s="215">
        <f>S243*H243</f>
        <v>0</v>
      </c>
      <c r="U243" s="39"/>
      <c r="V243" s="39"/>
      <c r="W243" s="39"/>
      <c r="X243" s="39"/>
      <c r="Y243" s="39"/>
      <c r="Z243" s="39"/>
      <c r="AA243" s="39"/>
      <c r="AB243" s="39"/>
      <c r="AC243" s="39"/>
      <c r="AD243" s="39"/>
      <c r="AE243" s="39"/>
      <c r="AR243" s="216" t="s">
        <v>130</v>
      </c>
      <c r="AT243" s="216" t="s">
        <v>125</v>
      </c>
      <c r="AU243" s="216" t="s">
        <v>82</v>
      </c>
      <c r="AY243" s="18" t="s">
        <v>122</v>
      </c>
      <c r="BE243" s="217">
        <f>IF(N243="základní",J243,0)</f>
        <v>0</v>
      </c>
      <c r="BF243" s="217">
        <f>IF(N243="snížená",J243,0)</f>
        <v>0</v>
      </c>
      <c r="BG243" s="217">
        <f>IF(N243="zákl. přenesená",J243,0)</f>
        <v>0</v>
      </c>
      <c r="BH243" s="217">
        <f>IF(N243="sníž. přenesená",J243,0)</f>
        <v>0</v>
      </c>
      <c r="BI243" s="217">
        <f>IF(N243="nulová",J243,0)</f>
        <v>0</v>
      </c>
      <c r="BJ243" s="18" t="s">
        <v>80</v>
      </c>
      <c r="BK243" s="217">
        <f>ROUND(I243*H243,2)</f>
        <v>0</v>
      </c>
      <c r="BL243" s="18" t="s">
        <v>130</v>
      </c>
      <c r="BM243" s="216" t="s">
        <v>471</v>
      </c>
    </row>
    <row r="244" s="2" customFormat="1">
      <c r="A244" s="39"/>
      <c r="B244" s="40"/>
      <c r="C244" s="41"/>
      <c r="D244" s="218" t="s">
        <v>132</v>
      </c>
      <c r="E244" s="41"/>
      <c r="F244" s="219" t="s">
        <v>472</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132</v>
      </c>
      <c r="AU244" s="18" t="s">
        <v>82</v>
      </c>
    </row>
    <row r="245" s="2" customFormat="1">
      <c r="A245" s="39"/>
      <c r="B245" s="40"/>
      <c r="C245" s="41"/>
      <c r="D245" s="223" t="s">
        <v>134</v>
      </c>
      <c r="E245" s="41"/>
      <c r="F245" s="224" t="s">
        <v>473</v>
      </c>
      <c r="G245" s="41"/>
      <c r="H245" s="41"/>
      <c r="I245" s="220"/>
      <c r="J245" s="41"/>
      <c r="K245" s="41"/>
      <c r="L245" s="45"/>
      <c r="M245" s="221"/>
      <c r="N245" s="222"/>
      <c r="O245" s="85"/>
      <c r="P245" s="85"/>
      <c r="Q245" s="85"/>
      <c r="R245" s="85"/>
      <c r="S245" s="85"/>
      <c r="T245" s="86"/>
      <c r="U245" s="39"/>
      <c r="V245" s="39"/>
      <c r="W245" s="39"/>
      <c r="X245" s="39"/>
      <c r="Y245" s="39"/>
      <c r="Z245" s="39"/>
      <c r="AA245" s="39"/>
      <c r="AB245" s="39"/>
      <c r="AC245" s="39"/>
      <c r="AD245" s="39"/>
      <c r="AE245" s="39"/>
      <c r="AT245" s="18" t="s">
        <v>134</v>
      </c>
      <c r="AU245" s="18" t="s">
        <v>82</v>
      </c>
    </row>
    <row r="246" s="13" customFormat="1">
      <c r="A246" s="13"/>
      <c r="B246" s="229"/>
      <c r="C246" s="230"/>
      <c r="D246" s="223" t="s">
        <v>201</v>
      </c>
      <c r="E246" s="231" t="s">
        <v>19</v>
      </c>
      <c r="F246" s="232" t="s">
        <v>474</v>
      </c>
      <c r="G246" s="230"/>
      <c r="H246" s="233">
        <v>0.081000000000000003</v>
      </c>
      <c r="I246" s="234"/>
      <c r="J246" s="230"/>
      <c r="K246" s="230"/>
      <c r="L246" s="235"/>
      <c r="M246" s="236"/>
      <c r="N246" s="237"/>
      <c r="O246" s="237"/>
      <c r="P246" s="237"/>
      <c r="Q246" s="237"/>
      <c r="R246" s="237"/>
      <c r="S246" s="237"/>
      <c r="T246" s="238"/>
      <c r="U246" s="13"/>
      <c r="V246" s="13"/>
      <c r="W246" s="13"/>
      <c r="X246" s="13"/>
      <c r="Y246" s="13"/>
      <c r="Z246" s="13"/>
      <c r="AA246" s="13"/>
      <c r="AB246" s="13"/>
      <c r="AC246" s="13"/>
      <c r="AD246" s="13"/>
      <c r="AE246" s="13"/>
      <c r="AT246" s="239" t="s">
        <v>201</v>
      </c>
      <c r="AU246" s="239" t="s">
        <v>82</v>
      </c>
      <c r="AV246" s="13" t="s">
        <v>82</v>
      </c>
      <c r="AW246" s="13" t="s">
        <v>33</v>
      </c>
      <c r="AX246" s="13" t="s">
        <v>80</v>
      </c>
      <c r="AY246" s="239" t="s">
        <v>122</v>
      </c>
    </row>
    <row r="247" s="2" customFormat="1" ht="33" customHeight="1">
      <c r="A247" s="39"/>
      <c r="B247" s="40"/>
      <c r="C247" s="205" t="s">
        <v>475</v>
      </c>
      <c r="D247" s="205" t="s">
        <v>125</v>
      </c>
      <c r="E247" s="206" t="s">
        <v>476</v>
      </c>
      <c r="F247" s="207" t="s">
        <v>477</v>
      </c>
      <c r="G247" s="208" t="s">
        <v>205</v>
      </c>
      <c r="H247" s="209">
        <v>0.096000000000000002</v>
      </c>
      <c r="I247" s="210"/>
      <c r="J247" s="211">
        <f>ROUND(I247*H247,2)</f>
        <v>0</v>
      </c>
      <c r="K247" s="207" t="s">
        <v>129</v>
      </c>
      <c r="L247" s="45"/>
      <c r="M247" s="212" t="s">
        <v>19</v>
      </c>
      <c r="N247" s="213" t="s">
        <v>43</v>
      </c>
      <c r="O247" s="85"/>
      <c r="P247" s="214">
        <f>O247*H247</f>
        <v>0</v>
      </c>
      <c r="Q247" s="214">
        <v>0</v>
      </c>
      <c r="R247" s="214">
        <f>Q247*H247</f>
        <v>0</v>
      </c>
      <c r="S247" s="214">
        <v>0</v>
      </c>
      <c r="T247" s="215">
        <f>S247*H247</f>
        <v>0</v>
      </c>
      <c r="U247" s="39"/>
      <c r="V247" s="39"/>
      <c r="W247" s="39"/>
      <c r="X247" s="39"/>
      <c r="Y247" s="39"/>
      <c r="Z247" s="39"/>
      <c r="AA247" s="39"/>
      <c r="AB247" s="39"/>
      <c r="AC247" s="39"/>
      <c r="AD247" s="39"/>
      <c r="AE247" s="39"/>
      <c r="AR247" s="216" t="s">
        <v>130</v>
      </c>
      <c r="AT247" s="216" t="s">
        <v>125</v>
      </c>
      <c r="AU247" s="216" t="s">
        <v>82</v>
      </c>
      <c r="AY247" s="18" t="s">
        <v>122</v>
      </c>
      <c r="BE247" s="217">
        <f>IF(N247="základní",J247,0)</f>
        <v>0</v>
      </c>
      <c r="BF247" s="217">
        <f>IF(N247="snížená",J247,0)</f>
        <v>0</v>
      </c>
      <c r="BG247" s="217">
        <f>IF(N247="zákl. přenesená",J247,0)</f>
        <v>0</v>
      </c>
      <c r="BH247" s="217">
        <f>IF(N247="sníž. přenesená",J247,0)</f>
        <v>0</v>
      </c>
      <c r="BI247" s="217">
        <f>IF(N247="nulová",J247,0)</f>
        <v>0</v>
      </c>
      <c r="BJ247" s="18" t="s">
        <v>80</v>
      </c>
      <c r="BK247" s="217">
        <f>ROUND(I247*H247,2)</f>
        <v>0</v>
      </c>
      <c r="BL247" s="18" t="s">
        <v>130</v>
      </c>
      <c r="BM247" s="216" t="s">
        <v>478</v>
      </c>
    </row>
    <row r="248" s="2" customFormat="1">
      <c r="A248" s="39"/>
      <c r="B248" s="40"/>
      <c r="C248" s="41"/>
      <c r="D248" s="218" t="s">
        <v>132</v>
      </c>
      <c r="E248" s="41"/>
      <c r="F248" s="219" t="s">
        <v>479</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132</v>
      </c>
      <c r="AU248" s="18" t="s">
        <v>82</v>
      </c>
    </row>
    <row r="249" s="2" customFormat="1">
      <c r="A249" s="39"/>
      <c r="B249" s="40"/>
      <c r="C249" s="41"/>
      <c r="D249" s="223" t="s">
        <v>134</v>
      </c>
      <c r="E249" s="41"/>
      <c r="F249" s="224" t="s">
        <v>480</v>
      </c>
      <c r="G249" s="41"/>
      <c r="H249" s="41"/>
      <c r="I249" s="220"/>
      <c r="J249" s="41"/>
      <c r="K249" s="41"/>
      <c r="L249" s="45"/>
      <c r="M249" s="221"/>
      <c r="N249" s="222"/>
      <c r="O249" s="85"/>
      <c r="P249" s="85"/>
      <c r="Q249" s="85"/>
      <c r="R249" s="85"/>
      <c r="S249" s="85"/>
      <c r="T249" s="86"/>
      <c r="U249" s="39"/>
      <c r="V249" s="39"/>
      <c r="W249" s="39"/>
      <c r="X249" s="39"/>
      <c r="Y249" s="39"/>
      <c r="Z249" s="39"/>
      <c r="AA249" s="39"/>
      <c r="AB249" s="39"/>
      <c r="AC249" s="39"/>
      <c r="AD249" s="39"/>
      <c r="AE249" s="39"/>
      <c r="AT249" s="18" t="s">
        <v>134</v>
      </c>
      <c r="AU249" s="18" t="s">
        <v>82</v>
      </c>
    </row>
    <row r="250" s="13" customFormat="1">
      <c r="A250" s="13"/>
      <c r="B250" s="229"/>
      <c r="C250" s="230"/>
      <c r="D250" s="223" t="s">
        <v>201</v>
      </c>
      <c r="E250" s="231" t="s">
        <v>19</v>
      </c>
      <c r="F250" s="232" t="s">
        <v>481</v>
      </c>
      <c r="G250" s="230"/>
      <c r="H250" s="233">
        <v>0.096000000000000002</v>
      </c>
      <c r="I250" s="234"/>
      <c r="J250" s="230"/>
      <c r="K250" s="230"/>
      <c r="L250" s="235"/>
      <c r="M250" s="236"/>
      <c r="N250" s="237"/>
      <c r="O250" s="237"/>
      <c r="P250" s="237"/>
      <c r="Q250" s="237"/>
      <c r="R250" s="237"/>
      <c r="S250" s="237"/>
      <c r="T250" s="238"/>
      <c r="U250" s="13"/>
      <c r="V250" s="13"/>
      <c r="W250" s="13"/>
      <c r="X250" s="13"/>
      <c r="Y250" s="13"/>
      <c r="Z250" s="13"/>
      <c r="AA250" s="13"/>
      <c r="AB250" s="13"/>
      <c r="AC250" s="13"/>
      <c r="AD250" s="13"/>
      <c r="AE250" s="13"/>
      <c r="AT250" s="239" t="s">
        <v>201</v>
      </c>
      <c r="AU250" s="239" t="s">
        <v>82</v>
      </c>
      <c r="AV250" s="13" t="s">
        <v>82</v>
      </c>
      <c r="AW250" s="13" t="s">
        <v>33</v>
      </c>
      <c r="AX250" s="13" t="s">
        <v>80</v>
      </c>
      <c r="AY250" s="239" t="s">
        <v>122</v>
      </c>
    </row>
    <row r="251" s="12" customFormat="1" ht="22.8" customHeight="1">
      <c r="A251" s="12"/>
      <c r="B251" s="189"/>
      <c r="C251" s="190"/>
      <c r="D251" s="191" t="s">
        <v>71</v>
      </c>
      <c r="E251" s="203" t="s">
        <v>245</v>
      </c>
      <c r="F251" s="203" t="s">
        <v>482</v>
      </c>
      <c r="G251" s="190"/>
      <c r="H251" s="190"/>
      <c r="I251" s="193"/>
      <c r="J251" s="204">
        <f>BK251</f>
        <v>0</v>
      </c>
      <c r="K251" s="190"/>
      <c r="L251" s="195"/>
      <c r="M251" s="196"/>
      <c r="N251" s="197"/>
      <c r="O251" s="197"/>
      <c r="P251" s="198">
        <f>SUM(P252:P313)</f>
        <v>0</v>
      </c>
      <c r="Q251" s="197"/>
      <c r="R251" s="198">
        <f>SUM(R252:R313)</f>
        <v>139.48631164</v>
      </c>
      <c r="S251" s="197"/>
      <c r="T251" s="199">
        <f>SUM(T252:T313)</f>
        <v>57.334640000000007</v>
      </c>
      <c r="U251" s="12"/>
      <c r="V251" s="12"/>
      <c r="W251" s="12"/>
      <c r="X251" s="12"/>
      <c r="Y251" s="12"/>
      <c r="Z251" s="12"/>
      <c r="AA251" s="12"/>
      <c r="AB251" s="12"/>
      <c r="AC251" s="12"/>
      <c r="AD251" s="12"/>
      <c r="AE251" s="12"/>
      <c r="AR251" s="200" t="s">
        <v>80</v>
      </c>
      <c r="AT251" s="201" t="s">
        <v>71</v>
      </c>
      <c r="AU251" s="201" t="s">
        <v>80</v>
      </c>
      <c r="AY251" s="200" t="s">
        <v>122</v>
      </c>
      <c r="BK251" s="202">
        <f>SUM(BK252:BK313)</f>
        <v>0</v>
      </c>
    </row>
    <row r="252" s="2" customFormat="1" ht="24.15" customHeight="1">
      <c r="A252" s="39"/>
      <c r="B252" s="40"/>
      <c r="C252" s="205" t="s">
        <v>483</v>
      </c>
      <c r="D252" s="205" t="s">
        <v>125</v>
      </c>
      <c r="E252" s="206" t="s">
        <v>484</v>
      </c>
      <c r="F252" s="207" t="s">
        <v>485</v>
      </c>
      <c r="G252" s="208" t="s">
        <v>198</v>
      </c>
      <c r="H252" s="209">
        <v>4</v>
      </c>
      <c r="I252" s="210"/>
      <c r="J252" s="211">
        <f>ROUND(I252*H252,2)</f>
        <v>0</v>
      </c>
      <c r="K252" s="207" t="s">
        <v>129</v>
      </c>
      <c r="L252" s="45"/>
      <c r="M252" s="212" t="s">
        <v>19</v>
      </c>
      <c r="N252" s="213" t="s">
        <v>43</v>
      </c>
      <c r="O252" s="85"/>
      <c r="P252" s="214">
        <f>O252*H252</f>
        <v>0</v>
      </c>
      <c r="Q252" s="214">
        <v>0.22237000000000001</v>
      </c>
      <c r="R252" s="214">
        <f>Q252*H252</f>
        <v>0.88948000000000005</v>
      </c>
      <c r="S252" s="214">
        <v>0</v>
      </c>
      <c r="T252" s="215">
        <f>S252*H252</f>
        <v>0</v>
      </c>
      <c r="U252" s="39"/>
      <c r="V252" s="39"/>
      <c r="W252" s="39"/>
      <c r="X252" s="39"/>
      <c r="Y252" s="39"/>
      <c r="Z252" s="39"/>
      <c r="AA252" s="39"/>
      <c r="AB252" s="39"/>
      <c r="AC252" s="39"/>
      <c r="AD252" s="39"/>
      <c r="AE252" s="39"/>
      <c r="AR252" s="216" t="s">
        <v>130</v>
      </c>
      <c r="AT252" s="216" t="s">
        <v>125</v>
      </c>
      <c r="AU252" s="216" t="s">
        <v>82</v>
      </c>
      <c r="AY252" s="18" t="s">
        <v>122</v>
      </c>
      <c r="BE252" s="217">
        <f>IF(N252="základní",J252,0)</f>
        <v>0</v>
      </c>
      <c r="BF252" s="217">
        <f>IF(N252="snížená",J252,0)</f>
        <v>0</v>
      </c>
      <c r="BG252" s="217">
        <f>IF(N252="zákl. přenesená",J252,0)</f>
        <v>0</v>
      </c>
      <c r="BH252" s="217">
        <f>IF(N252="sníž. přenesená",J252,0)</f>
        <v>0</v>
      </c>
      <c r="BI252" s="217">
        <f>IF(N252="nulová",J252,0)</f>
        <v>0</v>
      </c>
      <c r="BJ252" s="18" t="s">
        <v>80</v>
      </c>
      <c r="BK252" s="217">
        <f>ROUND(I252*H252,2)</f>
        <v>0</v>
      </c>
      <c r="BL252" s="18" t="s">
        <v>130</v>
      </c>
      <c r="BM252" s="216" t="s">
        <v>486</v>
      </c>
    </row>
    <row r="253" s="2" customFormat="1">
      <c r="A253" s="39"/>
      <c r="B253" s="40"/>
      <c r="C253" s="41"/>
      <c r="D253" s="218" t="s">
        <v>132</v>
      </c>
      <c r="E253" s="41"/>
      <c r="F253" s="219" t="s">
        <v>487</v>
      </c>
      <c r="G253" s="41"/>
      <c r="H253" s="41"/>
      <c r="I253" s="220"/>
      <c r="J253" s="41"/>
      <c r="K253" s="41"/>
      <c r="L253" s="45"/>
      <c r="M253" s="221"/>
      <c r="N253" s="222"/>
      <c r="O253" s="85"/>
      <c r="P253" s="85"/>
      <c r="Q253" s="85"/>
      <c r="R253" s="85"/>
      <c r="S253" s="85"/>
      <c r="T253" s="86"/>
      <c r="U253" s="39"/>
      <c r="V253" s="39"/>
      <c r="W253" s="39"/>
      <c r="X253" s="39"/>
      <c r="Y253" s="39"/>
      <c r="Z253" s="39"/>
      <c r="AA253" s="39"/>
      <c r="AB253" s="39"/>
      <c r="AC253" s="39"/>
      <c r="AD253" s="39"/>
      <c r="AE253" s="39"/>
      <c r="AT253" s="18" t="s">
        <v>132</v>
      </c>
      <c r="AU253" s="18" t="s">
        <v>82</v>
      </c>
    </row>
    <row r="254" s="2" customFormat="1" ht="24.15" customHeight="1">
      <c r="A254" s="39"/>
      <c r="B254" s="40"/>
      <c r="C254" s="205" t="s">
        <v>488</v>
      </c>
      <c r="D254" s="205" t="s">
        <v>125</v>
      </c>
      <c r="E254" s="206" t="s">
        <v>489</v>
      </c>
      <c r="F254" s="207" t="s">
        <v>490</v>
      </c>
      <c r="G254" s="208" t="s">
        <v>357</v>
      </c>
      <c r="H254" s="209">
        <v>9</v>
      </c>
      <c r="I254" s="210"/>
      <c r="J254" s="211">
        <f>ROUND(I254*H254,2)</f>
        <v>0</v>
      </c>
      <c r="K254" s="207" t="s">
        <v>129</v>
      </c>
      <c r="L254" s="45"/>
      <c r="M254" s="212" t="s">
        <v>19</v>
      </c>
      <c r="N254" s="213" t="s">
        <v>43</v>
      </c>
      <c r="O254" s="85"/>
      <c r="P254" s="214">
        <f>O254*H254</f>
        <v>0</v>
      </c>
      <c r="Q254" s="214">
        <v>0.00069999999999999999</v>
      </c>
      <c r="R254" s="214">
        <f>Q254*H254</f>
        <v>0.0063</v>
      </c>
      <c r="S254" s="214">
        <v>0</v>
      </c>
      <c r="T254" s="215">
        <f>S254*H254</f>
        <v>0</v>
      </c>
      <c r="U254" s="39"/>
      <c r="V254" s="39"/>
      <c r="W254" s="39"/>
      <c r="X254" s="39"/>
      <c r="Y254" s="39"/>
      <c r="Z254" s="39"/>
      <c r="AA254" s="39"/>
      <c r="AB254" s="39"/>
      <c r="AC254" s="39"/>
      <c r="AD254" s="39"/>
      <c r="AE254" s="39"/>
      <c r="AR254" s="216" t="s">
        <v>130</v>
      </c>
      <c r="AT254" s="216" t="s">
        <v>125</v>
      </c>
      <c r="AU254" s="216" t="s">
        <v>82</v>
      </c>
      <c r="AY254" s="18" t="s">
        <v>122</v>
      </c>
      <c r="BE254" s="217">
        <f>IF(N254="základní",J254,0)</f>
        <v>0</v>
      </c>
      <c r="BF254" s="217">
        <f>IF(N254="snížená",J254,0)</f>
        <v>0</v>
      </c>
      <c r="BG254" s="217">
        <f>IF(N254="zákl. přenesená",J254,0)</f>
        <v>0</v>
      </c>
      <c r="BH254" s="217">
        <f>IF(N254="sníž. přenesená",J254,0)</f>
        <v>0</v>
      </c>
      <c r="BI254" s="217">
        <f>IF(N254="nulová",J254,0)</f>
        <v>0</v>
      </c>
      <c r="BJ254" s="18" t="s">
        <v>80</v>
      </c>
      <c r="BK254" s="217">
        <f>ROUND(I254*H254,2)</f>
        <v>0</v>
      </c>
      <c r="BL254" s="18" t="s">
        <v>130</v>
      </c>
      <c r="BM254" s="216" t="s">
        <v>491</v>
      </c>
    </row>
    <row r="255" s="2" customFormat="1">
      <c r="A255" s="39"/>
      <c r="B255" s="40"/>
      <c r="C255" s="41"/>
      <c r="D255" s="218" t="s">
        <v>132</v>
      </c>
      <c r="E255" s="41"/>
      <c r="F255" s="219" t="s">
        <v>492</v>
      </c>
      <c r="G255" s="41"/>
      <c r="H255" s="41"/>
      <c r="I255" s="220"/>
      <c r="J255" s="41"/>
      <c r="K255" s="41"/>
      <c r="L255" s="45"/>
      <c r="M255" s="221"/>
      <c r="N255" s="222"/>
      <c r="O255" s="85"/>
      <c r="P255" s="85"/>
      <c r="Q255" s="85"/>
      <c r="R255" s="85"/>
      <c r="S255" s="85"/>
      <c r="T255" s="86"/>
      <c r="U255" s="39"/>
      <c r="V255" s="39"/>
      <c r="W255" s="39"/>
      <c r="X255" s="39"/>
      <c r="Y255" s="39"/>
      <c r="Z255" s="39"/>
      <c r="AA255" s="39"/>
      <c r="AB255" s="39"/>
      <c r="AC255" s="39"/>
      <c r="AD255" s="39"/>
      <c r="AE255" s="39"/>
      <c r="AT255" s="18" t="s">
        <v>132</v>
      </c>
      <c r="AU255" s="18" t="s">
        <v>82</v>
      </c>
    </row>
    <row r="256" s="14" customFormat="1">
      <c r="A256" s="14"/>
      <c r="B256" s="240"/>
      <c r="C256" s="241"/>
      <c r="D256" s="223" t="s">
        <v>201</v>
      </c>
      <c r="E256" s="242" t="s">
        <v>19</v>
      </c>
      <c r="F256" s="243" t="s">
        <v>493</v>
      </c>
      <c r="G256" s="241"/>
      <c r="H256" s="242" t="s">
        <v>19</v>
      </c>
      <c r="I256" s="244"/>
      <c r="J256" s="241"/>
      <c r="K256" s="241"/>
      <c r="L256" s="245"/>
      <c r="M256" s="246"/>
      <c r="N256" s="247"/>
      <c r="O256" s="247"/>
      <c r="P256" s="247"/>
      <c r="Q256" s="247"/>
      <c r="R256" s="247"/>
      <c r="S256" s="247"/>
      <c r="T256" s="248"/>
      <c r="U256" s="14"/>
      <c r="V256" s="14"/>
      <c r="W256" s="14"/>
      <c r="X256" s="14"/>
      <c r="Y256" s="14"/>
      <c r="Z256" s="14"/>
      <c r="AA256" s="14"/>
      <c r="AB256" s="14"/>
      <c r="AC256" s="14"/>
      <c r="AD256" s="14"/>
      <c r="AE256" s="14"/>
      <c r="AT256" s="249" t="s">
        <v>201</v>
      </c>
      <c r="AU256" s="249" t="s">
        <v>82</v>
      </c>
      <c r="AV256" s="14" t="s">
        <v>80</v>
      </c>
      <c r="AW256" s="14" t="s">
        <v>33</v>
      </c>
      <c r="AX256" s="14" t="s">
        <v>72</v>
      </c>
      <c r="AY256" s="249" t="s">
        <v>122</v>
      </c>
    </row>
    <row r="257" s="13" customFormat="1">
      <c r="A257" s="13"/>
      <c r="B257" s="229"/>
      <c r="C257" s="230"/>
      <c r="D257" s="223" t="s">
        <v>201</v>
      </c>
      <c r="E257" s="231" t="s">
        <v>19</v>
      </c>
      <c r="F257" s="232" t="s">
        <v>141</v>
      </c>
      <c r="G257" s="230"/>
      <c r="H257" s="233">
        <v>3</v>
      </c>
      <c r="I257" s="234"/>
      <c r="J257" s="230"/>
      <c r="K257" s="230"/>
      <c r="L257" s="235"/>
      <c r="M257" s="236"/>
      <c r="N257" s="237"/>
      <c r="O257" s="237"/>
      <c r="P257" s="237"/>
      <c r="Q257" s="237"/>
      <c r="R257" s="237"/>
      <c r="S257" s="237"/>
      <c r="T257" s="238"/>
      <c r="U257" s="13"/>
      <c r="V257" s="13"/>
      <c r="W257" s="13"/>
      <c r="X257" s="13"/>
      <c r="Y257" s="13"/>
      <c r="Z257" s="13"/>
      <c r="AA257" s="13"/>
      <c r="AB257" s="13"/>
      <c r="AC257" s="13"/>
      <c r="AD257" s="13"/>
      <c r="AE257" s="13"/>
      <c r="AT257" s="239" t="s">
        <v>201</v>
      </c>
      <c r="AU257" s="239" t="s">
        <v>82</v>
      </c>
      <c r="AV257" s="13" t="s">
        <v>82</v>
      </c>
      <c r="AW257" s="13" t="s">
        <v>33</v>
      </c>
      <c r="AX257" s="13" t="s">
        <v>72</v>
      </c>
      <c r="AY257" s="239" t="s">
        <v>122</v>
      </c>
    </row>
    <row r="258" s="14" customFormat="1">
      <c r="A258" s="14"/>
      <c r="B258" s="240"/>
      <c r="C258" s="241"/>
      <c r="D258" s="223" t="s">
        <v>201</v>
      </c>
      <c r="E258" s="242" t="s">
        <v>19</v>
      </c>
      <c r="F258" s="243" t="s">
        <v>494</v>
      </c>
      <c r="G258" s="241"/>
      <c r="H258" s="242" t="s">
        <v>19</v>
      </c>
      <c r="I258" s="244"/>
      <c r="J258" s="241"/>
      <c r="K258" s="241"/>
      <c r="L258" s="245"/>
      <c r="M258" s="246"/>
      <c r="N258" s="247"/>
      <c r="O258" s="247"/>
      <c r="P258" s="247"/>
      <c r="Q258" s="247"/>
      <c r="R258" s="247"/>
      <c r="S258" s="247"/>
      <c r="T258" s="248"/>
      <c r="U258" s="14"/>
      <c r="V258" s="14"/>
      <c r="W258" s="14"/>
      <c r="X258" s="14"/>
      <c r="Y258" s="14"/>
      <c r="Z258" s="14"/>
      <c r="AA258" s="14"/>
      <c r="AB258" s="14"/>
      <c r="AC258" s="14"/>
      <c r="AD258" s="14"/>
      <c r="AE258" s="14"/>
      <c r="AT258" s="249" t="s">
        <v>201</v>
      </c>
      <c r="AU258" s="249" t="s">
        <v>82</v>
      </c>
      <c r="AV258" s="14" t="s">
        <v>80</v>
      </c>
      <c r="AW258" s="14" t="s">
        <v>33</v>
      </c>
      <c r="AX258" s="14" t="s">
        <v>72</v>
      </c>
      <c r="AY258" s="249" t="s">
        <v>122</v>
      </c>
    </row>
    <row r="259" s="13" customFormat="1">
      <c r="A259" s="13"/>
      <c r="B259" s="229"/>
      <c r="C259" s="230"/>
      <c r="D259" s="223" t="s">
        <v>201</v>
      </c>
      <c r="E259" s="231" t="s">
        <v>19</v>
      </c>
      <c r="F259" s="232" t="s">
        <v>160</v>
      </c>
      <c r="G259" s="230"/>
      <c r="H259" s="233">
        <v>6</v>
      </c>
      <c r="I259" s="234"/>
      <c r="J259" s="230"/>
      <c r="K259" s="230"/>
      <c r="L259" s="235"/>
      <c r="M259" s="236"/>
      <c r="N259" s="237"/>
      <c r="O259" s="237"/>
      <c r="P259" s="237"/>
      <c r="Q259" s="237"/>
      <c r="R259" s="237"/>
      <c r="S259" s="237"/>
      <c r="T259" s="238"/>
      <c r="U259" s="13"/>
      <c r="V259" s="13"/>
      <c r="W259" s="13"/>
      <c r="X259" s="13"/>
      <c r="Y259" s="13"/>
      <c r="Z259" s="13"/>
      <c r="AA259" s="13"/>
      <c r="AB259" s="13"/>
      <c r="AC259" s="13"/>
      <c r="AD259" s="13"/>
      <c r="AE259" s="13"/>
      <c r="AT259" s="239" t="s">
        <v>201</v>
      </c>
      <c r="AU259" s="239" t="s">
        <v>82</v>
      </c>
      <c r="AV259" s="13" t="s">
        <v>82</v>
      </c>
      <c r="AW259" s="13" t="s">
        <v>33</v>
      </c>
      <c r="AX259" s="13" t="s">
        <v>72</v>
      </c>
      <c r="AY259" s="239" t="s">
        <v>122</v>
      </c>
    </row>
    <row r="260" s="15" customFormat="1">
      <c r="A260" s="15"/>
      <c r="B260" s="250"/>
      <c r="C260" s="251"/>
      <c r="D260" s="223" t="s">
        <v>201</v>
      </c>
      <c r="E260" s="252" t="s">
        <v>19</v>
      </c>
      <c r="F260" s="253" t="s">
        <v>212</v>
      </c>
      <c r="G260" s="251"/>
      <c r="H260" s="254">
        <v>9</v>
      </c>
      <c r="I260" s="255"/>
      <c r="J260" s="251"/>
      <c r="K260" s="251"/>
      <c r="L260" s="256"/>
      <c r="M260" s="257"/>
      <c r="N260" s="258"/>
      <c r="O260" s="258"/>
      <c r="P260" s="258"/>
      <c r="Q260" s="258"/>
      <c r="R260" s="258"/>
      <c r="S260" s="258"/>
      <c r="T260" s="259"/>
      <c r="U260" s="15"/>
      <c r="V260" s="15"/>
      <c r="W260" s="15"/>
      <c r="X260" s="15"/>
      <c r="Y260" s="15"/>
      <c r="Z260" s="15"/>
      <c r="AA260" s="15"/>
      <c r="AB260" s="15"/>
      <c r="AC260" s="15"/>
      <c r="AD260" s="15"/>
      <c r="AE260" s="15"/>
      <c r="AT260" s="260" t="s">
        <v>201</v>
      </c>
      <c r="AU260" s="260" t="s">
        <v>82</v>
      </c>
      <c r="AV260" s="15" t="s">
        <v>130</v>
      </c>
      <c r="AW260" s="15" t="s">
        <v>33</v>
      </c>
      <c r="AX260" s="15" t="s">
        <v>80</v>
      </c>
      <c r="AY260" s="260" t="s">
        <v>122</v>
      </c>
    </row>
    <row r="261" s="2" customFormat="1" ht="24.15" customHeight="1">
      <c r="A261" s="39"/>
      <c r="B261" s="40"/>
      <c r="C261" s="205" t="s">
        <v>495</v>
      </c>
      <c r="D261" s="205" t="s">
        <v>125</v>
      </c>
      <c r="E261" s="206" t="s">
        <v>496</v>
      </c>
      <c r="F261" s="207" t="s">
        <v>497</v>
      </c>
      <c r="G261" s="208" t="s">
        <v>357</v>
      </c>
      <c r="H261" s="209">
        <v>6</v>
      </c>
      <c r="I261" s="210"/>
      <c r="J261" s="211">
        <f>ROUND(I261*H261,2)</f>
        <v>0</v>
      </c>
      <c r="K261" s="207" t="s">
        <v>129</v>
      </c>
      <c r="L261" s="45"/>
      <c r="M261" s="212" t="s">
        <v>19</v>
      </c>
      <c r="N261" s="213" t="s">
        <v>43</v>
      </c>
      <c r="O261" s="85"/>
      <c r="P261" s="214">
        <f>O261*H261</f>
        <v>0</v>
      </c>
      <c r="Q261" s="214">
        <v>1.0000000000000001E-05</v>
      </c>
      <c r="R261" s="214">
        <f>Q261*H261</f>
        <v>6.0000000000000008E-05</v>
      </c>
      <c r="S261" s="214">
        <v>0</v>
      </c>
      <c r="T261" s="215">
        <f>S261*H261</f>
        <v>0</v>
      </c>
      <c r="U261" s="39"/>
      <c r="V261" s="39"/>
      <c r="W261" s="39"/>
      <c r="X261" s="39"/>
      <c r="Y261" s="39"/>
      <c r="Z261" s="39"/>
      <c r="AA261" s="39"/>
      <c r="AB261" s="39"/>
      <c r="AC261" s="39"/>
      <c r="AD261" s="39"/>
      <c r="AE261" s="39"/>
      <c r="AR261" s="216" t="s">
        <v>130</v>
      </c>
      <c r="AT261" s="216" t="s">
        <v>125</v>
      </c>
      <c r="AU261" s="216" t="s">
        <v>82</v>
      </c>
      <c r="AY261" s="18" t="s">
        <v>122</v>
      </c>
      <c r="BE261" s="217">
        <f>IF(N261="základní",J261,0)</f>
        <v>0</v>
      </c>
      <c r="BF261" s="217">
        <f>IF(N261="snížená",J261,0)</f>
        <v>0</v>
      </c>
      <c r="BG261" s="217">
        <f>IF(N261="zákl. přenesená",J261,0)</f>
        <v>0</v>
      </c>
      <c r="BH261" s="217">
        <f>IF(N261="sníž. přenesená",J261,0)</f>
        <v>0</v>
      </c>
      <c r="BI261" s="217">
        <f>IF(N261="nulová",J261,0)</f>
        <v>0</v>
      </c>
      <c r="BJ261" s="18" t="s">
        <v>80</v>
      </c>
      <c r="BK261" s="217">
        <f>ROUND(I261*H261,2)</f>
        <v>0</v>
      </c>
      <c r="BL261" s="18" t="s">
        <v>130</v>
      </c>
      <c r="BM261" s="216" t="s">
        <v>498</v>
      </c>
    </row>
    <row r="262" s="2" customFormat="1">
      <c r="A262" s="39"/>
      <c r="B262" s="40"/>
      <c r="C262" s="41"/>
      <c r="D262" s="218" t="s">
        <v>132</v>
      </c>
      <c r="E262" s="41"/>
      <c r="F262" s="219" t="s">
        <v>499</v>
      </c>
      <c r="G262" s="41"/>
      <c r="H262" s="41"/>
      <c r="I262" s="220"/>
      <c r="J262" s="41"/>
      <c r="K262" s="41"/>
      <c r="L262" s="45"/>
      <c r="M262" s="221"/>
      <c r="N262" s="222"/>
      <c r="O262" s="85"/>
      <c r="P262" s="85"/>
      <c r="Q262" s="85"/>
      <c r="R262" s="85"/>
      <c r="S262" s="85"/>
      <c r="T262" s="86"/>
      <c r="U262" s="39"/>
      <c r="V262" s="39"/>
      <c r="W262" s="39"/>
      <c r="X262" s="39"/>
      <c r="Y262" s="39"/>
      <c r="Z262" s="39"/>
      <c r="AA262" s="39"/>
      <c r="AB262" s="39"/>
      <c r="AC262" s="39"/>
      <c r="AD262" s="39"/>
      <c r="AE262" s="39"/>
      <c r="AT262" s="18" t="s">
        <v>132</v>
      </c>
      <c r="AU262" s="18" t="s">
        <v>82</v>
      </c>
    </row>
    <row r="263" s="14" customFormat="1">
      <c r="A263" s="14"/>
      <c r="B263" s="240"/>
      <c r="C263" s="241"/>
      <c r="D263" s="223" t="s">
        <v>201</v>
      </c>
      <c r="E263" s="242" t="s">
        <v>19</v>
      </c>
      <c r="F263" s="243" t="s">
        <v>494</v>
      </c>
      <c r="G263" s="241"/>
      <c r="H263" s="242" t="s">
        <v>19</v>
      </c>
      <c r="I263" s="244"/>
      <c r="J263" s="241"/>
      <c r="K263" s="241"/>
      <c r="L263" s="245"/>
      <c r="M263" s="246"/>
      <c r="N263" s="247"/>
      <c r="O263" s="247"/>
      <c r="P263" s="247"/>
      <c r="Q263" s="247"/>
      <c r="R263" s="247"/>
      <c r="S263" s="247"/>
      <c r="T263" s="248"/>
      <c r="U263" s="14"/>
      <c r="V263" s="14"/>
      <c r="W263" s="14"/>
      <c r="X263" s="14"/>
      <c r="Y263" s="14"/>
      <c r="Z263" s="14"/>
      <c r="AA263" s="14"/>
      <c r="AB263" s="14"/>
      <c r="AC263" s="14"/>
      <c r="AD263" s="14"/>
      <c r="AE263" s="14"/>
      <c r="AT263" s="249" t="s">
        <v>201</v>
      </c>
      <c r="AU263" s="249" t="s">
        <v>82</v>
      </c>
      <c r="AV263" s="14" t="s">
        <v>80</v>
      </c>
      <c r="AW263" s="14" t="s">
        <v>33</v>
      </c>
      <c r="AX263" s="14" t="s">
        <v>72</v>
      </c>
      <c r="AY263" s="249" t="s">
        <v>122</v>
      </c>
    </row>
    <row r="264" s="13" customFormat="1">
      <c r="A264" s="13"/>
      <c r="B264" s="229"/>
      <c r="C264" s="230"/>
      <c r="D264" s="223" t="s">
        <v>201</v>
      </c>
      <c r="E264" s="231" t="s">
        <v>19</v>
      </c>
      <c r="F264" s="232" t="s">
        <v>160</v>
      </c>
      <c r="G264" s="230"/>
      <c r="H264" s="233">
        <v>6</v>
      </c>
      <c r="I264" s="234"/>
      <c r="J264" s="230"/>
      <c r="K264" s="230"/>
      <c r="L264" s="235"/>
      <c r="M264" s="236"/>
      <c r="N264" s="237"/>
      <c r="O264" s="237"/>
      <c r="P264" s="237"/>
      <c r="Q264" s="237"/>
      <c r="R264" s="237"/>
      <c r="S264" s="237"/>
      <c r="T264" s="238"/>
      <c r="U264" s="13"/>
      <c r="V264" s="13"/>
      <c r="W264" s="13"/>
      <c r="X264" s="13"/>
      <c r="Y264" s="13"/>
      <c r="Z264" s="13"/>
      <c r="AA264" s="13"/>
      <c r="AB264" s="13"/>
      <c r="AC264" s="13"/>
      <c r="AD264" s="13"/>
      <c r="AE264" s="13"/>
      <c r="AT264" s="239" t="s">
        <v>201</v>
      </c>
      <c r="AU264" s="239" t="s">
        <v>82</v>
      </c>
      <c r="AV264" s="13" t="s">
        <v>82</v>
      </c>
      <c r="AW264" s="13" t="s">
        <v>33</v>
      </c>
      <c r="AX264" s="13" t="s">
        <v>80</v>
      </c>
      <c r="AY264" s="239" t="s">
        <v>122</v>
      </c>
    </row>
    <row r="265" s="2" customFormat="1" ht="24.15" customHeight="1">
      <c r="A265" s="39"/>
      <c r="B265" s="40"/>
      <c r="C265" s="205" t="s">
        <v>500</v>
      </c>
      <c r="D265" s="205" t="s">
        <v>125</v>
      </c>
      <c r="E265" s="206" t="s">
        <v>501</v>
      </c>
      <c r="F265" s="207" t="s">
        <v>502</v>
      </c>
      <c r="G265" s="208" t="s">
        <v>357</v>
      </c>
      <c r="H265" s="209">
        <v>4</v>
      </c>
      <c r="I265" s="210"/>
      <c r="J265" s="211">
        <f>ROUND(I265*H265,2)</f>
        <v>0</v>
      </c>
      <c r="K265" s="207" t="s">
        <v>129</v>
      </c>
      <c r="L265" s="45"/>
      <c r="M265" s="212" t="s">
        <v>19</v>
      </c>
      <c r="N265" s="213" t="s">
        <v>43</v>
      </c>
      <c r="O265" s="85"/>
      <c r="P265" s="214">
        <f>O265*H265</f>
        <v>0</v>
      </c>
      <c r="Q265" s="214">
        <v>0.11241</v>
      </c>
      <c r="R265" s="214">
        <f>Q265*H265</f>
        <v>0.44963999999999998</v>
      </c>
      <c r="S265" s="214">
        <v>0</v>
      </c>
      <c r="T265" s="215">
        <f>S265*H265</f>
        <v>0</v>
      </c>
      <c r="U265" s="39"/>
      <c r="V265" s="39"/>
      <c r="W265" s="39"/>
      <c r="X265" s="39"/>
      <c r="Y265" s="39"/>
      <c r="Z265" s="39"/>
      <c r="AA265" s="39"/>
      <c r="AB265" s="39"/>
      <c r="AC265" s="39"/>
      <c r="AD265" s="39"/>
      <c r="AE265" s="39"/>
      <c r="AR265" s="216" t="s">
        <v>130</v>
      </c>
      <c r="AT265" s="216" t="s">
        <v>125</v>
      </c>
      <c r="AU265" s="216" t="s">
        <v>82</v>
      </c>
      <c r="AY265" s="18" t="s">
        <v>122</v>
      </c>
      <c r="BE265" s="217">
        <f>IF(N265="základní",J265,0)</f>
        <v>0</v>
      </c>
      <c r="BF265" s="217">
        <f>IF(N265="snížená",J265,0)</f>
        <v>0</v>
      </c>
      <c r="BG265" s="217">
        <f>IF(N265="zákl. přenesená",J265,0)</f>
        <v>0</v>
      </c>
      <c r="BH265" s="217">
        <f>IF(N265="sníž. přenesená",J265,0)</f>
        <v>0</v>
      </c>
      <c r="BI265" s="217">
        <f>IF(N265="nulová",J265,0)</f>
        <v>0</v>
      </c>
      <c r="BJ265" s="18" t="s">
        <v>80</v>
      </c>
      <c r="BK265" s="217">
        <f>ROUND(I265*H265,2)</f>
        <v>0</v>
      </c>
      <c r="BL265" s="18" t="s">
        <v>130</v>
      </c>
      <c r="BM265" s="216" t="s">
        <v>503</v>
      </c>
    </row>
    <row r="266" s="2" customFormat="1">
      <c r="A266" s="39"/>
      <c r="B266" s="40"/>
      <c r="C266" s="41"/>
      <c r="D266" s="218" t="s">
        <v>132</v>
      </c>
      <c r="E266" s="41"/>
      <c r="F266" s="219" t="s">
        <v>504</v>
      </c>
      <c r="G266" s="41"/>
      <c r="H266" s="41"/>
      <c r="I266" s="220"/>
      <c r="J266" s="41"/>
      <c r="K266" s="41"/>
      <c r="L266" s="45"/>
      <c r="M266" s="221"/>
      <c r="N266" s="222"/>
      <c r="O266" s="85"/>
      <c r="P266" s="85"/>
      <c r="Q266" s="85"/>
      <c r="R266" s="85"/>
      <c r="S266" s="85"/>
      <c r="T266" s="86"/>
      <c r="U266" s="39"/>
      <c r="V266" s="39"/>
      <c r="W266" s="39"/>
      <c r="X266" s="39"/>
      <c r="Y266" s="39"/>
      <c r="Z266" s="39"/>
      <c r="AA266" s="39"/>
      <c r="AB266" s="39"/>
      <c r="AC266" s="39"/>
      <c r="AD266" s="39"/>
      <c r="AE266" s="39"/>
      <c r="AT266" s="18" t="s">
        <v>132</v>
      </c>
      <c r="AU266" s="18" t="s">
        <v>82</v>
      </c>
    </row>
    <row r="267" s="14" customFormat="1">
      <c r="A267" s="14"/>
      <c r="B267" s="240"/>
      <c r="C267" s="241"/>
      <c r="D267" s="223" t="s">
        <v>201</v>
      </c>
      <c r="E267" s="242" t="s">
        <v>19</v>
      </c>
      <c r="F267" s="243" t="s">
        <v>505</v>
      </c>
      <c r="G267" s="241"/>
      <c r="H267" s="242" t="s">
        <v>19</v>
      </c>
      <c r="I267" s="244"/>
      <c r="J267" s="241"/>
      <c r="K267" s="241"/>
      <c r="L267" s="245"/>
      <c r="M267" s="246"/>
      <c r="N267" s="247"/>
      <c r="O267" s="247"/>
      <c r="P267" s="247"/>
      <c r="Q267" s="247"/>
      <c r="R267" s="247"/>
      <c r="S267" s="247"/>
      <c r="T267" s="248"/>
      <c r="U267" s="14"/>
      <c r="V267" s="14"/>
      <c r="W267" s="14"/>
      <c r="X267" s="14"/>
      <c r="Y267" s="14"/>
      <c r="Z267" s="14"/>
      <c r="AA267" s="14"/>
      <c r="AB267" s="14"/>
      <c r="AC267" s="14"/>
      <c r="AD267" s="14"/>
      <c r="AE267" s="14"/>
      <c r="AT267" s="249" t="s">
        <v>201</v>
      </c>
      <c r="AU267" s="249" t="s">
        <v>82</v>
      </c>
      <c r="AV267" s="14" t="s">
        <v>80</v>
      </c>
      <c r="AW267" s="14" t="s">
        <v>33</v>
      </c>
      <c r="AX267" s="14" t="s">
        <v>72</v>
      </c>
      <c r="AY267" s="249" t="s">
        <v>122</v>
      </c>
    </row>
    <row r="268" s="13" customFormat="1">
      <c r="A268" s="13"/>
      <c r="B268" s="229"/>
      <c r="C268" s="230"/>
      <c r="D268" s="223" t="s">
        <v>201</v>
      </c>
      <c r="E268" s="231" t="s">
        <v>19</v>
      </c>
      <c r="F268" s="232" t="s">
        <v>80</v>
      </c>
      <c r="G268" s="230"/>
      <c r="H268" s="233">
        <v>1</v>
      </c>
      <c r="I268" s="234"/>
      <c r="J268" s="230"/>
      <c r="K268" s="230"/>
      <c r="L268" s="235"/>
      <c r="M268" s="236"/>
      <c r="N268" s="237"/>
      <c r="O268" s="237"/>
      <c r="P268" s="237"/>
      <c r="Q268" s="237"/>
      <c r="R268" s="237"/>
      <c r="S268" s="237"/>
      <c r="T268" s="238"/>
      <c r="U268" s="13"/>
      <c r="V268" s="13"/>
      <c r="W268" s="13"/>
      <c r="X268" s="13"/>
      <c r="Y268" s="13"/>
      <c r="Z268" s="13"/>
      <c r="AA268" s="13"/>
      <c r="AB268" s="13"/>
      <c r="AC268" s="13"/>
      <c r="AD268" s="13"/>
      <c r="AE268" s="13"/>
      <c r="AT268" s="239" t="s">
        <v>201</v>
      </c>
      <c r="AU268" s="239" t="s">
        <v>82</v>
      </c>
      <c r="AV268" s="13" t="s">
        <v>82</v>
      </c>
      <c r="AW268" s="13" t="s">
        <v>33</v>
      </c>
      <c r="AX268" s="13" t="s">
        <v>72</v>
      </c>
      <c r="AY268" s="239" t="s">
        <v>122</v>
      </c>
    </row>
    <row r="269" s="14" customFormat="1">
      <c r="A269" s="14"/>
      <c r="B269" s="240"/>
      <c r="C269" s="241"/>
      <c r="D269" s="223" t="s">
        <v>201</v>
      </c>
      <c r="E269" s="242" t="s">
        <v>19</v>
      </c>
      <c r="F269" s="243" t="s">
        <v>506</v>
      </c>
      <c r="G269" s="241"/>
      <c r="H269" s="242" t="s">
        <v>19</v>
      </c>
      <c r="I269" s="244"/>
      <c r="J269" s="241"/>
      <c r="K269" s="241"/>
      <c r="L269" s="245"/>
      <c r="M269" s="246"/>
      <c r="N269" s="247"/>
      <c r="O269" s="247"/>
      <c r="P269" s="247"/>
      <c r="Q269" s="247"/>
      <c r="R269" s="247"/>
      <c r="S269" s="247"/>
      <c r="T269" s="248"/>
      <c r="U269" s="14"/>
      <c r="V269" s="14"/>
      <c r="W269" s="14"/>
      <c r="X269" s="14"/>
      <c r="Y269" s="14"/>
      <c r="Z269" s="14"/>
      <c r="AA269" s="14"/>
      <c r="AB269" s="14"/>
      <c r="AC269" s="14"/>
      <c r="AD269" s="14"/>
      <c r="AE269" s="14"/>
      <c r="AT269" s="249" t="s">
        <v>201</v>
      </c>
      <c r="AU269" s="249" t="s">
        <v>82</v>
      </c>
      <c r="AV269" s="14" t="s">
        <v>80</v>
      </c>
      <c r="AW269" s="14" t="s">
        <v>33</v>
      </c>
      <c r="AX269" s="14" t="s">
        <v>72</v>
      </c>
      <c r="AY269" s="249" t="s">
        <v>122</v>
      </c>
    </row>
    <row r="270" s="13" customFormat="1">
      <c r="A270" s="13"/>
      <c r="B270" s="229"/>
      <c r="C270" s="230"/>
      <c r="D270" s="223" t="s">
        <v>201</v>
      </c>
      <c r="E270" s="231" t="s">
        <v>19</v>
      </c>
      <c r="F270" s="232" t="s">
        <v>141</v>
      </c>
      <c r="G270" s="230"/>
      <c r="H270" s="233">
        <v>3</v>
      </c>
      <c r="I270" s="234"/>
      <c r="J270" s="230"/>
      <c r="K270" s="230"/>
      <c r="L270" s="235"/>
      <c r="M270" s="236"/>
      <c r="N270" s="237"/>
      <c r="O270" s="237"/>
      <c r="P270" s="237"/>
      <c r="Q270" s="237"/>
      <c r="R270" s="237"/>
      <c r="S270" s="237"/>
      <c r="T270" s="238"/>
      <c r="U270" s="13"/>
      <c r="V270" s="13"/>
      <c r="W270" s="13"/>
      <c r="X270" s="13"/>
      <c r="Y270" s="13"/>
      <c r="Z270" s="13"/>
      <c r="AA270" s="13"/>
      <c r="AB270" s="13"/>
      <c r="AC270" s="13"/>
      <c r="AD270" s="13"/>
      <c r="AE270" s="13"/>
      <c r="AT270" s="239" t="s">
        <v>201</v>
      </c>
      <c r="AU270" s="239" t="s">
        <v>82</v>
      </c>
      <c r="AV270" s="13" t="s">
        <v>82</v>
      </c>
      <c r="AW270" s="13" t="s">
        <v>33</v>
      </c>
      <c r="AX270" s="13" t="s">
        <v>72</v>
      </c>
      <c r="AY270" s="239" t="s">
        <v>122</v>
      </c>
    </row>
    <row r="271" s="15" customFormat="1">
      <c r="A271" s="15"/>
      <c r="B271" s="250"/>
      <c r="C271" s="251"/>
      <c r="D271" s="223" t="s">
        <v>201</v>
      </c>
      <c r="E271" s="252" t="s">
        <v>19</v>
      </c>
      <c r="F271" s="253" t="s">
        <v>212</v>
      </c>
      <c r="G271" s="251"/>
      <c r="H271" s="254">
        <v>4</v>
      </c>
      <c r="I271" s="255"/>
      <c r="J271" s="251"/>
      <c r="K271" s="251"/>
      <c r="L271" s="256"/>
      <c r="M271" s="257"/>
      <c r="N271" s="258"/>
      <c r="O271" s="258"/>
      <c r="P271" s="258"/>
      <c r="Q271" s="258"/>
      <c r="R271" s="258"/>
      <c r="S271" s="258"/>
      <c r="T271" s="259"/>
      <c r="U271" s="15"/>
      <c r="V271" s="15"/>
      <c r="W271" s="15"/>
      <c r="X271" s="15"/>
      <c r="Y271" s="15"/>
      <c r="Z271" s="15"/>
      <c r="AA271" s="15"/>
      <c r="AB271" s="15"/>
      <c r="AC271" s="15"/>
      <c r="AD271" s="15"/>
      <c r="AE271" s="15"/>
      <c r="AT271" s="260" t="s">
        <v>201</v>
      </c>
      <c r="AU271" s="260" t="s">
        <v>82</v>
      </c>
      <c r="AV271" s="15" t="s">
        <v>130</v>
      </c>
      <c r="AW271" s="15" t="s">
        <v>33</v>
      </c>
      <c r="AX271" s="15" t="s">
        <v>80</v>
      </c>
      <c r="AY271" s="260" t="s">
        <v>122</v>
      </c>
    </row>
    <row r="272" s="2" customFormat="1" ht="33" customHeight="1">
      <c r="A272" s="39"/>
      <c r="B272" s="40"/>
      <c r="C272" s="205" t="s">
        <v>507</v>
      </c>
      <c r="D272" s="205" t="s">
        <v>125</v>
      </c>
      <c r="E272" s="206" t="s">
        <v>508</v>
      </c>
      <c r="F272" s="207" t="s">
        <v>509</v>
      </c>
      <c r="G272" s="208" t="s">
        <v>193</v>
      </c>
      <c r="H272" s="209">
        <v>22.108000000000001</v>
      </c>
      <c r="I272" s="210"/>
      <c r="J272" s="211">
        <f>ROUND(I272*H272,2)</f>
        <v>0</v>
      </c>
      <c r="K272" s="207" t="s">
        <v>129</v>
      </c>
      <c r="L272" s="45"/>
      <c r="M272" s="212" t="s">
        <v>19</v>
      </c>
      <c r="N272" s="213" t="s">
        <v>43</v>
      </c>
      <c r="O272" s="85"/>
      <c r="P272" s="214">
        <f>O272*H272</f>
        <v>0</v>
      </c>
      <c r="Q272" s="214">
        <v>0.0011999999999999999</v>
      </c>
      <c r="R272" s="214">
        <f>Q272*H272</f>
        <v>0.026529599999999997</v>
      </c>
      <c r="S272" s="214">
        <v>0</v>
      </c>
      <c r="T272" s="215">
        <f>S272*H272</f>
        <v>0</v>
      </c>
      <c r="U272" s="39"/>
      <c r="V272" s="39"/>
      <c r="W272" s="39"/>
      <c r="X272" s="39"/>
      <c r="Y272" s="39"/>
      <c r="Z272" s="39"/>
      <c r="AA272" s="39"/>
      <c r="AB272" s="39"/>
      <c r="AC272" s="39"/>
      <c r="AD272" s="39"/>
      <c r="AE272" s="39"/>
      <c r="AR272" s="216" t="s">
        <v>130</v>
      </c>
      <c r="AT272" s="216" t="s">
        <v>125</v>
      </c>
      <c r="AU272" s="216" t="s">
        <v>82</v>
      </c>
      <c r="AY272" s="18" t="s">
        <v>122</v>
      </c>
      <c r="BE272" s="217">
        <f>IF(N272="základní",J272,0)</f>
        <v>0</v>
      </c>
      <c r="BF272" s="217">
        <f>IF(N272="snížená",J272,0)</f>
        <v>0</v>
      </c>
      <c r="BG272" s="217">
        <f>IF(N272="zákl. přenesená",J272,0)</f>
        <v>0</v>
      </c>
      <c r="BH272" s="217">
        <f>IF(N272="sníž. přenesená",J272,0)</f>
        <v>0</v>
      </c>
      <c r="BI272" s="217">
        <f>IF(N272="nulová",J272,0)</f>
        <v>0</v>
      </c>
      <c r="BJ272" s="18" t="s">
        <v>80</v>
      </c>
      <c r="BK272" s="217">
        <f>ROUND(I272*H272,2)</f>
        <v>0</v>
      </c>
      <c r="BL272" s="18" t="s">
        <v>130</v>
      </c>
      <c r="BM272" s="216" t="s">
        <v>510</v>
      </c>
    </row>
    <row r="273" s="2" customFormat="1">
      <c r="A273" s="39"/>
      <c r="B273" s="40"/>
      <c r="C273" s="41"/>
      <c r="D273" s="218" t="s">
        <v>132</v>
      </c>
      <c r="E273" s="41"/>
      <c r="F273" s="219" t="s">
        <v>511</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132</v>
      </c>
      <c r="AU273" s="18" t="s">
        <v>82</v>
      </c>
    </row>
    <row r="274" s="2" customFormat="1" ht="37.8" customHeight="1">
      <c r="A274" s="39"/>
      <c r="B274" s="40"/>
      <c r="C274" s="205" t="s">
        <v>512</v>
      </c>
      <c r="D274" s="205" t="s">
        <v>125</v>
      </c>
      <c r="E274" s="206" t="s">
        <v>513</v>
      </c>
      <c r="F274" s="207" t="s">
        <v>514</v>
      </c>
      <c r="G274" s="208" t="s">
        <v>193</v>
      </c>
      <c r="H274" s="209">
        <v>22.108000000000001</v>
      </c>
      <c r="I274" s="210"/>
      <c r="J274" s="211">
        <f>ROUND(I274*H274,2)</f>
        <v>0</v>
      </c>
      <c r="K274" s="207" t="s">
        <v>129</v>
      </c>
      <c r="L274" s="45"/>
      <c r="M274" s="212" t="s">
        <v>19</v>
      </c>
      <c r="N274" s="213" t="s">
        <v>43</v>
      </c>
      <c r="O274" s="85"/>
      <c r="P274" s="214">
        <f>O274*H274</f>
        <v>0</v>
      </c>
      <c r="Q274" s="214">
        <v>0.0025999999999999999</v>
      </c>
      <c r="R274" s="214">
        <f>Q274*H274</f>
        <v>0.057480799999999999</v>
      </c>
      <c r="S274" s="214">
        <v>0</v>
      </c>
      <c r="T274" s="215">
        <f>S274*H274</f>
        <v>0</v>
      </c>
      <c r="U274" s="39"/>
      <c r="V274" s="39"/>
      <c r="W274" s="39"/>
      <c r="X274" s="39"/>
      <c r="Y274" s="39"/>
      <c r="Z274" s="39"/>
      <c r="AA274" s="39"/>
      <c r="AB274" s="39"/>
      <c r="AC274" s="39"/>
      <c r="AD274" s="39"/>
      <c r="AE274" s="39"/>
      <c r="AR274" s="216" t="s">
        <v>130</v>
      </c>
      <c r="AT274" s="216" t="s">
        <v>125</v>
      </c>
      <c r="AU274" s="216" t="s">
        <v>82</v>
      </c>
      <c r="AY274" s="18" t="s">
        <v>122</v>
      </c>
      <c r="BE274" s="217">
        <f>IF(N274="základní",J274,0)</f>
        <v>0</v>
      </c>
      <c r="BF274" s="217">
        <f>IF(N274="snížená",J274,0)</f>
        <v>0</v>
      </c>
      <c r="BG274" s="217">
        <f>IF(N274="zákl. přenesená",J274,0)</f>
        <v>0</v>
      </c>
      <c r="BH274" s="217">
        <f>IF(N274="sníž. přenesená",J274,0)</f>
        <v>0</v>
      </c>
      <c r="BI274" s="217">
        <f>IF(N274="nulová",J274,0)</f>
        <v>0</v>
      </c>
      <c r="BJ274" s="18" t="s">
        <v>80</v>
      </c>
      <c r="BK274" s="217">
        <f>ROUND(I274*H274,2)</f>
        <v>0</v>
      </c>
      <c r="BL274" s="18" t="s">
        <v>130</v>
      </c>
      <c r="BM274" s="216" t="s">
        <v>515</v>
      </c>
    </row>
    <row r="275" s="2" customFormat="1">
      <c r="A275" s="39"/>
      <c r="B275" s="40"/>
      <c r="C275" s="41"/>
      <c r="D275" s="218" t="s">
        <v>132</v>
      </c>
      <c r="E275" s="41"/>
      <c r="F275" s="219" t="s">
        <v>516</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132</v>
      </c>
      <c r="AU275" s="18" t="s">
        <v>82</v>
      </c>
    </row>
    <row r="276" s="2" customFormat="1" ht="37.8" customHeight="1">
      <c r="A276" s="39"/>
      <c r="B276" s="40"/>
      <c r="C276" s="205" t="s">
        <v>517</v>
      </c>
      <c r="D276" s="205" t="s">
        <v>125</v>
      </c>
      <c r="E276" s="206" t="s">
        <v>518</v>
      </c>
      <c r="F276" s="207" t="s">
        <v>519</v>
      </c>
      <c r="G276" s="208" t="s">
        <v>193</v>
      </c>
      <c r="H276" s="209">
        <v>22.108000000000001</v>
      </c>
      <c r="I276" s="210"/>
      <c r="J276" s="211">
        <f>ROUND(I276*H276,2)</f>
        <v>0</v>
      </c>
      <c r="K276" s="207" t="s">
        <v>129</v>
      </c>
      <c r="L276" s="45"/>
      <c r="M276" s="212" t="s">
        <v>19</v>
      </c>
      <c r="N276" s="213" t="s">
        <v>43</v>
      </c>
      <c r="O276" s="85"/>
      <c r="P276" s="214">
        <f>O276*H276</f>
        <v>0</v>
      </c>
      <c r="Q276" s="214">
        <v>1.0000000000000001E-05</v>
      </c>
      <c r="R276" s="214">
        <f>Q276*H276</f>
        <v>0.00022108000000000002</v>
      </c>
      <c r="S276" s="214">
        <v>0</v>
      </c>
      <c r="T276" s="215">
        <f>S276*H276</f>
        <v>0</v>
      </c>
      <c r="U276" s="39"/>
      <c r="V276" s="39"/>
      <c r="W276" s="39"/>
      <c r="X276" s="39"/>
      <c r="Y276" s="39"/>
      <c r="Z276" s="39"/>
      <c r="AA276" s="39"/>
      <c r="AB276" s="39"/>
      <c r="AC276" s="39"/>
      <c r="AD276" s="39"/>
      <c r="AE276" s="39"/>
      <c r="AR276" s="216" t="s">
        <v>130</v>
      </c>
      <c r="AT276" s="216" t="s">
        <v>125</v>
      </c>
      <c r="AU276" s="216" t="s">
        <v>82</v>
      </c>
      <c r="AY276" s="18" t="s">
        <v>122</v>
      </c>
      <c r="BE276" s="217">
        <f>IF(N276="základní",J276,0)</f>
        <v>0</v>
      </c>
      <c r="BF276" s="217">
        <f>IF(N276="snížená",J276,0)</f>
        <v>0</v>
      </c>
      <c r="BG276" s="217">
        <f>IF(N276="zákl. přenesená",J276,0)</f>
        <v>0</v>
      </c>
      <c r="BH276" s="217">
        <f>IF(N276="sníž. přenesená",J276,0)</f>
        <v>0</v>
      </c>
      <c r="BI276" s="217">
        <f>IF(N276="nulová",J276,0)</f>
        <v>0</v>
      </c>
      <c r="BJ276" s="18" t="s">
        <v>80</v>
      </c>
      <c r="BK276" s="217">
        <f>ROUND(I276*H276,2)</f>
        <v>0</v>
      </c>
      <c r="BL276" s="18" t="s">
        <v>130</v>
      </c>
      <c r="BM276" s="216" t="s">
        <v>520</v>
      </c>
    </row>
    <row r="277" s="2" customFormat="1">
      <c r="A277" s="39"/>
      <c r="B277" s="40"/>
      <c r="C277" s="41"/>
      <c r="D277" s="218" t="s">
        <v>132</v>
      </c>
      <c r="E277" s="41"/>
      <c r="F277" s="219" t="s">
        <v>521</v>
      </c>
      <c r="G277" s="41"/>
      <c r="H277" s="41"/>
      <c r="I277" s="220"/>
      <c r="J277" s="41"/>
      <c r="K277" s="41"/>
      <c r="L277" s="45"/>
      <c r="M277" s="221"/>
      <c r="N277" s="222"/>
      <c r="O277" s="85"/>
      <c r="P277" s="85"/>
      <c r="Q277" s="85"/>
      <c r="R277" s="85"/>
      <c r="S277" s="85"/>
      <c r="T277" s="86"/>
      <c r="U277" s="39"/>
      <c r="V277" s="39"/>
      <c r="W277" s="39"/>
      <c r="X277" s="39"/>
      <c r="Y277" s="39"/>
      <c r="Z277" s="39"/>
      <c r="AA277" s="39"/>
      <c r="AB277" s="39"/>
      <c r="AC277" s="39"/>
      <c r="AD277" s="39"/>
      <c r="AE277" s="39"/>
      <c r="AT277" s="18" t="s">
        <v>132</v>
      </c>
      <c r="AU277" s="18" t="s">
        <v>82</v>
      </c>
    </row>
    <row r="278" s="14" customFormat="1">
      <c r="A278" s="14"/>
      <c r="B278" s="240"/>
      <c r="C278" s="241"/>
      <c r="D278" s="223" t="s">
        <v>201</v>
      </c>
      <c r="E278" s="242" t="s">
        <v>19</v>
      </c>
      <c r="F278" s="243" t="s">
        <v>522</v>
      </c>
      <c r="G278" s="241"/>
      <c r="H278" s="242" t="s">
        <v>19</v>
      </c>
      <c r="I278" s="244"/>
      <c r="J278" s="241"/>
      <c r="K278" s="241"/>
      <c r="L278" s="245"/>
      <c r="M278" s="246"/>
      <c r="N278" s="247"/>
      <c r="O278" s="247"/>
      <c r="P278" s="247"/>
      <c r="Q278" s="247"/>
      <c r="R278" s="247"/>
      <c r="S278" s="247"/>
      <c r="T278" s="248"/>
      <c r="U278" s="14"/>
      <c r="V278" s="14"/>
      <c r="W278" s="14"/>
      <c r="X278" s="14"/>
      <c r="Y278" s="14"/>
      <c r="Z278" s="14"/>
      <c r="AA278" s="14"/>
      <c r="AB278" s="14"/>
      <c r="AC278" s="14"/>
      <c r="AD278" s="14"/>
      <c r="AE278" s="14"/>
      <c r="AT278" s="249" t="s">
        <v>201</v>
      </c>
      <c r="AU278" s="249" t="s">
        <v>82</v>
      </c>
      <c r="AV278" s="14" t="s">
        <v>80</v>
      </c>
      <c r="AW278" s="14" t="s">
        <v>33</v>
      </c>
      <c r="AX278" s="14" t="s">
        <v>72</v>
      </c>
      <c r="AY278" s="249" t="s">
        <v>122</v>
      </c>
    </row>
    <row r="279" s="13" customFormat="1">
      <c r="A279" s="13"/>
      <c r="B279" s="229"/>
      <c r="C279" s="230"/>
      <c r="D279" s="223" t="s">
        <v>201</v>
      </c>
      <c r="E279" s="231" t="s">
        <v>19</v>
      </c>
      <c r="F279" s="232" t="s">
        <v>523</v>
      </c>
      <c r="G279" s="230"/>
      <c r="H279" s="233">
        <v>10</v>
      </c>
      <c r="I279" s="234"/>
      <c r="J279" s="230"/>
      <c r="K279" s="230"/>
      <c r="L279" s="235"/>
      <c r="M279" s="236"/>
      <c r="N279" s="237"/>
      <c r="O279" s="237"/>
      <c r="P279" s="237"/>
      <c r="Q279" s="237"/>
      <c r="R279" s="237"/>
      <c r="S279" s="237"/>
      <c r="T279" s="238"/>
      <c r="U279" s="13"/>
      <c r="V279" s="13"/>
      <c r="W279" s="13"/>
      <c r="X279" s="13"/>
      <c r="Y279" s="13"/>
      <c r="Z279" s="13"/>
      <c r="AA279" s="13"/>
      <c r="AB279" s="13"/>
      <c r="AC279" s="13"/>
      <c r="AD279" s="13"/>
      <c r="AE279" s="13"/>
      <c r="AT279" s="239" t="s">
        <v>201</v>
      </c>
      <c r="AU279" s="239" t="s">
        <v>82</v>
      </c>
      <c r="AV279" s="13" t="s">
        <v>82</v>
      </c>
      <c r="AW279" s="13" t="s">
        <v>33</v>
      </c>
      <c r="AX279" s="13" t="s">
        <v>72</v>
      </c>
      <c r="AY279" s="239" t="s">
        <v>122</v>
      </c>
    </row>
    <row r="280" s="14" customFormat="1">
      <c r="A280" s="14"/>
      <c r="B280" s="240"/>
      <c r="C280" s="241"/>
      <c r="D280" s="223" t="s">
        <v>201</v>
      </c>
      <c r="E280" s="242" t="s">
        <v>19</v>
      </c>
      <c r="F280" s="243" t="s">
        <v>524</v>
      </c>
      <c r="G280" s="241"/>
      <c r="H280" s="242" t="s">
        <v>19</v>
      </c>
      <c r="I280" s="244"/>
      <c r="J280" s="241"/>
      <c r="K280" s="241"/>
      <c r="L280" s="245"/>
      <c r="M280" s="246"/>
      <c r="N280" s="247"/>
      <c r="O280" s="247"/>
      <c r="P280" s="247"/>
      <c r="Q280" s="247"/>
      <c r="R280" s="247"/>
      <c r="S280" s="247"/>
      <c r="T280" s="248"/>
      <c r="U280" s="14"/>
      <c r="V280" s="14"/>
      <c r="W280" s="14"/>
      <c r="X280" s="14"/>
      <c r="Y280" s="14"/>
      <c r="Z280" s="14"/>
      <c r="AA280" s="14"/>
      <c r="AB280" s="14"/>
      <c r="AC280" s="14"/>
      <c r="AD280" s="14"/>
      <c r="AE280" s="14"/>
      <c r="AT280" s="249" t="s">
        <v>201</v>
      </c>
      <c r="AU280" s="249" t="s">
        <v>82</v>
      </c>
      <c r="AV280" s="14" t="s">
        <v>80</v>
      </c>
      <c r="AW280" s="14" t="s">
        <v>33</v>
      </c>
      <c r="AX280" s="14" t="s">
        <v>72</v>
      </c>
      <c r="AY280" s="249" t="s">
        <v>122</v>
      </c>
    </row>
    <row r="281" s="13" customFormat="1">
      <c r="A281" s="13"/>
      <c r="B281" s="229"/>
      <c r="C281" s="230"/>
      <c r="D281" s="223" t="s">
        <v>201</v>
      </c>
      <c r="E281" s="231" t="s">
        <v>19</v>
      </c>
      <c r="F281" s="232" t="s">
        <v>525</v>
      </c>
      <c r="G281" s="230"/>
      <c r="H281" s="233">
        <v>0.28999999999999998</v>
      </c>
      <c r="I281" s="234"/>
      <c r="J281" s="230"/>
      <c r="K281" s="230"/>
      <c r="L281" s="235"/>
      <c r="M281" s="236"/>
      <c r="N281" s="237"/>
      <c r="O281" s="237"/>
      <c r="P281" s="237"/>
      <c r="Q281" s="237"/>
      <c r="R281" s="237"/>
      <c r="S281" s="237"/>
      <c r="T281" s="238"/>
      <c r="U281" s="13"/>
      <c r="V281" s="13"/>
      <c r="W281" s="13"/>
      <c r="X281" s="13"/>
      <c r="Y281" s="13"/>
      <c r="Z281" s="13"/>
      <c r="AA281" s="13"/>
      <c r="AB281" s="13"/>
      <c r="AC281" s="13"/>
      <c r="AD281" s="13"/>
      <c r="AE281" s="13"/>
      <c r="AT281" s="239" t="s">
        <v>201</v>
      </c>
      <c r="AU281" s="239" t="s">
        <v>82</v>
      </c>
      <c r="AV281" s="13" t="s">
        <v>82</v>
      </c>
      <c r="AW281" s="13" t="s">
        <v>33</v>
      </c>
      <c r="AX281" s="13" t="s">
        <v>72</v>
      </c>
      <c r="AY281" s="239" t="s">
        <v>122</v>
      </c>
    </row>
    <row r="282" s="14" customFormat="1">
      <c r="A282" s="14"/>
      <c r="B282" s="240"/>
      <c r="C282" s="241"/>
      <c r="D282" s="223" t="s">
        <v>201</v>
      </c>
      <c r="E282" s="242" t="s">
        <v>19</v>
      </c>
      <c r="F282" s="243" t="s">
        <v>526</v>
      </c>
      <c r="G282" s="241"/>
      <c r="H282" s="242" t="s">
        <v>19</v>
      </c>
      <c r="I282" s="244"/>
      <c r="J282" s="241"/>
      <c r="K282" s="241"/>
      <c r="L282" s="245"/>
      <c r="M282" s="246"/>
      <c r="N282" s="247"/>
      <c r="O282" s="247"/>
      <c r="P282" s="247"/>
      <c r="Q282" s="247"/>
      <c r="R282" s="247"/>
      <c r="S282" s="247"/>
      <c r="T282" s="248"/>
      <c r="U282" s="14"/>
      <c r="V282" s="14"/>
      <c r="W282" s="14"/>
      <c r="X282" s="14"/>
      <c r="Y282" s="14"/>
      <c r="Z282" s="14"/>
      <c r="AA282" s="14"/>
      <c r="AB282" s="14"/>
      <c r="AC282" s="14"/>
      <c r="AD282" s="14"/>
      <c r="AE282" s="14"/>
      <c r="AT282" s="249" t="s">
        <v>201</v>
      </c>
      <c r="AU282" s="249" t="s">
        <v>82</v>
      </c>
      <c r="AV282" s="14" t="s">
        <v>80</v>
      </c>
      <c r="AW282" s="14" t="s">
        <v>33</v>
      </c>
      <c r="AX282" s="14" t="s">
        <v>72</v>
      </c>
      <c r="AY282" s="249" t="s">
        <v>122</v>
      </c>
    </row>
    <row r="283" s="13" customFormat="1">
      <c r="A283" s="13"/>
      <c r="B283" s="229"/>
      <c r="C283" s="230"/>
      <c r="D283" s="223" t="s">
        <v>201</v>
      </c>
      <c r="E283" s="231" t="s">
        <v>19</v>
      </c>
      <c r="F283" s="232" t="s">
        <v>527</v>
      </c>
      <c r="G283" s="230"/>
      <c r="H283" s="233">
        <v>11.818</v>
      </c>
      <c r="I283" s="234"/>
      <c r="J283" s="230"/>
      <c r="K283" s="230"/>
      <c r="L283" s="235"/>
      <c r="M283" s="236"/>
      <c r="N283" s="237"/>
      <c r="O283" s="237"/>
      <c r="P283" s="237"/>
      <c r="Q283" s="237"/>
      <c r="R283" s="237"/>
      <c r="S283" s="237"/>
      <c r="T283" s="238"/>
      <c r="U283" s="13"/>
      <c r="V283" s="13"/>
      <c r="W283" s="13"/>
      <c r="X283" s="13"/>
      <c r="Y283" s="13"/>
      <c r="Z283" s="13"/>
      <c r="AA283" s="13"/>
      <c r="AB283" s="13"/>
      <c r="AC283" s="13"/>
      <c r="AD283" s="13"/>
      <c r="AE283" s="13"/>
      <c r="AT283" s="239" t="s">
        <v>201</v>
      </c>
      <c r="AU283" s="239" t="s">
        <v>82</v>
      </c>
      <c r="AV283" s="13" t="s">
        <v>82</v>
      </c>
      <c r="AW283" s="13" t="s">
        <v>33</v>
      </c>
      <c r="AX283" s="13" t="s">
        <v>72</v>
      </c>
      <c r="AY283" s="239" t="s">
        <v>122</v>
      </c>
    </row>
    <row r="284" s="15" customFormat="1">
      <c r="A284" s="15"/>
      <c r="B284" s="250"/>
      <c r="C284" s="251"/>
      <c r="D284" s="223" t="s">
        <v>201</v>
      </c>
      <c r="E284" s="252" t="s">
        <v>19</v>
      </c>
      <c r="F284" s="253" t="s">
        <v>212</v>
      </c>
      <c r="G284" s="251"/>
      <c r="H284" s="254">
        <v>22.107999999999997</v>
      </c>
      <c r="I284" s="255"/>
      <c r="J284" s="251"/>
      <c r="K284" s="251"/>
      <c r="L284" s="256"/>
      <c r="M284" s="257"/>
      <c r="N284" s="258"/>
      <c r="O284" s="258"/>
      <c r="P284" s="258"/>
      <c r="Q284" s="258"/>
      <c r="R284" s="258"/>
      <c r="S284" s="258"/>
      <c r="T284" s="259"/>
      <c r="U284" s="15"/>
      <c r="V284" s="15"/>
      <c r="W284" s="15"/>
      <c r="X284" s="15"/>
      <c r="Y284" s="15"/>
      <c r="Z284" s="15"/>
      <c r="AA284" s="15"/>
      <c r="AB284" s="15"/>
      <c r="AC284" s="15"/>
      <c r="AD284" s="15"/>
      <c r="AE284" s="15"/>
      <c r="AT284" s="260" t="s">
        <v>201</v>
      </c>
      <c r="AU284" s="260" t="s">
        <v>82</v>
      </c>
      <c r="AV284" s="15" t="s">
        <v>130</v>
      </c>
      <c r="AW284" s="15" t="s">
        <v>33</v>
      </c>
      <c r="AX284" s="15" t="s">
        <v>80</v>
      </c>
      <c r="AY284" s="260" t="s">
        <v>122</v>
      </c>
    </row>
    <row r="285" s="2" customFormat="1" ht="49.05" customHeight="1">
      <c r="A285" s="39"/>
      <c r="B285" s="40"/>
      <c r="C285" s="205" t="s">
        <v>528</v>
      </c>
      <c r="D285" s="205" t="s">
        <v>125</v>
      </c>
      <c r="E285" s="206" t="s">
        <v>529</v>
      </c>
      <c r="F285" s="207" t="s">
        <v>530</v>
      </c>
      <c r="G285" s="208" t="s">
        <v>198</v>
      </c>
      <c r="H285" s="209">
        <v>352.44999999999999</v>
      </c>
      <c r="I285" s="210"/>
      <c r="J285" s="211">
        <f>ROUND(I285*H285,2)</f>
        <v>0</v>
      </c>
      <c r="K285" s="207" t="s">
        <v>129</v>
      </c>
      <c r="L285" s="45"/>
      <c r="M285" s="212" t="s">
        <v>19</v>
      </c>
      <c r="N285" s="213" t="s">
        <v>43</v>
      </c>
      <c r="O285" s="85"/>
      <c r="P285" s="214">
        <f>O285*H285</f>
        <v>0</v>
      </c>
      <c r="Q285" s="214">
        <v>0.15540000000000001</v>
      </c>
      <c r="R285" s="214">
        <f>Q285*H285</f>
        <v>54.77073</v>
      </c>
      <c r="S285" s="214">
        <v>0</v>
      </c>
      <c r="T285" s="215">
        <f>S285*H285</f>
        <v>0</v>
      </c>
      <c r="U285" s="39"/>
      <c r="V285" s="39"/>
      <c r="W285" s="39"/>
      <c r="X285" s="39"/>
      <c r="Y285" s="39"/>
      <c r="Z285" s="39"/>
      <c r="AA285" s="39"/>
      <c r="AB285" s="39"/>
      <c r="AC285" s="39"/>
      <c r="AD285" s="39"/>
      <c r="AE285" s="39"/>
      <c r="AR285" s="216" t="s">
        <v>130</v>
      </c>
      <c r="AT285" s="216" t="s">
        <v>125</v>
      </c>
      <c r="AU285" s="216" t="s">
        <v>82</v>
      </c>
      <c r="AY285" s="18" t="s">
        <v>122</v>
      </c>
      <c r="BE285" s="217">
        <f>IF(N285="základní",J285,0)</f>
        <v>0</v>
      </c>
      <c r="BF285" s="217">
        <f>IF(N285="snížená",J285,0)</f>
        <v>0</v>
      </c>
      <c r="BG285" s="217">
        <f>IF(N285="zákl. přenesená",J285,0)</f>
        <v>0</v>
      </c>
      <c r="BH285" s="217">
        <f>IF(N285="sníž. přenesená",J285,0)</f>
        <v>0</v>
      </c>
      <c r="BI285" s="217">
        <f>IF(N285="nulová",J285,0)</f>
        <v>0</v>
      </c>
      <c r="BJ285" s="18" t="s">
        <v>80</v>
      </c>
      <c r="BK285" s="217">
        <f>ROUND(I285*H285,2)</f>
        <v>0</v>
      </c>
      <c r="BL285" s="18" t="s">
        <v>130</v>
      </c>
      <c r="BM285" s="216" t="s">
        <v>531</v>
      </c>
    </row>
    <row r="286" s="2" customFormat="1">
      <c r="A286" s="39"/>
      <c r="B286" s="40"/>
      <c r="C286" s="41"/>
      <c r="D286" s="218" t="s">
        <v>132</v>
      </c>
      <c r="E286" s="41"/>
      <c r="F286" s="219" t="s">
        <v>532</v>
      </c>
      <c r="G286" s="41"/>
      <c r="H286" s="41"/>
      <c r="I286" s="220"/>
      <c r="J286" s="41"/>
      <c r="K286" s="41"/>
      <c r="L286" s="45"/>
      <c r="M286" s="221"/>
      <c r="N286" s="222"/>
      <c r="O286" s="85"/>
      <c r="P286" s="85"/>
      <c r="Q286" s="85"/>
      <c r="R286" s="85"/>
      <c r="S286" s="85"/>
      <c r="T286" s="86"/>
      <c r="U286" s="39"/>
      <c r="V286" s="39"/>
      <c r="W286" s="39"/>
      <c r="X286" s="39"/>
      <c r="Y286" s="39"/>
      <c r="Z286" s="39"/>
      <c r="AA286" s="39"/>
      <c r="AB286" s="39"/>
      <c r="AC286" s="39"/>
      <c r="AD286" s="39"/>
      <c r="AE286" s="39"/>
      <c r="AT286" s="18" t="s">
        <v>132</v>
      </c>
      <c r="AU286" s="18" t="s">
        <v>82</v>
      </c>
    </row>
    <row r="287" s="2" customFormat="1">
      <c r="A287" s="39"/>
      <c r="B287" s="40"/>
      <c r="C287" s="41"/>
      <c r="D287" s="223" t="s">
        <v>134</v>
      </c>
      <c r="E287" s="41"/>
      <c r="F287" s="224" t="s">
        <v>533</v>
      </c>
      <c r="G287" s="41"/>
      <c r="H287" s="41"/>
      <c r="I287" s="220"/>
      <c r="J287" s="41"/>
      <c r="K287" s="41"/>
      <c r="L287" s="45"/>
      <c r="M287" s="221"/>
      <c r="N287" s="222"/>
      <c r="O287" s="85"/>
      <c r="P287" s="85"/>
      <c r="Q287" s="85"/>
      <c r="R287" s="85"/>
      <c r="S287" s="85"/>
      <c r="T287" s="86"/>
      <c r="U287" s="39"/>
      <c r="V287" s="39"/>
      <c r="W287" s="39"/>
      <c r="X287" s="39"/>
      <c r="Y287" s="39"/>
      <c r="Z287" s="39"/>
      <c r="AA287" s="39"/>
      <c r="AB287" s="39"/>
      <c r="AC287" s="39"/>
      <c r="AD287" s="39"/>
      <c r="AE287" s="39"/>
      <c r="AT287" s="18" t="s">
        <v>134</v>
      </c>
      <c r="AU287" s="18" t="s">
        <v>82</v>
      </c>
    </row>
    <row r="288" s="13" customFormat="1">
      <c r="A288" s="13"/>
      <c r="B288" s="229"/>
      <c r="C288" s="230"/>
      <c r="D288" s="223" t="s">
        <v>201</v>
      </c>
      <c r="E288" s="231" t="s">
        <v>19</v>
      </c>
      <c r="F288" s="232" t="s">
        <v>534</v>
      </c>
      <c r="G288" s="230"/>
      <c r="H288" s="233">
        <v>352.44999999999999</v>
      </c>
      <c r="I288" s="234"/>
      <c r="J288" s="230"/>
      <c r="K288" s="230"/>
      <c r="L288" s="235"/>
      <c r="M288" s="236"/>
      <c r="N288" s="237"/>
      <c r="O288" s="237"/>
      <c r="P288" s="237"/>
      <c r="Q288" s="237"/>
      <c r="R288" s="237"/>
      <c r="S288" s="237"/>
      <c r="T288" s="238"/>
      <c r="U288" s="13"/>
      <c r="V288" s="13"/>
      <c r="W288" s="13"/>
      <c r="X288" s="13"/>
      <c r="Y288" s="13"/>
      <c r="Z288" s="13"/>
      <c r="AA288" s="13"/>
      <c r="AB288" s="13"/>
      <c r="AC288" s="13"/>
      <c r="AD288" s="13"/>
      <c r="AE288" s="13"/>
      <c r="AT288" s="239" t="s">
        <v>201</v>
      </c>
      <c r="AU288" s="239" t="s">
        <v>82</v>
      </c>
      <c r="AV288" s="13" t="s">
        <v>82</v>
      </c>
      <c r="AW288" s="13" t="s">
        <v>33</v>
      </c>
      <c r="AX288" s="13" t="s">
        <v>80</v>
      </c>
      <c r="AY288" s="239" t="s">
        <v>122</v>
      </c>
    </row>
    <row r="289" s="2" customFormat="1" ht="49.05" customHeight="1">
      <c r="A289" s="39"/>
      <c r="B289" s="40"/>
      <c r="C289" s="205" t="s">
        <v>535</v>
      </c>
      <c r="D289" s="205" t="s">
        <v>125</v>
      </c>
      <c r="E289" s="206" t="s">
        <v>536</v>
      </c>
      <c r="F289" s="207" t="s">
        <v>537</v>
      </c>
      <c r="G289" s="208" t="s">
        <v>198</v>
      </c>
      <c r="H289" s="209">
        <v>370.27999999999997</v>
      </c>
      <c r="I289" s="210"/>
      <c r="J289" s="211">
        <f>ROUND(I289*H289,2)</f>
        <v>0</v>
      </c>
      <c r="K289" s="207" t="s">
        <v>129</v>
      </c>
      <c r="L289" s="45"/>
      <c r="M289" s="212" t="s">
        <v>19</v>
      </c>
      <c r="N289" s="213" t="s">
        <v>43</v>
      </c>
      <c r="O289" s="85"/>
      <c r="P289" s="214">
        <f>O289*H289</f>
        <v>0</v>
      </c>
      <c r="Q289" s="214">
        <v>0.1295</v>
      </c>
      <c r="R289" s="214">
        <f>Q289*H289</f>
        <v>47.951259999999998</v>
      </c>
      <c r="S289" s="214">
        <v>0</v>
      </c>
      <c r="T289" s="215">
        <f>S289*H289</f>
        <v>0</v>
      </c>
      <c r="U289" s="39"/>
      <c r="V289" s="39"/>
      <c r="W289" s="39"/>
      <c r="X289" s="39"/>
      <c r="Y289" s="39"/>
      <c r="Z289" s="39"/>
      <c r="AA289" s="39"/>
      <c r="AB289" s="39"/>
      <c r="AC289" s="39"/>
      <c r="AD289" s="39"/>
      <c r="AE289" s="39"/>
      <c r="AR289" s="216" t="s">
        <v>130</v>
      </c>
      <c r="AT289" s="216" t="s">
        <v>125</v>
      </c>
      <c r="AU289" s="216" t="s">
        <v>82</v>
      </c>
      <c r="AY289" s="18" t="s">
        <v>122</v>
      </c>
      <c r="BE289" s="217">
        <f>IF(N289="základní",J289,0)</f>
        <v>0</v>
      </c>
      <c r="BF289" s="217">
        <f>IF(N289="snížená",J289,0)</f>
        <v>0</v>
      </c>
      <c r="BG289" s="217">
        <f>IF(N289="zákl. přenesená",J289,0)</f>
        <v>0</v>
      </c>
      <c r="BH289" s="217">
        <f>IF(N289="sníž. přenesená",J289,0)</f>
        <v>0</v>
      </c>
      <c r="BI289" s="217">
        <f>IF(N289="nulová",J289,0)</f>
        <v>0</v>
      </c>
      <c r="BJ289" s="18" t="s">
        <v>80</v>
      </c>
      <c r="BK289" s="217">
        <f>ROUND(I289*H289,2)</f>
        <v>0</v>
      </c>
      <c r="BL289" s="18" t="s">
        <v>130</v>
      </c>
      <c r="BM289" s="216" t="s">
        <v>538</v>
      </c>
    </row>
    <row r="290" s="2" customFormat="1">
      <c r="A290" s="39"/>
      <c r="B290" s="40"/>
      <c r="C290" s="41"/>
      <c r="D290" s="218" t="s">
        <v>132</v>
      </c>
      <c r="E290" s="41"/>
      <c r="F290" s="219" t="s">
        <v>539</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132</v>
      </c>
      <c r="AU290" s="18" t="s">
        <v>82</v>
      </c>
    </row>
    <row r="291" s="2" customFormat="1">
      <c r="A291" s="39"/>
      <c r="B291" s="40"/>
      <c r="C291" s="41"/>
      <c r="D291" s="223" t="s">
        <v>134</v>
      </c>
      <c r="E291" s="41"/>
      <c r="F291" s="224" t="s">
        <v>533</v>
      </c>
      <c r="G291" s="41"/>
      <c r="H291" s="41"/>
      <c r="I291" s="220"/>
      <c r="J291" s="41"/>
      <c r="K291" s="41"/>
      <c r="L291" s="45"/>
      <c r="M291" s="221"/>
      <c r="N291" s="222"/>
      <c r="O291" s="85"/>
      <c r="P291" s="85"/>
      <c r="Q291" s="85"/>
      <c r="R291" s="85"/>
      <c r="S291" s="85"/>
      <c r="T291" s="86"/>
      <c r="U291" s="39"/>
      <c r="V291" s="39"/>
      <c r="W291" s="39"/>
      <c r="X291" s="39"/>
      <c r="Y291" s="39"/>
      <c r="Z291" s="39"/>
      <c r="AA291" s="39"/>
      <c r="AB291" s="39"/>
      <c r="AC291" s="39"/>
      <c r="AD291" s="39"/>
      <c r="AE291" s="39"/>
      <c r="AT291" s="18" t="s">
        <v>134</v>
      </c>
      <c r="AU291" s="18" t="s">
        <v>82</v>
      </c>
    </row>
    <row r="292" s="13" customFormat="1">
      <c r="A292" s="13"/>
      <c r="B292" s="229"/>
      <c r="C292" s="230"/>
      <c r="D292" s="223" t="s">
        <v>201</v>
      </c>
      <c r="E292" s="231" t="s">
        <v>19</v>
      </c>
      <c r="F292" s="232" t="s">
        <v>540</v>
      </c>
      <c r="G292" s="230"/>
      <c r="H292" s="233">
        <v>370.27999999999997</v>
      </c>
      <c r="I292" s="234"/>
      <c r="J292" s="230"/>
      <c r="K292" s="230"/>
      <c r="L292" s="235"/>
      <c r="M292" s="236"/>
      <c r="N292" s="237"/>
      <c r="O292" s="237"/>
      <c r="P292" s="237"/>
      <c r="Q292" s="237"/>
      <c r="R292" s="237"/>
      <c r="S292" s="237"/>
      <c r="T292" s="238"/>
      <c r="U292" s="13"/>
      <c r="V292" s="13"/>
      <c r="W292" s="13"/>
      <c r="X292" s="13"/>
      <c r="Y292" s="13"/>
      <c r="Z292" s="13"/>
      <c r="AA292" s="13"/>
      <c r="AB292" s="13"/>
      <c r="AC292" s="13"/>
      <c r="AD292" s="13"/>
      <c r="AE292" s="13"/>
      <c r="AT292" s="239" t="s">
        <v>201</v>
      </c>
      <c r="AU292" s="239" t="s">
        <v>82</v>
      </c>
      <c r="AV292" s="13" t="s">
        <v>82</v>
      </c>
      <c r="AW292" s="13" t="s">
        <v>33</v>
      </c>
      <c r="AX292" s="13" t="s">
        <v>80</v>
      </c>
      <c r="AY292" s="239" t="s">
        <v>122</v>
      </c>
    </row>
    <row r="293" s="2" customFormat="1" ht="24.15" customHeight="1">
      <c r="A293" s="39"/>
      <c r="B293" s="40"/>
      <c r="C293" s="205" t="s">
        <v>541</v>
      </c>
      <c r="D293" s="205" t="s">
        <v>125</v>
      </c>
      <c r="E293" s="206" t="s">
        <v>542</v>
      </c>
      <c r="F293" s="207" t="s">
        <v>543</v>
      </c>
      <c r="G293" s="208" t="s">
        <v>205</v>
      </c>
      <c r="H293" s="209">
        <v>10.574</v>
      </c>
      <c r="I293" s="210"/>
      <c r="J293" s="211">
        <f>ROUND(I293*H293,2)</f>
        <v>0</v>
      </c>
      <c r="K293" s="207" t="s">
        <v>129</v>
      </c>
      <c r="L293" s="45"/>
      <c r="M293" s="212" t="s">
        <v>19</v>
      </c>
      <c r="N293" s="213" t="s">
        <v>43</v>
      </c>
      <c r="O293" s="85"/>
      <c r="P293" s="214">
        <f>O293*H293</f>
        <v>0</v>
      </c>
      <c r="Q293" s="214">
        <v>2.2563399999999998</v>
      </c>
      <c r="R293" s="214">
        <f>Q293*H293</f>
        <v>23.858539159999996</v>
      </c>
      <c r="S293" s="214">
        <v>0</v>
      </c>
      <c r="T293" s="215">
        <f>S293*H293</f>
        <v>0</v>
      </c>
      <c r="U293" s="39"/>
      <c r="V293" s="39"/>
      <c r="W293" s="39"/>
      <c r="X293" s="39"/>
      <c r="Y293" s="39"/>
      <c r="Z293" s="39"/>
      <c r="AA293" s="39"/>
      <c r="AB293" s="39"/>
      <c r="AC293" s="39"/>
      <c r="AD293" s="39"/>
      <c r="AE293" s="39"/>
      <c r="AR293" s="216" t="s">
        <v>130</v>
      </c>
      <c r="AT293" s="216" t="s">
        <v>125</v>
      </c>
      <c r="AU293" s="216" t="s">
        <v>82</v>
      </c>
      <c r="AY293" s="18" t="s">
        <v>122</v>
      </c>
      <c r="BE293" s="217">
        <f>IF(N293="základní",J293,0)</f>
        <v>0</v>
      </c>
      <c r="BF293" s="217">
        <f>IF(N293="snížená",J293,0)</f>
        <v>0</v>
      </c>
      <c r="BG293" s="217">
        <f>IF(N293="zákl. přenesená",J293,0)</f>
        <v>0</v>
      </c>
      <c r="BH293" s="217">
        <f>IF(N293="sníž. přenesená",J293,0)</f>
        <v>0</v>
      </c>
      <c r="BI293" s="217">
        <f>IF(N293="nulová",J293,0)</f>
        <v>0</v>
      </c>
      <c r="BJ293" s="18" t="s">
        <v>80</v>
      </c>
      <c r="BK293" s="217">
        <f>ROUND(I293*H293,2)</f>
        <v>0</v>
      </c>
      <c r="BL293" s="18" t="s">
        <v>130</v>
      </c>
      <c r="BM293" s="216" t="s">
        <v>544</v>
      </c>
    </row>
    <row r="294" s="2" customFormat="1">
      <c r="A294" s="39"/>
      <c r="B294" s="40"/>
      <c r="C294" s="41"/>
      <c r="D294" s="218" t="s">
        <v>132</v>
      </c>
      <c r="E294" s="41"/>
      <c r="F294" s="219" t="s">
        <v>545</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132</v>
      </c>
      <c r="AU294" s="18" t="s">
        <v>82</v>
      </c>
    </row>
    <row r="295" s="2" customFormat="1">
      <c r="A295" s="39"/>
      <c r="B295" s="40"/>
      <c r="C295" s="41"/>
      <c r="D295" s="223" t="s">
        <v>134</v>
      </c>
      <c r="E295" s="41"/>
      <c r="F295" s="224" t="s">
        <v>533</v>
      </c>
      <c r="G295" s="41"/>
      <c r="H295" s="41"/>
      <c r="I295" s="220"/>
      <c r="J295" s="41"/>
      <c r="K295" s="41"/>
      <c r="L295" s="45"/>
      <c r="M295" s="221"/>
      <c r="N295" s="222"/>
      <c r="O295" s="85"/>
      <c r="P295" s="85"/>
      <c r="Q295" s="85"/>
      <c r="R295" s="85"/>
      <c r="S295" s="85"/>
      <c r="T295" s="86"/>
      <c r="U295" s="39"/>
      <c r="V295" s="39"/>
      <c r="W295" s="39"/>
      <c r="X295" s="39"/>
      <c r="Y295" s="39"/>
      <c r="Z295" s="39"/>
      <c r="AA295" s="39"/>
      <c r="AB295" s="39"/>
      <c r="AC295" s="39"/>
      <c r="AD295" s="39"/>
      <c r="AE295" s="39"/>
      <c r="AT295" s="18" t="s">
        <v>134</v>
      </c>
      <c r="AU295" s="18" t="s">
        <v>82</v>
      </c>
    </row>
    <row r="296" s="13" customFormat="1">
      <c r="A296" s="13"/>
      <c r="B296" s="229"/>
      <c r="C296" s="230"/>
      <c r="D296" s="223" t="s">
        <v>201</v>
      </c>
      <c r="E296" s="231" t="s">
        <v>19</v>
      </c>
      <c r="F296" s="232" t="s">
        <v>546</v>
      </c>
      <c r="G296" s="230"/>
      <c r="H296" s="233">
        <v>10.574</v>
      </c>
      <c r="I296" s="234"/>
      <c r="J296" s="230"/>
      <c r="K296" s="230"/>
      <c r="L296" s="235"/>
      <c r="M296" s="236"/>
      <c r="N296" s="237"/>
      <c r="O296" s="237"/>
      <c r="P296" s="237"/>
      <c r="Q296" s="237"/>
      <c r="R296" s="237"/>
      <c r="S296" s="237"/>
      <c r="T296" s="238"/>
      <c r="U296" s="13"/>
      <c r="V296" s="13"/>
      <c r="W296" s="13"/>
      <c r="X296" s="13"/>
      <c r="Y296" s="13"/>
      <c r="Z296" s="13"/>
      <c r="AA296" s="13"/>
      <c r="AB296" s="13"/>
      <c r="AC296" s="13"/>
      <c r="AD296" s="13"/>
      <c r="AE296" s="13"/>
      <c r="AT296" s="239" t="s">
        <v>201</v>
      </c>
      <c r="AU296" s="239" t="s">
        <v>82</v>
      </c>
      <c r="AV296" s="13" t="s">
        <v>82</v>
      </c>
      <c r="AW296" s="13" t="s">
        <v>33</v>
      </c>
      <c r="AX296" s="13" t="s">
        <v>80</v>
      </c>
      <c r="AY296" s="239" t="s">
        <v>122</v>
      </c>
    </row>
    <row r="297" s="2" customFormat="1" ht="24.15" customHeight="1">
      <c r="A297" s="39"/>
      <c r="B297" s="40"/>
      <c r="C297" s="205" t="s">
        <v>547</v>
      </c>
      <c r="D297" s="205" t="s">
        <v>125</v>
      </c>
      <c r="E297" s="206" t="s">
        <v>548</v>
      </c>
      <c r="F297" s="207" t="s">
        <v>549</v>
      </c>
      <c r="G297" s="208" t="s">
        <v>198</v>
      </c>
      <c r="H297" s="209">
        <v>50.509999999999998</v>
      </c>
      <c r="I297" s="210"/>
      <c r="J297" s="211">
        <f>ROUND(I297*H297,2)</f>
        <v>0</v>
      </c>
      <c r="K297" s="207" t="s">
        <v>129</v>
      </c>
      <c r="L297" s="45"/>
      <c r="M297" s="212" t="s">
        <v>19</v>
      </c>
      <c r="N297" s="213" t="s">
        <v>43</v>
      </c>
      <c r="O297" s="85"/>
      <c r="P297" s="214">
        <f>O297*H297</f>
        <v>0</v>
      </c>
      <c r="Q297" s="214">
        <v>0</v>
      </c>
      <c r="R297" s="214">
        <f>Q297*H297</f>
        <v>0</v>
      </c>
      <c r="S297" s="214">
        <v>0</v>
      </c>
      <c r="T297" s="215">
        <f>S297*H297</f>
        <v>0</v>
      </c>
      <c r="U297" s="39"/>
      <c r="V297" s="39"/>
      <c r="W297" s="39"/>
      <c r="X297" s="39"/>
      <c r="Y297" s="39"/>
      <c r="Z297" s="39"/>
      <c r="AA297" s="39"/>
      <c r="AB297" s="39"/>
      <c r="AC297" s="39"/>
      <c r="AD297" s="39"/>
      <c r="AE297" s="39"/>
      <c r="AR297" s="216" t="s">
        <v>130</v>
      </c>
      <c r="AT297" s="216" t="s">
        <v>125</v>
      </c>
      <c r="AU297" s="216" t="s">
        <v>82</v>
      </c>
      <c r="AY297" s="18" t="s">
        <v>122</v>
      </c>
      <c r="BE297" s="217">
        <f>IF(N297="základní",J297,0)</f>
        <v>0</v>
      </c>
      <c r="BF297" s="217">
        <f>IF(N297="snížená",J297,0)</f>
        <v>0</v>
      </c>
      <c r="BG297" s="217">
        <f>IF(N297="zákl. přenesená",J297,0)</f>
        <v>0</v>
      </c>
      <c r="BH297" s="217">
        <f>IF(N297="sníž. přenesená",J297,0)</f>
        <v>0</v>
      </c>
      <c r="BI297" s="217">
        <f>IF(N297="nulová",J297,0)</f>
        <v>0</v>
      </c>
      <c r="BJ297" s="18" t="s">
        <v>80</v>
      </c>
      <c r="BK297" s="217">
        <f>ROUND(I297*H297,2)</f>
        <v>0</v>
      </c>
      <c r="BL297" s="18" t="s">
        <v>130</v>
      </c>
      <c r="BM297" s="216" t="s">
        <v>550</v>
      </c>
    </row>
    <row r="298" s="2" customFormat="1">
      <c r="A298" s="39"/>
      <c r="B298" s="40"/>
      <c r="C298" s="41"/>
      <c r="D298" s="218" t="s">
        <v>132</v>
      </c>
      <c r="E298" s="41"/>
      <c r="F298" s="219" t="s">
        <v>551</v>
      </c>
      <c r="G298" s="41"/>
      <c r="H298" s="41"/>
      <c r="I298" s="220"/>
      <c r="J298" s="41"/>
      <c r="K298" s="41"/>
      <c r="L298" s="45"/>
      <c r="M298" s="221"/>
      <c r="N298" s="222"/>
      <c r="O298" s="85"/>
      <c r="P298" s="85"/>
      <c r="Q298" s="85"/>
      <c r="R298" s="85"/>
      <c r="S298" s="85"/>
      <c r="T298" s="86"/>
      <c r="U298" s="39"/>
      <c r="V298" s="39"/>
      <c r="W298" s="39"/>
      <c r="X298" s="39"/>
      <c r="Y298" s="39"/>
      <c r="Z298" s="39"/>
      <c r="AA298" s="39"/>
      <c r="AB298" s="39"/>
      <c r="AC298" s="39"/>
      <c r="AD298" s="39"/>
      <c r="AE298" s="39"/>
      <c r="AT298" s="18" t="s">
        <v>132</v>
      </c>
      <c r="AU298" s="18" t="s">
        <v>82</v>
      </c>
    </row>
    <row r="299" s="13" customFormat="1">
      <c r="A299" s="13"/>
      <c r="B299" s="229"/>
      <c r="C299" s="230"/>
      <c r="D299" s="223" t="s">
        <v>201</v>
      </c>
      <c r="E299" s="231" t="s">
        <v>19</v>
      </c>
      <c r="F299" s="232" t="s">
        <v>552</v>
      </c>
      <c r="G299" s="230"/>
      <c r="H299" s="233">
        <v>50.509999999999998</v>
      </c>
      <c r="I299" s="234"/>
      <c r="J299" s="230"/>
      <c r="K299" s="230"/>
      <c r="L299" s="235"/>
      <c r="M299" s="236"/>
      <c r="N299" s="237"/>
      <c r="O299" s="237"/>
      <c r="P299" s="237"/>
      <c r="Q299" s="237"/>
      <c r="R299" s="237"/>
      <c r="S299" s="237"/>
      <c r="T299" s="238"/>
      <c r="U299" s="13"/>
      <c r="V299" s="13"/>
      <c r="W299" s="13"/>
      <c r="X299" s="13"/>
      <c r="Y299" s="13"/>
      <c r="Z299" s="13"/>
      <c r="AA299" s="13"/>
      <c r="AB299" s="13"/>
      <c r="AC299" s="13"/>
      <c r="AD299" s="13"/>
      <c r="AE299" s="13"/>
      <c r="AT299" s="239" t="s">
        <v>201</v>
      </c>
      <c r="AU299" s="239" t="s">
        <v>82</v>
      </c>
      <c r="AV299" s="13" t="s">
        <v>82</v>
      </c>
      <c r="AW299" s="13" t="s">
        <v>33</v>
      </c>
      <c r="AX299" s="13" t="s">
        <v>80</v>
      </c>
      <c r="AY299" s="239" t="s">
        <v>122</v>
      </c>
    </row>
    <row r="300" s="2" customFormat="1" ht="55.5" customHeight="1">
      <c r="A300" s="39"/>
      <c r="B300" s="40"/>
      <c r="C300" s="205" t="s">
        <v>553</v>
      </c>
      <c r="D300" s="205" t="s">
        <v>125</v>
      </c>
      <c r="E300" s="206" t="s">
        <v>554</v>
      </c>
      <c r="F300" s="207" t="s">
        <v>555</v>
      </c>
      <c r="G300" s="208" t="s">
        <v>198</v>
      </c>
      <c r="H300" s="209">
        <v>70.099999999999994</v>
      </c>
      <c r="I300" s="210"/>
      <c r="J300" s="211">
        <f>ROUND(I300*H300,2)</f>
        <v>0</v>
      </c>
      <c r="K300" s="207" t="s">
        <v>129</v>
      </c>
      <c r="L300" s="45"/>
      <c r="M300" s="212" t="s">
        <v>19</v>
      </c>
      <c r="N300" s="213" t="s">
        <v>43</v>
      </c>
      <c r="O300" s="85"/>
      <c r="P300" s="214">
        <f>O300*H300</f>
        <v>0</v>
      </c>
      <c r="Q300" s="214">
        <v>0.16370999999999999</v>
      </c>
      <c r="R300" s="214">
        <f>Q300*H300</f>
        <v>11.476070999999999</v>
      </c>
      <c r="S300" s="214">
        <v>0</v>
      </c>
      <c r="T300" s="215">
        <f>S300*H300</f>
        <v>0</v>
      </c>
      <c r="U300" s="39"/>
      <c r="V300" s="39"/>
      <c r="W300" s="39"/>
      <c r="X300" s="39"/>
      <c r="Y300" s="39"/>
      <c r="Z300" s="39"/>
      <c r="AA300" s="39"/>
      <c r="AB300" s="39"/>
      <c r="AC300" s="39"/>
      <c r="AD300" s="39"/>
      <c r="AE300" s="39"/>
      <c r="AR300" s="216" t="s">
        <v>130</v>
      </c>
      <c r="AT300" s="216" t="s">
        <v>125</v>
      </c>
      <c r="AU300" s="216" t="s">
        <v>82</v>
      </c>
      <c r="AY300" s="18" t="s">
        <v>122</v>
      </c>
      <c r="BE300" s="217">
        <f>IF(N300="základní",J300,0)</f>
        <v>0</v>
      </c>
      <c r="BF300" s="217">
        <f>IF(N300="snížená",J300,0)</f>
        <v>0</v>
      </c>
      <c r="BG300" s="217">
        <f>IF(N300="zákl. přenesená",J300,0)</f>
        <v>0</v>
      </c>
      <c r="BH300" s="217">
        <f>IF(N300="sníž. přenesená",J300,0)</f>
        <v>0</v>
      </c>
      <c r="BI300" s="217">
        <f>IF(N300="nulová",J300,0)</f>
        <v>0</v>
      </c>
      <c r="BJ300" s="18" t="s">
        <v>80</v>
      </c>
      <c r="BK300" s="217">
        <f>ROUND(I300*H300,2)</f>
        <v>0</v>
      </c>
      <c r="BL300" s="18" t="s">
        <v>130</v>
      </c>
      <c r="BM300" s="216" t="s">
        <v>556</v>
      </c>
    </row>
    <row r="301" s="2" customFormat="1">
      <c r="A301" s="39"/>
      <c r="B301" s="40"/>
      <c r="C301" s="41"/>
      <c r="D301" s="218" t="s">
        <v>132</v>
      </c>
      <c r="E301" s="41"/>
      <c r="F301" s="219" t="s">
        <v>557</v>
      </c>
      <c r="G301" s="41"/>
      <c r="H301" s="41"/>
      <c r="I301" s="220"/>
      <c r="J301" s="41"/>
      <c r="K301" s="41"/>
      <c r="L301" s="45"/>
      <c r="M301" s="221"/>
      <c r="N301" s="222"/>
      <c r="O301" s="85"/>
      <c r="P301" s="85"/>
      <c r="Q301" s="85"/>
      <c r="R301" s="85"/>
      <c r="S301" s="85"/>
      <c r="T301" s="86"/>
      <c r="U301" s="39"/>
      <c r="V301" s="39"/>
      <c r="W301" s="39"/>
      <c r="X301" s="39"/>
      <c r="Y301" s="39"/>
      <c r="Z301" s="39"/>
      <c r="AA301" s="39"/>
      <c r="AB301" s="39"/>
      <c r="AC301" s="39"/>
      <c r="AD301" s="39"/>
      <c r="AE301" s="39"/>
      <c r="AT301" s="18" t="s">
        <v>132</v>
      </c>
      <c r="AU301" s="18" t="s">
        <v>82</v>
      </c>
    </row>
    <row r="302" s="2" customFormat="1">
      <c r="A302" s="39"/>
      <c r="B302" s="40"/>
      <c r="C302" s="41"/>
      <c r="D302" s="223" t="s">
        <v>134</v>
      </c>
      <c r="E302" s="41"/>
      <c r="F302" s="224" t="s">
        <v>533</v>
      </c>
      <c r="G302" s="41"/>
      <c r="H302" s="41"/>
      <c r="I302" s="220"/>
      <c r="J302" s="41"/>
      <c r="K302" s="41"/>
      <c r="L302" s="45"/>
      <c r="M302" s="221"/>
      <c r="N302" s="222"/>
      <c r="O302" s="85"/>
      <c r="P302" s="85"/>
      <c r="Q302" s="85"/>
      <c r="R302" s="85"/>
      <c r="S302" s="85"/>
      <c r="T302" s="86"/>
      <c r="U302" s="39"/>
      <c r="V302" s="39"/>
      <c r="W302" s="39"/>
      <c r="X302" s="39"/>
      <c r="Y302" s="39"/>
      <c r="Z302" s="39"/>
      <c r="AA302" s="39"/>
      <c r="AB302" s="39"/>
      <c r="AC302" s="39"/>
      <c r="AD302" s="39"/>
      <c r="AE302" s="39"/>
      <c r="AT302" s="18" t="s">
        <v>134</v>
      </c>
      <c r="AU302" s="18" t="s">
        <v>82</v>
      </c>
    </row>
    <row r="303" s="2" customFormat="1" ht="62.7" customHeight="1">
      <c r="A303" s="39"/>
      <c r="B303" s="40"/>
      <c r="C303" s="205" t="s">
        <v>558</v>
      </c>
      <c r="D303" s="205" t="s">
        <v>125</v>
      </c>
      <c r="E303" s="206" t="s">
        <v>559</v>
      </c>
      <c r="F303" s="207" t="s">
        <v>560</v>
      </c>
      <c r="G303" s="208" t="s">
        <v>193</v>
      </c>
      <c r="H303" s="209">
        <v>2862.232</v>
      </c>
      <c r="I303" s="210"/>
      <c r="J303" s="211">
        <f>ROUND(I303*H303,2)</f>
        <v>0</v>
      </c>
      <c r="K303" s="207" t="s">
        <v>129</v>
      </c>
      <c r="L303" s="45"/>
      <c r="M303" s="212" t="s">
        <v>19</v>
      </c>
      <c r="N303" s="213" t="s">
        <v>43</v>
      </c>
      <c r="O303" s="85"/>
      <c r="P303" s="214">
        <f>O303*H303</f>
        <v>0</v>
      </c>
      <c r="Q303" s="214">
        <v>0</v>
      </c>
      <c r="R303" s="214">
        <f>Q303*H303</f>
        <v>0</v>
      </c>
      <c r="S303" s="214">
        <v>0.02</v>
      </c>
      <c r="T303" s="215">
        <f>S303*H303</f>
        <v>57.244640000000004</v>
      </c>
      <c r="U303" s="39"/>
      <c r="V303" s="39"/>
      <c r="W303" s="39"/>
      <c r="X303" s="39"/>
      <c r="Y303" s="39"/>
      <c r="Z303" s="39"/>
      <c r="AA303" s="39"/>
      <c r="AB303" s="39"/>
      <c r="AC303" s="39"/>
      <c r="AD303" s="39"/>
      <c r="AE303" s="39"/>
      <c r="AR303" s="216" t="s">
        <v>130</v>
      </c>
      <c r="AT303" s="216" t="s">
        <v>125</v>
      </c>
      <c r="AU303" s="216" t="s">
        <v>82</v>
      </c>
      <c r="AY303" s="18" t="s">
        <v>122</v>
      </c>
      <c r="BE303" s="217">
        <f>IF(N303="základní",J303,0)</f>
        <v>0</v>
      </c>
      <c r="BF303" s="217">
        <f>IF(N303="snížená",J303,0)</f>
        <v>0</v>
      </c>
      <c r="BG303" s="217">
        <f>IF(N303="zákl. přenesená",J303,0)</f>
        <v>0</v>
      </c>
      <c r="BH303" s="217">
        <f>IF(N303="sníž. přenesená",J303,0)</f>
        <v>0</v>
      </c>
      <c r="BI303" s="217">
        <f>IF(N303="nulová",J303,0)</f>
        <v>0</v>
      </c>
      <c r="BJ303" s="18" t="s">
        <v>80</v>
      </c>
      <c r="BK303" s="217">
        <f>ROUND(I303*H303,2)</f>
        <v>0</v>
      </c>
      <c r="BL303" s="18" t="s">
        <v>130</v>
      </c>
      <c r="BM303" s="216" t="s">
        <v>561</v>
      </c>
    </row>
    <row r="304" s="2" customFormat="1">
      <c r="A304" s="39"/>
      <c r="B304" s="40"/>
      <c r="C304" s="41"/>
      <c r="D304" s="218" t="s">
        <v>132</v>
      </c>
      <c r="E304" s="41"/>
      <c r="F304" s="219" t="s">
        <v>562</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132</v>
      </c>
      <c r="AU304" s="18" t="s">
        <v>82</v>
      </c>
    </row>
    <row r="305" s="13" customFormat="1">
      <c r="A305" s="13"/>
      <c r="B305" s="229"/>
      <c r="C305" s="230"/>
      <c r="D305" s="223" t="s">
        <v>201</v>
      </c>
      <c r="E305" s="231" t="s">
        <v>19</v>
      </c>
      <c r="F305" s="232" t="s">
        <v>563</v>
      </c>
      <c r="G305" s="230"/>
      <c r="H305" s="233">
        <v>2862.232</v>
      </c>
      <c r="I305" s="234"/>
      <c r="J305" s="230"/>
      <c r="K305" s="230"/>
      <c r="L305" s="235"/>
      <c r="M305" s="236"/>
      <c r="N305" s="237"/>
      <c r="O305" s="237"/>
      <c r="P305" s="237"/>
      <c r="Q305" s="237"/>
      <c r="R305" s="237"/>
      <c r="S305" s="237"/>
      <c r="T305" s="238"/>
      <c r="U305" s="13"/>
      <c r="V305" s="13"/>
      <c r="W305" s="13"/>
      <c r="X305" s="13"/>
      <c r="Y305" s="13"/>
      <c r="Z305" s="13"/>
      <c r="AA305" s="13"/>
      <c r="AB305" s="13"/>
      <c r="AC305" s="13"/>
      <c r="AD305" s="13"/>
      <c r="AE305" s="13"/>
      <c r="AT305" s="239" t="s">
        <v>201</v>
      </c>
      <c r="AU305" s="239" t="s">
        <v>82</v>
      </c>
      <c r="AV305" s="13" t="s">
        <v>82</v>
      </c>
      <c r="AW305" s="13" t="s">
        <v>33</v>
      </c>
      <c r="AX305" s="13" t="s">
        <v>80</v>
      </c>
      <c r="AY305" s="239" t="s">
        <v>122</v>
      </c>
    </row>
    <row r="306" s="2" customFormat="1" ht="55.5" customHeight="1">
      <c r="A306" s="39"/>
      <c r="B306" s="40"/>
      <c r="C306" s="205" t="s">
        <v>564</v>
      </c>
      <c r="D306" s="205" t="s">
        <v>125</v>
      </c>
      <c r="E306" s="206" t="s">
        <v>565</v>
      </c>
      <c r="F306" s="207" t="s">
        <v>566</v>
      </c>
      <c r="G306" s="208" t="s">
        <v>357</v>
      </c>
      <c r="H306" s="209">
        <v>1</v>
      </c>
      <c r="I306" s="210"/>
      <c r="J306" s="211">
        <f>ROUND(I306*H306,2)</f>
        <v>0</v>
      </c>
      <c r="K306" s="207" t="s">
        <v>129</v>
      </c>
      <c r="L306" s="45"/>
      <c r="M306" s="212" t="s">
        <v>19</v>
      </c>
      <c r="N306" s="213" t="s">
        <v>43</v>
      </c>
      <c r="O306" s="85"/>
      <c r="P306" s="214">
        <f>O306*H306</f>
        <v>0</v>
      </c>
      <c r="Q306" s="214">
        <v>0</v>
      </c>
      <c r="R306" s="214">
        <f>Q306*H306</f>
        <v>0</v>
      </c>
      <c r="S306" s="214">
        <v>0.082000000000000003</v>
      </c>
      <c r="T306" s="215">
        <f>S306*H306</f>
        <v>0.082000000000000003</v>
      </c>
      <c r="U306" s="39"/>
      <c r="V306" s="39"/>
      <c r="W306" s="39"/>
      <c r="X306" s="39"/>
      <c r="Y306" s="39"/>
      <c r="Z306" s="39"/>
      <c r="AA306" s="39"/>
      <c r="AB306" s="39"/>
      <c r="AC306" s="39"/>
      <c r="AD306" s="39"/>
      <c r="AE306" s="39"/>
      <c r="AR306" s="216" t="s">
        <v>130</v>
      </c>
      <c r="AT306" s="216" t="s">
        <v>125</v>
      </c>
      <c r="AU306" s="216" t="s">
        <v>82</v>
      </c>
      <c r="AY306" s="18" t="s">
        <v>122</v>
      </c>
      <c r="BE306" s="217">
        <f>IF(N306="základní",J306,0)</f>
        <v>0</v>
      </c>
      <c r="BF306" s="217">
        <f>IF(N306="snížená",J306,0)</f>
        <v>0</v>
      </c>
      <c r="BG306" s="217">
        <f>IF(N306="zákl. přenesená",J306,0)</f>
        <v>0</v>
      </c>
      <c r="BH306" s="217">
        <f>IF(N306="sníž. přenesená",J306,0)</f>
        <v>0</v>
      </c>
      <c r="BI306" s="217">
        <f>IF(N306="nulová",J306,0)</f>
        <v>0</v>
      </c>
      <c r="BJ306" s="18" t="s">
        <v>80</v>
      </c>
      <c r="BK306" s="217">
        <f>ROUND(I306*H306,2)</f>
        <v>0</v>
      </c>
      <c r="BL306" s="18" t="s">
        <v>130</v>
      </c>
      <c r="BM306" s="216" t="s">
        <v>567</v>
      </c>
    </row>
    <row r="307" s="2" customFormat="1">
      <c r="A307" s="39"/>
      <c r="B307" s="40"/>
      <c r="C307" s="41"/>
      <c r="D307" s="218" t="s">
        <v>132</v>
      </c>
      <c r="E307" s="41"/>
      <c r="F307" s="219" t="s">
        <v>568</v>
      </c>
      <c r="G307" s="41"/>
      <c r="H307" s="41"/>
      <c r="I307" s="220"/>
      <c r="J307" s="41"/>
      <c r="K307" s="41"/>
      <c r="L307" s="45"/>
      <c r="M307" s="221"/>
      <c r="N307" s="222"/>
      <c r="O307" s="85"/>
      <c r="P307" s="85"/>
      <c r="Q307" s="85"/>
      <c r="R307" s="85"/>
      <c r="S307" s="85"/>
      <c r="T307" s="86"/>
      <c r="U307" s="39"/>
      <c r="V307" s="39"/>
      <c r="W307" s="39"/>
      <c r="X307" s="39"/>
      <c r="Y307" s="39"/>
      <c r="Z307" s="39"/>
      <c r="AA307" s="39"/>
      <c r="AB307" s="39"/>
      <c r="AC307" s="39"/>
      <c r="AD307" s="39"/>
      <c r="AE307" s="39"/>
      <c r="AT307" s="18" t="s">
        <v>132</v>
      </c>
      <c r="AU307" s="18" t="s">
        <v>82</v>
      </c>
    </row>
    <row r="308" s="14" customFormat="1">
      <c r="A308" s="14"/>
      <c r="B308" s="240"/>
      <c r="C308" s="241"/>
      <c r="D308" s="223" t="s">
        <v>201</v>
      </c>
      <c r="E308" s="242" t="s">
        <v>19</v>
      </c>
      <c r="F308" s="243" t="s">
        <v>569</v>
      </c>
      <c r="G308" s="241"/>
      <c r="H308" s="242" t="s">
        <v>19</v>
      </c>
      <c r="I308" s="244"/>
      <c r="J308" s="241"/>
      <c r="K308" s="241"/>
      <c r="L308" s="245"/>
      <c r="M308" s="246"/>
      <c r="N308" s="247"/>
      <c r="O308" s="247"/>
      <c r="P308" s="247"/>
      <c r="Q308" s="247"/>
      <c r="R308" s="247"/>
      <c r="S308" s="247"/>
      <c r="T308" s="248"/>
      <c r="U308" s="14"/>
      <c r="V308" s="14"/>
      <c r="W308" s="14"/>
      <c r="X308" s="14"/>
      <c r="Y308" s="14"/>
      <c r="Z308" s="14"/>
      <c r="AA308" s="14"/>
      <c r="AB308" s="14"/>
      <c r="AC308" s="14"/>
      <c r="AD308" s="14"/>
      <c r="AE308" s="14"/>
      <c r="AT308" s="249" t="s">
        <v>201</v>
      </c>
      <c r="AU308" s="249" t="s">
        <v>82</v>
      </c>
      <c r="AV308" s="14" t="s">
        <v>80</v>
      </c>
      <c r="AW308" s="14" t="s">
        <v>33</v>
      </c>
      <c r="AX308" s="14" t="s">
        <v>72</v>
      </c>
      <c r="AY308" s="249" t="s">
        <v>122</v>
      </c>
    </row>
    <row r="309" s="13" customFormat="1">
      <c r="A309" s="13"/>
      <c r="B309" s="229"/>
      <c r="C309" s="230"/>
      <c r="D309" s="223" t="s">
        <v>201</v>
      </c>
      <c r="E309" s="231" t="s">
        <v>19</v>
      </c>
      <c r="F309" s="232" t="s">
        <v>80</v>
      </c>
      <c r="G309" s="230"/>
      <c r="H309" s="233">
        <v>1</v>
      </c>
      <c r="I309" s="234"/>
      <c r="J309" s="230"/>
      <c r="K309" s="230"/>
      <c r="L309" s="235"/>
      <c r="M309" s="236"/>
      <c r="N309" s="237"/>
      <c r="O309" s="237"/>
      <c r="P309" s="237"/>
      <c r="Q309" s="237"/>
      <c r="R309" s="237"/>
      <c r="S309" s="237"/>
      <c r="T309" s="238"/>
      <c r="U309" s="13"/>
      <c r="V309" s="13"/>
      <c r="W309" s="13"/>
      <c r="X309" s="13"/>
      <c r="Y309" s="13"/>
      <c r="Z309" s="13"/>
      <c r="AA309" s="13"/>
      <c r="AB309" s="13"/>
      <c r="AC309" s="13"/>
      <c r="AD309" s="13"/>
      <c r="AE309" s="13"/>
      <c r="AT309" s="239" t="s">
        <v>201</v>
      </c>
      <c r="AU309" s="239" t="s">
        <v>82</v>
      </c>
      <c r="AV309" s="13" t="s">
        <v>82</v>
      </c>
      <c r="AW309" s="13" t="s">
        <v>33</v>
      </c>
      <c r="AX309" s="13" t="s">
        <v>80</v>
      </c>
      <c r="AY309" s="239" t="s">
        <v>122</v>
      </c>
    </row>
    <row r="310" s="2" customFormat="1" ht="55.5" customHeight="1">
      <c r="A310" s="39"/>
      <c r="B310" s="40"/>
      <c r="C310" s="205" t="s">
        <v>570</v>
      </c>
      <c r="D310" s="205" t="s">
        <v>125</v>
      </c>
      <c r="E310" s="206" t="s">
        <v>571</v>
      </c>
      <c r="F310" s="207" t="s">
        <v>572</v>
      </c>
      <c r="G310" s="208" t="s">
        <v>357</v>
      </c>
      <c r="H310" s="209">
        <v>2</v>
      </c>
      <c r="I310" s="210"/>
      <c r="J310" s="211">
        <f>ROUND(I310*H310,2)</f>
        <v>0</v>
      </c>
      <c r="K310" s="207" t="s">
        <v>129</v>
      </c>
      <c r="L310" s="45"/>
      <c r="M310" s="212" t="s">
        <v>19</v>
      </c>
      <c r="N310" s="213" t="s">
        <v>43</v>
      </c>
      <c r="O310" s="85"/>
      <c r="P310" s="214">
        <f>O310*H310</f>
        <v>0</v>
      </c>
      <c r="Q310" s="214">
        <v>0</v>
      </c>
      <c r="R310" s="214">
        <f>Q310*H310</f>
        <v>0</v>
      </c>
      <c r="S310" s="214">
        <v>0.0040000000000000001</v>
      </c>
      <c r="T310" s="215">
        <f>S310*H310</f>
        <v>0.0080000000000000002</v>
      </c>
      <c r="U310" s="39"/>
      <c r="V310" s="39"/>
      <c r="W310" s="39"/>
      <c r="X310" s="39"/>
      <c r="Y310" s="39"/>
      <c r="Z310" s="39"/>
      <c r="AA310" s="39"/>
      <c r="AB310" s="39"/>
      <c r="AC310" s="39"/>
      <c r="AD310" s="39"/>
      <c r="AE310" s="39"/>
      <c r="AR310" s="216" t="s">
        <v>130</v>
      </c>
      <c r="AT310" s="216" t="s">
        <v>125</v>
      </c>
      <c r="AU310" s="216" t="s">
        <v>82</v>
      </c>
      <c r="AY310" s="18" t="s">
        <v>122</v>
      </c>
      <c r="BE310" s="217">
        <f>IF(N310="základní",J310,0)</f>
        <v>0</v>
      </c>
      <c r="BF310" s="217">
        <f>IF(N310="snížená",J310,0)</f>
        <v>0</v>
      </c>
      <c r="BG310" s="217">
        <f>IF(N310="zákl. přenesená",J310,0)</f>
        <v>0</v>
      </c>
      <c r="BH310" s="217">
        <f>IF(N310="sníž. přenesená",J310,0)</f>
        <v>0</v>
      </c>
      <c r="BI310" s="217">
        <f>IF(N310="nulová",J310,0)</f>
        <v>0</v>
      </c>
      <c r="BJ310" s="18" t="s">
        <v>80</v>
      </c>
      <c r="BK310" s="217">
        <f>ROUND(I310*H310,2)</f>
        <v>0</v>
      </c>
      <c r="BL310" s="18" t="s">
        <v>130</v>
      </c>
      <c r="BM310" s="216" t="s">
        <v>573</v>
      </c>
    </row>
    <row r="311" s="2" customFormat="1">
      <c r="A311" s="39"/>
      <c r="B311" s="40"/>
      <c r="C311" s="41"/>
      <c r="D311" s="218" t="s">
        <v>132</v>
      </c>
      <c r="E311" s="41"/>
      <c r="F311" s="219" t="s">
        <v>574</v>
      </c>
      <c r="G311" s="41"/>
      <c r="H311" s="41"/>
      <c r="I311" s="220"/>
      <c r="J311" s="41"/>
      <c r="K311" s="41"/>
      <c r="L311" s="45"/>
      <c r="M311" s="221"/>
      <c r="N311" s="222"/>
      <c r="O311" s="85"/>
      <c r="P311" s="85"/>
      <c r="Q311" s="85"/>
      <c r="R311" s="85"/>
      <c r="S311" s="85"/>
      <c r="T311" s="86"/>
      <c r="U311" s="39"/>
      <c r="V311" s="39"/>
      <c r="W311" s="39"/>
      <c r="X311" s="39"/>
      <c r="Y311" s="39"/>
      <c r="Z311" s="39"/>
      <c r="AA311" s="39"/>
      <c r="AB311" s="39"/>
      <c r="AC311" s="39"/>
      <c r="AD311" s="39"/>
      <c r="AE311" s="39"/>
      <c r="AT311" s="18" t="s">
        <v>132</v>
      </c>
      <c r="AU311" s="18" t="s">
        <v>82</v>
      </c>
    </row>
    <row r="312" s="14" customFormat="1">
      <c r="A312" s="14"/>
      <c r="B312" s="240"/>
      <c r="C312" s="241"/>
      <c r="D312" s="223" t="s">
        <v>201</v>
      </c>
      <c r="E312" s="242" t="s">
        <v>19</v>
      </c>
      <c r="F312" s="243" t="s">
        <v>575</v>
      </c>
      <c r="G312" s="241"/>
      <c r="H312" s="242" t="s">
        <v>19</v>
      </c>
      <c r="I312" s="244"/>
      <c r="J312" s="241"/>
      <c r="K312" s="241"/>
      <c r="L312" s="245"/>
      <c r="M312" s="246"/>
      <c r="N312" s="247"/>
      <c r="O312" s="247"/>
      <c r="P312" s="247"/>
      <c r="Q312" s="247"/>
      <c r="R312" s="247"/>
      <c r="S312" s="247"/>
      <c r="T312" s="248"/>
      <c r="U312" s="14"/>
      <c r="V312" s="14"/>
      <c r="W312" s="14"/>
      <c r="X312" s="14"/>
      <c r="Y312" s="14"/>
      <c r="Z312" s="14"/>
      <c r="AA312" s="14"/>
      <c r="AB312" s="14"/>
      <c r="AC312" s="14"/>
      <c r="AD312" s="14"/>
      <c r="AE312" s="14"/>
      <c r="AT312" s="249" t="s">
        <v>201</v>
      </c>
      <c r="AU312" s="249" t="s">
        <v>82</v>
      </c>
      <c r="AV312" s="14" t="s">
        <v>80</v>
      </c>
      <c r="AW312" s="14" t="s">
        <v>33</v>
      </c>
      <c r="AX312" s="14" t="s">
        <v>72</v>
      </c>
      <c r="AY312" s="249" t="s">
        <v>122</v>
      </c>
    </row>
    <row r="313" s="13" customFormat="1">
      <c r="A313" s="13"/>
      <c r="B313" s="229"/>
      <c r="C313" s="230"/>
      <c r="D313" s="223" t="s">
        <v>201</v>
      </c>
      <c r="E313" s="231" t="s">
        <v>19</v>
      </c>
      <c r="F313" s="232" t="s">
        <v>82</v>
      </c>
      <c r="G313" s="230"/>
      <c r="H313" s="233">
        <v>2</v>
      </c>
      <c r="I313" s="234"/>
      <c r="J313" s="230"/>
      <c r="K313" s="230"/>
      <c r="L313" s="235"/>
      <c r="M313" s="236"/>
      <c r="N313" s="237"/>
      <c r="O313" s="237"/>
      <c r="P313" s="237"/>
      <c r="Q313" s="237"/>
      <c r="R313" s="237"/>
      <c r="S313" s="237"/>
      <c r="T313" s="238"/>
      <c r="U313" s="13"/>
      <c r="V313" s="13"/>
      <c r="W313" s="13"/>
      <c r="X313" s="13"/>
      <c r="Y313" s="13"/>
      <c r="Z313" s="13"/>
      <c r="AA313" s="13"/>
      <c r="AB313" s="13"/>
      <c r="AC313" s="13"/>
      <c r="AD313" s="13"/>
      <c r="AE313" s="13"/>
      <c r="AT313" s="239" t="s">
        <v>201</v>
      </c>
      <c r="AU313" s="239" t="s">
        <v>82</v>
      </c>
      <c r="AV313" s="13" t="s">
        <v>82</v>
      </c>
      <c r="AW313" s="13" t="s">
        <v>33</v>
      </c>
      <c r="AX313" s="13" t="s">
        <v>80</v>
      </c>
      <c r="AY313" s="239" t="s">
        <v>122</v>
      </c>
    </row>
    <row r="314" s="12" customFormat="1" ht="22.8" customHeight="1">
      <c r="A314" s="12"/>
      <c r="B314" s="189"/>
      <c r="C314" s="190"/>
      <c r="D314" s="191" t="s">
        <v>71</v>
      </c>
      <c r="E314" s="203" t="s">
        <v>576</v>
      </c>
      <c r="F314" s="203" t="s">
        <v>577</v>
      </c>
      <c r="G314" s="190"/>
      <c r="H314" s="190"/>
      <c r="I314" s="193"/>
      <c r="J314" s="204">
        <f>BK314</f>
        <v>0</v>
      </c>
      <c r="K314" s="190"/>
      <c r="L314" s="195"/>
      <c r="M314" s="196"/>
      <c r="N314" s="197"/>
      <c r="O314" s="197"/>
      <c r="P314" s="198">
        <f>SUM(P315:P340)</f>
        <v>0</v>
      </c>
      <c r="Q314" s="197"/>
      <c r="R314" s="198">
        <f>SUM(R315:R340)</f>
        <v>0</v>
      </c>
      <c r="S314" s="197"/>
      <c r="T314" s="199">
        <f>SUM(T315:T340)</f>
        <v>0</v>
      </c>
      <c r="U314" s="12"/>
      <c r="V314" s="12"/>
      <c r="W314" s="12"/>
      <c r="X314" s="12"/>
      <c r="Y314" s="12"/>
      <c r="Z314" s="12"/>
      <c r="AA314" s="12"/>
      <c r="AB314" s="12"/>
      <c r="AC314" s="12"/>
      <c r="AD314" s="12"/>
      <c r="AE314" s="12"/>
      <c r="AR314" s="200" t="s">
        <v>80</v>
      </c>
      <c r="AT314" s="201" t="s">
        <v>71</v>
      </c>
      <c r="AU314" s="201" t="s">
        <v>80</v>
      </c>
      <c r="AY314" s="200" t="s">
        <v>122</v>
      </c>
      <c r="BK314" s="202">
        <f>SUM(BK315:BK340)</f>
        <v>0</v>
      </c>
    </row>
    <row r="315" s="2" customFormat="1" ht="37.8" customHeight="1">
      <c r="A315" s="39"/>
      <c r="B315" s="40"/>
      <c r="C315" s="205" t="s">
        <v>578</v>
      </c>
      <c r="D315" s="205" t="s">
        <v>125</v>
      </c>
      <c r="E315" s="206" t="s">
        <v>579</v>
      </c>
      <c r="F315" s="207" t="s">
        <v>580</v>
      </c>
      <c r="G315" s="208" t="s">
        <v>269</v>
      </c>
      <c r="H315" s="209">
        <v>4.8460000000000001</v>
      </c>
      <c r="I315" s="210"/>
      <c r="J315" s="211">
        <f>ROUND(I315*H315,2)</f>
        <v>0</v>
      </c>
      <c r="K315" s="207" t="s">
        <v>129</v>
      </c>
      <c r="L315" s="45"/>
      <c r="M315" s="212" t="s">
        <v>19</v>
      </c>
      <c r="N315" s="213" t="s">
        <v>43</v>
      </c>
      <c r="O315" s="85"/>
      <c r="P315" s="214">
        <f>O315*H315</f>
        <v>0</v>
      </c>
      <c r="Q315" s="214">
        <v>0</v>
      </c>
      <c r="R315" s="214">
        <f>Q315*H315</f>
        <v>0</v>
      </c>
      <c r="S315" s="214">
        <v>0</v>
      </c>
      <c r="T315" s="215">
        <f>S315*H315</f>
        <v>0</v>
      </c>
      <c r="U315" s="39"/>
      <c r="V315" s="39"/>
      <c r="W315" s="39"/>
      <c r="X315" s="39"/>
      <c r="Y315" s="39"/>
      <c r="Z315" s="39"/>
      <c r="AA315" s="39"/>
      <c r="AB315" s="39"/>
      <c r="AC315" s="39"/>
      <c r="AD315" s="39"/>
      <c r="AE315" s="39"/>
      <c r="AR315" s="216" t="s">
        <v>130</v>
      </c>
      <c r="AT315" s="216" t="s">
        <v>125</v>
      </c>
      <c r="AU315" s="216" t="s">
        <v>82</v>
      </c>
      <c r="AY315" s="18" t="s">
        <v>122</v>
      </c>
      <c r="BE315" s="217">
        <f>IF(N315="základní",J315,0)</f>
        <v>0</v>
      </c>
      <c r="BF315" s="217">
        <f>IF(N315="snížená",J315,0)</f>
        <v>0</v>
      </c>
      <c r="BG315" s="217">
        <f>IF(N315="zákl. přenesená",J315,0)</f>
        <v>0</v>
      </c>
      <c r="BH315" s="217">
        <f>IF(N315="sníž. přenesená",J315,0)</f>
        <v>0</v>
      </c>
      <c r="BI315" s="217">
        <f>IF(N315="nulová",J315,0)</f>
        <v>0</v>
      </c>
      <c r="BJ315" s="18" t="s">
        <v>80</v>
      </c>
      <c r="BK315" s="217">
        <f>ROUND(I315*H315,2)</f>
        <v>0</v>
      </c>
      <c r="BL315" s="18" t="s">
        <v>130</v>
      </c>
      <c r="BM315" s="216" t="s">
        <v>581</v>
      </c>
    </row>
    <row r="316" s="2" customFormat="1">
      <c r="A316" s="39"/>
      <c r="B316" s="40"/>
      <c r="C316" s="41"/>
      <c r="D316" s="218" t="s">
        <v>132</v>
      </c>
      <c r="E316" s="41"/>
      <c r="F316" s="219" t="s">
        <v>582</v>
      </c>
      <c r="G316" s="41"/>
      <c r="H316" s="41"/>
      <c r="I316" s="220"/>
      <c r="J316" s="41"/>
      <c r="K316" s="41"/>
      <c r="L316" s="45"/>
      <c r="M316" s="221"/>
      <c r="N316" s="222"/>
      <c r="O316" s="85"/>
      <c r="P316" s="85"/>
      <c r="Q316" s="85"/>
      <c r="R316" s="85"/>
      <c r="S316" s="85"/>
      <c r="T316" s="86"/>
      <c r="U316" s="39"/>
      <c r="V316" s="39"/>
      <c r="W316" s="39"/>
      <c r="X316" s="39"/>
      <c r="Y316" s="39"/>
      <c r="Z316" s="39"/>
      <c r="AA316" s="39"/>
      <c r="AB316" s="39"/>
      <c r="AC316" s="39"/>
      <c r="AD316" s="39"/>
      <c r="AE316" s="39"/>
      <c r="AT316" s="18" t="s">
        <v>132</v>
      </c>
      <c r="AU316" s="18" t="s">
        <v>82</v>
      </c>
    </row>
    <row r="317" s="2" customFormat="1">
      <c r="A317" s="39"/>
      <c r="B317" s="40"/>
      <c r="C317" s="41"/>
      <c r="D317" s="223" t="s">
        <v>134</v>
      </c>
      <c r="E317" s="41"/>
      <c r="F317" s="224" t="s">
        <v>583</v>
      </c>
      <c r="G317" s="41"/>
      <c r="H317" s="41"/>
      <c r="I317" s="220"/>
      <c r="J317" s="41"/>
      <c r="K317" s="41"/>
      <c r="L317" s="45"/>
      <c r="M317" s="221"/>
      <c r="N317" s="222"/>
      <c r="O317" s="85"/>
      <c r="P317" s="85"/>
      <c r="Q317" s="85"/>
      <c r="R317" s="85"/>
      <c r="S317" s="85"/>
      <c r="T317" s="86"/>
      <c r="U317" s="39"/>
      <c r="V317" s="39"/>
      <c r="W317" s="39"/>
      <c r="X317" s="39"/>
      <c r="Y317" s="39"/>
      <c r="Z317" s="39"/>
      <c r="AA317" s="39"/>
      <c r="AB317" s="39"/>
      <c r="AC317" s="39"/>
      <c r="AD317" s="39"/>
      <c r="AE317" s="39"/>
      <c r="AT317" s="18" t="s">
        <v>134</v>
      </c>
      <c r="AU317" s="18" t="s">
        <v>82</v>
      </c>
    </row>
    <row r="318" s="14" customFormat="1">
      <c r="A318" s="14"/>
      <c r="B318" s="240"/>
      <c r="C318" s="241"/>
      <c r="D318" s="223" t="s">
        <v>201</v>
      </c>
      <c r="E318" s="242" t="s">
        <v>19</v>
      </c>
      <c r="F318" s="243" t="s">
        <v>584</v>
      </c>
      <c r="G318" s="241"/>
      <c r="H318" s="242" t="s">
        <v>19</v>
      </c>
      <c r="I318" s="244"/>
      <c r="J318" s="241"/>
      <c r="K318" s="241"/>
      <c r="L318" s="245"/>
      <c r="M318" s="246"/>
      <c r="N318" s="247"/>
      <c r="O318" s="247"/>
      <c r="P318" s="247"/>
      <c r="Q318" s="247"/>
      <c r="R318" s="247"/>
      <c r="S318" s="247"/>
      <c r="T318" s="248"/>
      <c r="U318" s="14"/>
      <c r="V318" s="14"/>
      <c r="W318" s="14"/>
      <c r="X318" s="14"/>
      <c r="Y318" s="14"/>
      <c r="Z318" s="14"/>
      <c r="AA318" s="14"/>
      <c r="AB318" s="14"/>
      <c r="AC318" s="14"/>
      <c r="AD318" s="14"/>
      <c r="AE318" s="14"/>
      <c r="AT318" s="249" t="s">
        <v>201</v>
      </c>
      <c r="AU318" s="249" t="s">
        <v>82</v>
      </c>
      <c r="AV318" s="14" t="s">
        <v>80</v>
      </c>
      <c r="AW318" s="14" t="s">
        <v>33</v>
      </c>
      <c r="AX318" s="14" t="s">
        <v>72</v>
      </c>
      <c r="AY318" s="249" t="s">
        <v>122</v>
      </c>
    </row>
    <row r="319" s="13" customFormat="1">
      <c r="A319" s="13"/>
      <c r="B319" s="229"/>
      <c r="C319" s="230"/>
      <c r="D319" s="223" t="s">
        <v>201</v>
      </c>
      <c r="E319" s="231" t="s">
        <v>19</v>
      </c>
      <c r="F319" s="232" t="s">
        <v>585</v>
      </c>
      <c r="G319" s="230"/>
      <c r="H319" s="233">
        <v>4.8460000000000001</v>
      </c>
      <c r="I319" s="234"/>
      <c r="J319" s="230"/>
      <c r="K319" s="230"/>
      <c r="L319" s="235"/>
      <c r="M319" s="236"/>
      <c r="N319" s="237"/>
      <c r="O319" s="237"/>
      <c r="P319" s="237"/>
      <c r="Q319" s="237"/>
      <c r="R319" s="237"/>
      <c r="S319" s="237"/>
      <c r="T319" s="238"/>
      <c r="U319" s="13"/>
      <c r="V319" s="13"/>
      <c r="W319" s="13"/>
      <c r="X319" s="13"/>
      <c r="Y319" s="13"/>
      <c r="Z319" s="13"/>
      <c r="AA319" s="13"/>
      <c r="AB319" s="13"/>
      <c r="AC319" s="13"/>
      <c r="AD319" s="13"/>
      <c r="AE319" s="13"/>
      <c r="AT319" s="239" t="s">
        <v>201</v>
      </c>
      <c r="AU319" s="239" t="s">
        <v>82</v>
      </c>
      <c r="AV319" s="13" t="s">
        <v>82</v>
      </c>
      <c r="AW319" s="13" t="s">
        <v>33</v>
      </c>
      <c r="AX319" s="13" t="s">
        <v>80</v>
      </c>
      <c r="AY319" s="239" t="s">
        <v>122</v>
      </c>
    </row>
    <row r="320" s="2" customFormat="1" ht="37.8" customHeight="1">
      <c r="A320" s="39"/>
      <c r="B320" s="40"/>
      <c r="C320" s="205" t="s">
        <v>586</v>
      </c>
      <c r="D320" s="205" t="s">
        <v>125</v>
      </c>
      <c r="E320" s="206" t="s">
        <v>587</v>
      </c>
      <c r="F320" s="207" t="s">
        <v>588</v>
      </c>
      <c r="G320" s="208" t="s">
        <v>269</v>
      </c>
      <c r="H320" s="209">
        <v>116.304</v>
      </c>
      <c r="I320" s="210"/>
      <c r="J320" s="211">
        <f>ROUND(I320*H320,2)</f>
        <v>0</v>
      </c>
      <c r="K320" s="207" t="s">
        <v>129</v>
      </c>
      <c r="L320" s="45"/>
      <c r="M320" s="212" t="s">
        <v>19</v>
      </c>
      <c r="N320" s="213" t="s">
        <v>43</v>
      </c>
      <c r="O320" s="85"/>
      <c r="P320" s="214">
        <f>O320*H320</f>
        <v>0</v>
      </c>
      <c r="Q320" s="214">
        <v>0</v>
      </c>
      <c r="R320" s="214">
        <f>Q320*H320</f>
        <v>0</v>
      </c>
      <c r="S320" s="214">
        <v>0</v>
      </c>
      <c r="T320" s="215">
        <f>S320*H320</f>
        <v>0</v>
      </c>
      <c r="U320" s="39"/>
      <c r="V320" s="39"/>
      <c r="W320" s="39"/>
      <c r="X320" s="39"/>
      <c r="Y320" s="39"/>
      <c r="Z320" s="39"/>
      <c r="AA320" s="39"/>
      <c r="AB320" s="39"/>
      <c r="AC320" s="39"/>
      <c r="AD320" s="39"/>
      <c r="AE320" s="39"/>
      <c r="AR320" s="216" t="s">
        <v>130</v>
      </c>
      <c r="AT320" s="216" t="s">
        <v>125</v>
      </c>
      <c r="AU320" s="216" t="s">
        <v>82</v>
      </c>
      <c r="AY320" s="18" t="s">
        <v>122</v>
      </c>
      <c r="BE320" s="217">
        <f>IF(N320="základní",J320,0)</f>
        <v>0</v>
      </c>
      <c r="BF320" s="217">
        <f>IF(N320="snížená",J320,0)</f>
        <v>0</v>
      </c>
      <c r="BG320" s="217">
        <f>IF(N320="zákl. přenesená",J320,0)</f>
        <v>0</v>
      </c>
      <c r="BH320" s="217">
        <f>IF(N320="sníž. přenesená",J320,0)</f>
        <v>0</v>
      </c>
      <c r="BI320" s="217">
        <f>IF(N320="nulová",J320,0)</f>
        <v>0</v>
      </c>
      <c r="BJ320" s="18" t="s">
        <v>80</v>
      </c>
      <c r="BK320" s="217">
        <f>ROUND(I320*H320,2)</f>
        <v>0</v>
      </c>
      <c r="BL320" s="18" t="s">
        <v>130</v>
      </c>
      <c r="BM320" s="216" t="s">
        <v>589</v>
      </c>
    </row>
    <row r="321" s="2" customFormat="1">
      <c r="A321" s="39"/>
      <c r="B321" s="40"/>
      <c r="C321" s="41"/>
      <c r="D321" s="218" t="s">
        <v>132</v>
      </c>
      <c r="E321" s="41"/>
      <c r="F321" s="219" t="s">
        <v>590</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132</v>
      </c>
      <c r="AU321" s="18" t="s">
        <v>82</v>
      </c>
    </row>
    <row r="322" s="13" customFormat="1">
      <c r="A322" s="13"/>
      <c r="B322" s="229"/>
      <c r="C322" s="230"/>
      <c r="D322" s="223" t="s">
        <v>201</v>
      </c>
      <c r="E322" s="231" t="s">
        <v>19</v>
      </c>
      <c r="F322" s="232" t="s">
        <v>591</v>
      </c>
      <c r="G322" s="230"/>
      <c r="H322" s="233">
        <v>116.304</v>
      </c>
      <c r="I322" s="234"/>
      <c r="J322" s="230"/>
      <c r="K322" s="230"/>
      <c r="L322" s="235"/>
      <c r="M322" s="236"/>
      <c r="N322" s="237"/>
      <c r="O322" s="237"/>
      <c r="P322" s="237"/>
      <c r="Q322" s="237"/>
      <c r="R322" s="237"/>
      <c r="S322" s="237"/>
      <c r="T322" s="238"/>
      <c r="U322" s="13"/>
      <c r="V322" s="13"/>
      <c r="W322" s="13"/>
      <c r="X322" s="13"/>
      <c r="Y322" s="13"/>
      <c r="Z322" s="13"/>
      <c r="AA322" s="13"/>
      <c r="AB322" s="13"/>
      <c r="AC322" s="13"/>
      <c r="AD322" s="13"/>
      <c r="AE322" s="13"/>
      <c r="AT322" s="239" t="s">
        <v>201</v>
      </c>
      <c r="AU322" s="239" t="s">
        <v>82</v>
      </c>
      <c r="AV322" s="13" t="s">
        <v>82</v>
      </c>
      <c r="AW322" s="13" t="s">
        <v>33</v>
      </c>
      <c r="AX322" s="13" t="s">
        <v>80</v>
      </c>
      <c r="AY322" s="239" t="s">
        <v>122</v>
      </c>
    </row>
    <row r="323" s="2" customFormat="1" ht="37.8" customHeight="1">
      <c r="A323" s="39"/>
      <c r="B323" s="40"/>
      <c r="C323" s="205" t="s">
        <v>592</v>
      </c>
      <c r="D323" s="205" t="s">
        <v>125</v>
      </c>
      <c r="E323" s="206" t="s">
        <v>593</v>
      </c>
      <c r="F323" s="207" t="s">
        <v>594</v>
      </c>
      <c r="G323" s="208" t="s">
        <v>269</v>
      </c>
      <c r="H323" s="209">
        <v>387.86399999999998</v>
      </c>
      <c r="I323" s="210"/>
      <c r="J323" s="211">
        <f>ROUND(I323*H323,2)</f>
        <v>0</v>
      </c>
      <c r="K323" s="207" t="s">
        <v>129</v>
      </c>
      <c r="L323" s="45"/>
      <c r="M323" s="212" t="s">
        <v>19</v>
      </c>
      <c r="N323" s="213" t="s">
        <v>43</v>
      </c>
      <c r="O323" s="85"/>
      <c r="P323" s="214">
        <f>O323*H323</f>
        <v>0</v>
      </c>
      <c r="Q323" s="214">
        <v>0</v>
      </c>
      <c r="R323" s="214">
        <f>Q323*H323</f>
        <v>0</v>
      </c>
      <c r="S323" s="214">
        <v>0</v>
      </c>
      <c r="T323" s="215">
        <f>S323*H323</f>
        <v>0</v>
      </c>
      <c r="U323" s="39"/>
      <c r="V323" s="39"/>
      <c r="W323" s="39"/>
      <c r="X323" s="39"/>
      <c r="Y323" s="39"/>
      <c r="Z323" s="39"/>
      <c r="AA323" s="39"/>
      <c r="AB323" s="39"/>
      <c r="AC323" s="39"/>
      <c r="AD323" s="39"/>
      <c r="AE323" s="39"/>
      <c r="AR323" s="216" t="s">
        <v>130</v>
      </c>
      <c r="AT323" s="216" t="s">
        <v>125</v>
      </c>
      <c r="AU323" s="216" t="s">
        <v>82</v>
      </c>
      <c r="AY323" s="18" t="s">
        <v>122</v>
      </c>
      <c r="BE323" s="217">
        <f>IF(N323="základní",J323,0)</f>
        <v>0</v>
      </c>
      <c r="BF323" s="217">
        <f>IF(N323="snížená",J323,0)</f>
        <v>0</v>
      </c>
      <c r="BG323" s="217">
        <f>IF(N323="zákl. přenesená",J323,0)</f>
        <v>0</v>
      </c>
      <c r="BH323" s="217">
        <f>IF(N323="sníž. přenesená",J323,0)</f>
        <v>0</v>
      </c>
      <c r="BI323" s="217">
        <f>IF(N323="nulová",J323,0)</f>
        <v>0</v>
      </c>
      <c r="BJ323" s="18" t="s">
        <v>80</v>
      </c>
      <c r="BK323" s="217">
        <f>ROUND(I323*H323,2)</f>
        <v>0</v>
      </c>
      <c r="BL323" s="18" t="s">
        <v>130</v>
      </c>
      <c r="BM323" s="216" t="s">
        <v>595</v>
      </c>
    </row>
    <row r="324" s="2" customFormat="1">
      <c r="A324" s="39"/>
      <c r="B324" s="40"/>
      <c r="C324" s="41"/>
      <c r="D324" s="218" t="s">
        <v>132</v>
      </c>
      <c r="E324" s="41"/>
      <c r="F324" s="219" t="s">
        <v>596</v>
      </c>
      <c r="G324" s="41"/>
      <c r="H324" s="41"/>
      <c r="I324" s="220"/>
      <c r="J324" s="41"/>
      <c r="K324" s="41"/>
      <c r="L324" s="45"/>
      <c r="M324" s="221"/>
      <c r="N324" s="222"/>
      <c r="O324" s="85"/>
      <c r="P324" s="85"/>
      <c r="Q324" s="85"/>
      <c r="R324" s="85"/>
      <c r="S324" s="85"/>
      <c r="T324" s="86"/>
      <c r="U324" s="39"/>
      <c r="V324" s="39"/>
      <c r="W324" s="39"/>
      <c r="X324" s="39"/>
      <c r="Y324" s="39"/>
      <c r="Z324" s="39"/>
      <c r="AA324" s="39"/>
      <c r="AB324" s="39"/>
      <c r="AC324" s="39"/>
      <c r="AD324" s="39"/>
      <c r="AE324" s="39"/>
      <c r="AT324" s="18" t="s">
        <v>132</v>
      </c>
      <c r="AU324" s="18" t="s">
        <v>82</v>
      </c>
    </row>
    <row r="325" s="2" customFormat="1">
      <c r="A325" s="39"/>
      <c r="B325" s="40"/>
      <c r="C325" s="41"/>
      <c r="D325" s="223" t="s">
        <v>134</v>
      </c>
      <c r="E325" s="41"/>
      <c r="F325" s="224" t="s">
        <v>597</v>
      </c>
      <c r="G325" s="41"/>
      <c r="H325" s="41"/>
      <c r="I325" s="220"/>
      <c r="J325" s="41"/>
      <c r="K325" s="41"/>
      <c r="L325" s="45"/>
      <c r="M325" s="221"/>
      <c r="N325" s="222"/>
      <c r="O325" s="85"/>
      <c r="P325" s="85"/>
      <c r="Q325" s="85"/>
      <c r="R325" s="85"/>
      <c r="S325" s="85"/>
      <c r="T325" s="86"/>
      <c r="U325" s="39"/>
      <c r="V325" s="39"/>
      <c r="W325" s="39"/>
      <c r="X325" s="39"/>
      <c r="Y325" s="39"/>
      <c r="Z325" s="39"/>
      <c r="AA325" s="39"/>
      <c r="AB325" s="39"/>
      <c r="AC325" s="39"/>
      <c r="AD325" s="39"/>
      <c r="AE325" s="39"/>
      <c r="AT325" s="18" t="s">
        <v>134</v>
      </c>
      <c r="AU325" s="18" t="s">
        <v>82</v>
      </c>
    </row>
    <row r="326" s="14" customFormat="1">
      <c r="A326" s="14"/>
      <c r="B326" s="240"/>
      <c r="C326" s="241"/>
      <c r="D326" s="223" t="s">
        <v>201</v>
      </c>
      <c r="E326" s="242" t="s">
        <v>19</v>
      </c>
      <c r="F326" s="243" t="s">
        <v>598</v>
      </c>
      <c r="G326" s="241"/>
      <c r="H326" s="242" t="s">
        <v>19</v>
      </c>
      <c r="I326" s="244"/>
      <c r="J326" s="241"/>
      <c r="K326" s="241"/>
      <c r="L326" s="245"/>
      <c r="M326" s="246"/>
      <c r="N326" s="247"/>
      <c r="O326" s="247"/>
      <c r="P326" s="247"/>
      <c r="Q326" s="247"/>
      <c r="R326" s="247"/>
      <c r="S326" s="247"/>
      <c r="T326" s="248"/>
      <c r="U326" s="14"/>
      <c r="V326" s="14"/>
      <c r="W326" s="14"/>
      <c r="X326" s="14"/>
      <c r="Y326" s="14"/>
      <c r="Z326" s="14"/>
      <c r="AA326" s="14"/>
      <c r="AB326" s="14"/>
      <c r="AC326" s="14"/>
      <c r="AD326" s="14"/>
      <c r="AE326" s="14"/>
      <c r="AT326" s="249" t="s">
        <v>201</v>
      </c>
      <c r="AU326" s="249" t="s">
        <v>82</v>
      </c>
      <c r="AV326" s="14" t="s">
        <v>80</v>
      </c>
      <c r="AW326" s="14" t="s">
        <v>33</v>
      </c>
      <c r="AX326" s="14" t="s">
        <v>72</v>
      </c>
      <c r="AY326" s="249" t="s">
        <v>122</v>
      </c>
    </row>
    <row r="327" s="13" customFormat="1">
      <c r="A327" s="13"/>
      <c r="B327" s="229"/>
      <c r="C327" s="230"/>
      <c r="D327" s="223" t="s">
        <v>201</v>
      </c>
      <c r="E327" s="231" t="s">
        <v>19</v>
      </c>
      <c r="F327" s="232" t="s">
        <v>599</v>
      </c>
      <c r="G327" s="230"/>
      <c r="H327" s="233">
        <v>4.6859999999999999</v>
      </c>
      <c r="I327" s="234"/>
      <c r="J327" s="230"/>
      <c r="K327" s="230"/>
      <c r="L327" s="235"/>
      <c r="M327" s="236"/>
      <c r="N327" s="237"/>
      <c r="O327" s="237"/>
      <c r="P327" s="237"/>
      <c r="Q327" s="237"/>
      <c r="R327" s="237"/>
      <c r="S327" s="237"/>
      <c r="T327" s="238"/>
      <c r="U327" s="13"/>
      <c r="V327" s="13"/>
      <c r="W327" s="13"/>
      <c r="X327" s="13"/>
      <c r="Y327" s="13"/>
      <c r="Z327" s="13"/>
      <c r="AA327" s="13"/>
      <c r="AB327" s="13"/>
      <c r="AC327" s="13"/>
      <c r="AD327" s="13"/>
      <c r="AE327" s="13"/>
      <c r="AT327" s="239" t="s">
        <v>201</v>
      </c>
      <c r="AU327" s="239" t="s">
        <v>82</v>
      </c>
      <c r="AV327" s="13" t="s">
        <v>82</v>
      </c>
      <c r="AW327" s="13" t="s">
        <v>33</v>
      </c>
      <c r="AX327" s="13" t="s">
        <v>72</v>
      </c>
      <c r="AY327" s="239" t="s">
        <v>122</v>
      </c>
    </row>
    <row r="328" s="14" customFormat="1">
      <c r="A328" s="14"/>
      <c r="B328" s="240"/>
      <c r="C328" s="241"/>
      <c r="D328" s="223" t="s">
        <v>201</v>
      </c>
      <c r="E328" s="242" t="s">
        <v>19</v>
      </c>
      <c r="F328" s="243" t="s">
        <v>600</v>
      </c>
      <c r="G328" s="241"/>
      <c r="H328" s="242" t="s">
        <v>19</v>
      </c>
      <c r="I328" s="244"/>
      <c r="J328" s="241"/>
      <c r="K328" s="241"/>
      <c r="L328" s="245"/>
      <c r="M328" s="246"/>
      <c r="N328" s="247"/>
      <c r="O328" s="247"/>
      <c r="P328" s="247"/>
      <c r="Q328" s="247"/>
      <c r="R328" s="247"/>
      <c r="S328" s="247"/>
      <c r="T328" s="248"/>
      <c r="U328" s="14"/>
      <c r="V328" s="14"/>
      <c r="W328" s="14"/>
      <c r="X328" s="14"/>
      <c r="Y328" s="14"/>
      <c r="Z328" s="14"/>
      <c r="AA328" s="14"/>
      <c r="AB328" s="14"/>
      <c r="AC328" s="14"/>
      <c r="AD328" s="14"/>
      <c r="AE328" s="14"/>
      <c r="AT328" s="249" t="s">
        <v>201</v>
      </c>
      <c r="AU328" s="249" t="s">
        <v>82</v>
      </c>
      <c r="AV328" s="14" t="s">
        <v>80</v>
      </c>
      <c r="AW328" s="14" t="s">
        <v>33</v>
      </c>
      <c r="AX328" s="14" t="s">
        <v>72</v>
      </c>
      <c r="AY328" s="249" t="s">
        <v>122</v>
      </c>
    </row>
    <row r="329" s="13" customFormat="1">
      <c r="A329" s="13"/>
      <c r="B329" s="229"/>
      <c r="C329" s="230"/>
      <c r="D329" s="223" t="s">
        <v>201</v>
      </c>
      <c r="E329" s="231" t="s">
        <v>19</v>
      </c>
      <c r="F329" s="232" t="s">
        <v>601</v>
      </c>
      <c r="G329" s="230"/>
      <c r="H329" s="233">
        <v>383.178</v>
      </c>
      <c r="I329" s="234"/>
      <c r="J329" s="230"/>
      <c r="K329" s="230"/>
      <c r="L329" s="235"/>
      <c r="M329" s="236"/>
      <c r="N329" s="237"/>
      <c r="O329" s="237"/>
      <c r="P329" s="237"/>
      <c r="Q329" s="237"/>
      <c r="R329" s="237"/>
      <c r="S329" s="237"/>
      <c r="T329" s="238"/>
      <c r="U329" s="13"/>
      <c r="V329" s="13"/>
      <c r="W329" s="13"/>
      <c r="X329" s="13"/>
      <c r="Y329" s="13"/>
      <c r="Z329" s="13"/>
      <c r="AA329" s="13"/>
      <c r="AB329" s="13"/>
      <c r="AC329" s="13"/>
      <c r="AD329" s="13"/>
      <c r="AE329" s="13"/>
      <c r="AT329" s="239" t="s">
        <v>201</v>
      </c>
      <c r="AU329" s="239" t="s">
        <v>82</v>
      </c>
      <c r="AV329" s="13" t="s">
        <v>82</v>
      </c>
      <c r="AW329" s="13" t="s">
        <v>33</v>
      </c>
      <c r="AX329" s="13" t="s">
        <v>72</v>
      </c>
      <c r="AY329" s="239" t="s">
        <v>122</v>
      </c>
    </row>
    <row r="330" s="15" customFormat="1">
      <c r="A330" s="15"/>
      <c r="B330" s="250"/>
      <c r="C330" s="251"/>
      <c r="D330" s="223" t="s">
        <v>201</v>
      </c>
      <c r="E330" s="252" t="s">
        <v>19</v>
      </c>
      <c r="F330" s="253" t="s">
        <v>212</v>
      </c>
      <c r="G330" s="251"/>
      <c r="H330" s="254">
        <v>387.86399999999998</v>
      </c>
      <c r="I330" s="255"/>
      <c r="J330" s="251"/>
      <c r="K330" s="251"/>
      <c r="L330" s="256"/>
      <c r="M330" s="257"/>
      <c r="N330" s="258"/>
      <c r="O330" s="258"/>
      <c r="P330" s="258"/>
      <c r="Q330" s="258"/>
      <c r="R330" s="258"/>
      <c r="S330" s="258"/>
      <c r="T330" s="259"/>
      <c r="U330" s="15"/>
      <c r="V330" s="15"/>
      <c r="W330" s="15"/>
      <c r="X330" s="15"/>
      <c r="Y330" s="15"/>
      <c r="Z330" s="15"/>
      <c r="AA330" s="15"/>
      <c r="AB330" s="15"/>
      <c r="AC330" s="15"/>
      <c r="AD330" s="15"/>
      <c r="AE330" s="15"/>
      <c r="AT330" s="260" t="s">
        <v>201</v>
      </c>
      <c r="AU330" s="260" t="s">
        <v>82</v>
      </c>
      <c r="AV330" s="15" t="s">
        <v>130</v>
      </c>
      <c r="AW330" s="15" t="s">
        <v>33</v>
      </c>
      <c r="AX330" s="15" t="s">
        <v>80</v>
      </c>
      <c r="AY330" s="260" t="s">
        <v>122</v>
      </c>
    </row>
    <row r="331" s="2" customFormat="1" ht="49.05" customHeight="1">
      <c r="A331" s="39"/>
      <c r="B331" s="40"/>
      <c r="C331" s="205" t="s">
        <v>602</v>
      </c>
      <c r="D331" s="205" t="s">
        <v>125</v>
      </c>
      <c r="E331" s="206" t="s">
        <v>603</v>
      </c>
      <c r="F331" s="207" t="s">
        <v>604</v>
      </c>
      <c r="G331" s="208" t="s">
        <v>269</v>
      </c>
      <c r="H331" s="209">
        <v>112.464</v>
      </c>
      <c r="I331" s="210"/>
      <c r="J331" s="211">
        <f>ROUND(I331*H331,2)</f>
        <v>0</v>
      </c>
      <c r="K331" s="207" t="s">
        <v>129</v>
      </c>
      <c r="L331" s="45"/>
      <c r="M331" s="212" t="s">
        <v>19</v>
      </c>
      <c r="N331" s="213" t="s">
        <v>43</v>
      </c>
      <c r="O331" s="85"/>
      <c r="P331" s="214">
        <f>O331*H331</f>
        <v>0</v>
      </c>
      <c r="Q331" s="214">
        <v>0</v>
      </c>
      <c r="R331" s="214">
        <f>Q331*H331</f>
        <v>0</v>
      </c>
      <c r="S331" s="214">
        <v>0</v>
      </c>
      <c r="T331" s="215">
        <f>S331*H331</f>
        <v>0</v>
      </c>
      <c r="U331" s="39"/>
      <c r="V331" s="39"/>
      <c r="W331" s="39"/>
      <c r="X331" s="39"/>
      <c r="Y331" s="39"/>
      <c r="Z331" s="39"/>
      <c r="AA331" s="39"/>
      <c r="AB331" s="39"/>
      <c r="AC331" s="39"/>
      <c r="AD331" s="39"/>
      <c r="AE331" s="39"/>
      <c r="AR331" s="216" t="s">
        <v>130</v>
      </c>
      <c r="AT331" s="216" t="s">
        <v>125</v>
      </c>
      <c r="AU331" s="216" t="s">
        <v>82</v>
      </c>
      <c r="AY331" s="18" t="s">
        <v>122</v>
      </c>
      <c r="BE331" s="217">
        <f>IF(N331="základní",J331,0)</f>
        <v>0</v>
      </c>
      <c r="BF331" s="217">
        <f>IF(N331="snížená",J331,0)</f>
        <v>0</v>
      </c>
      <c r="BG331" s="217">
        <f>IF(N331="zákl. přenesená",J331,0)</f>
        <v>0</v>
      </c>
      <c r="BH331" s="217">
        <f>IF(N331="sníž. přenesená",J331,0)</f>
        <v>0</v>
      </c>
      <c r="BI331" s="217">
        <f>IF(N331="nulová",J331,0)</f>
        <v>0</v>
      </c>
      <c r="BJ331" s="18" t="s">
        <v>80</v>
      </c>
      <c r="BK331" s="217">
        <f>ROUND(I331*H331,2)</f>
        <v>0</v>
      </c>
      <c r="BL331" s="18" t="s">
        <v>130</v>
      </c>
      <c r="BM331" s="216" t="s">
        <v>605</v>
      </c>
    </row>
    <row r="332" s="2" customFormat="1">
      <c r="A332" s="39"/>
      <c r="B332" s="40"/>
      <c r="C332" s="41"/>
      <c r="D332" s="218" t="s">
        <v>132</v>
      </c>
      <c r="E332" s="41"/>
      <c r="F332" s="219" t="s">
        <v>606</v>
      </c>
      <c r="G332" s="41"/>
      <c r="H332" s="41"/>
      <c r="I332" s="220"/>
      <c r="J332" s="41"/>
      <c r="K332" s="41"/>
      <c r="L332" s="45"/>
      <c r="M332" s="221"/>
      <c r="N332" s="222"/>
      <c r="O332" s="85"/>
      <c r="P332" s="85"/>
      <c r="Q332" s="85"/>
      <c r="R332" s="85"/>
      <c r="S332" s="85"/>
      <c r="T332" s="86"/>
      <c r="U332" s="39"/>
      <c r="V332" s="39"/>
      <c r="W332" s="39"/>
      <c r="X332" s="39"/>
      <c r="Y332" s="39"/>
      <c r="Z332" s="39"/>
      <c r="AA332" s="39"/>
      <c r="AB332" s="39"/>
      <c r="AC332" s="39"/>
      <c r="AD332" s="39"/>
      <c r="AE332" s="39"/>
      <c r="AT332" s="18" t="s">
        <v>132</v>
      </c>
      <c r="AU332" s="18" t="s">
        <v>82</v>
      </c>
    </row>
    <row r="333" s="13" customFormat="1">
      <c r="A333" s="13"/>
      <c r="B333" s="229"/>
      <c r="C333" s="230"/>
      <c r="D333" s="223" t="s">
        <v>201</v>
      </c>
      <c r="E333" s="231" t="s">
        <v>19</v>
      </c>
      <c r="F333" s="232" t="s">
        <v>607</v>
      </c>
      <c r="G333" s="230"/>
      <c r="H333" s="233">
        <v>112.464</v>
      </c>
      <c r="I333" s="234"/>
      <c r="J333" s="230"/>
      <c r="K333" s="230"/>
      <c r="L333" s="235"/>
      <c r="M333" s="236"/>
      <c r="N333" s="237"/>
      <c r="O333" s="237"/>
      <c r="P333" s="237"/>
      <c r="Q333" s="237"/>
      <c r="R333" s="237"/>
      <c r="S333" s="237"/>
      <c r="T333" s="238"/>
      <c r="U333" s="13"/>
      <c r="V333" s="13"/>
      <c r="W333" s="13"/>
      <c r="X333" s="13"/>
      <c r="Y333" s="13"/>
      <c r="Z333" s="13"/>
      <c r="AA333" s="13"/>
      <c r="AB333" s="13"/>
      <c r="AC333" s="13"/>
      <c r="AD333" s="13"/>
      <c r="AE333" s="13"/>
      <c r="AT333" s="239" t="s">
        <v>201</v>
      </c>
      <c r="AU333" s="239" t="s">
        <v>82</v>
      </c>
      <c r="AV333" s="13" t="s">
        <v>82</v>
      </c>
      <c r="AW333" s="13" t="s">
        <v>33</v>
      </c>
      <c r="AX333" s="13" t="s">
        <v>80</v>
      </c>
      <c r="AY333" s="239" t="s">
        <v>122</v>
      </c>
    </row>
    <row r="334" s="2" customFormat="1" ht="24.15" customHeight="1">
      <c r="A334" s="39"/>
      <c r="B334" s="40"/>
      <c r="C334" s="205" t="s">
        <v>608</v>
      </c>
      <c r="D334" s="205" t="s">
        <v>125</v>
      </c>
      <c r="E334" s="206" t="s">
        <v>609</v>
      </c>
      <c r="F334" s="207" t="s">
        <v>610</v>
      </c>
      <c r="G334" s="208" t="s">
        <v>269</v>
      </c>
      <c r="H334" s="209">
        <v>191.589</v>
      </c>
      <c r="I334" s="210"/>
      <c r="J334" s="211">
        <f>ROUND(I334*H334,2)</f>
        <v>0</v>
      </c>
      <c r="K334" s="207" t="s">
        <v>129</v>
      </c>
      <c r="L334" s="45"/>
      <c r="M334" s="212" t="s">
        <v>19</v>
      </c>
      <c r="N334" s="213" t="s">
        <v>43</v>
      </c>
      <c r="O334" s="85"/>
      <c r="P334" s="214">
        <f>O334*H334</f>
        <v>0</v>
      </c>
      <c r="Q334" s="214">
        <v>0</v>
      </c>
      <c r="R334" s="214">
        <f>Q334*H334</f>
        <v>0</v>
      </c>
      <c r="S334" s="214">
        <v>0</v>
      </c>
      <c r="T334" s="215">
        <f>S334*H334</f>
        <v>0</v>
      </c>
      <c r="U334" s="39"/>
      <c r="V334" s="39"/>
      <c r="W334" s="39"/>
      <c r="X334" s="39"/>
      <c r="Y334" s="39"/>
      <c r="Z334" s="39"/>
      <c r="AA334" s="39"/>
      <c r="AB334" s="39"/>
      <c r="AC334" s="39"/>
      <c r="AD334" s="39"/>
      <c r="AE334" s="39"/>
      <c r="AR334" s="216" t="s">
        <v>130</v>
      </c>
      <c r="AT334" s="216" t="s">
        <v>125</v>
      </c>
      <c r="AU334" s="216" t="s">
        <v>82</v>
      </c>
      <c r="AY334" s="18" t="s">
        <v>122</v>
      </c>
      <c r="BE334" s="217">
        <f>IF(N334="základní",J334,0)</f>
        <v>0</v>
      </c>
      <c r="BF334" s="217">
        <f>IF(N334="snížená",J334,0)</f>
        <v>0</v>
      </c>
      <c r="BG334" s="217">
        <f>IF(N334="zákl. přenesená",J334,0)</f>
        <v>0</v>
      </c>
      <c r="BH334" s="217">
        <f>IF(N334="sníž. přenesená",J334,0)</f>
        <v>0</v>
      </c>
      <c r="BI334" s="217">
        <f>IF(N334="nulová",J334,0)</f>
        <v>0</v>
      </c>
      <c r="BJ334" s="18" t="s">
        <v>80</v>
      </c>
      <c r="BK334" s="217">
        <f>ROUND(I334*H334,2)</f>
        <v>0</v>
      </c>
      <c r="BL334" s="18" t="s">
        <v>130</v>
      </c>
      <c r="BM334" s="216" t="s">
        <v>611</v>
      </c>
    </row>
    <row r="335" s="2" customFormat="1">
      <c r="A335" s="39"/>
      <c r="B335" s="40"/>
      <c r="C335" s="41"/>
      <c r="D335" s="218" t="s">
        <v>132</v>
      </c>
      <c r="E335" s="41"/>
      <c r="F335" s="219" t="s">
        <v>612</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132</v>
      </c>
      <c r="AU335" s="18" t="s">
        <v>82</v>
      </c>
    </row>
    <row r="336" s="13" customFormat="1">
      <c r="A336" s="13"/>
      <c r="B336" s="229"/>
      <c r="C336" s="230"/>
      <c r="D336" s="223" t="s">
        <v>201</v>
      </c>
      <c r="E336" s="231" t="s">
        <v>19</v>
      </c>
      <c r="F336" s="232" t="s">
        <v>613</v>
      </c>
      <c r="G336" s="230"/>
      <c r="H336" s="233">
        <v>191.589</v>
      </c>
      <c r="I336" s="234"/>
      <c r="J336" s="230"/>
      <c r="K336" s="230"/>
      <c r="L336" s="235"/>
      <c r="M336" s="236"/>
      <c r="N336" s="237"/>
      <c r="O336" s="237"/>
      <c r="P336" s="237"/>
      <c r="Q336" s="237"/>
      <c r="R336" s="237"/>
      <c r="S336" s="237"/>
      <c r="T336" s="238"/>
      <c r="U336" s="13"/>
      <c r="V336" s="13"/>
      <c r="W336" s="13"/>
      <c r="X336" s="13"/>
      <c r="Y336" s="13"/>
      <c r="Z336" s="13"/>
      <c r="AA336" s="13"/>
      <c r="AB336" s="13"/>
      <c r="AC336" s="13"/>
      <c r="AD336" s="13"/>
      <c r="AE336" s="13"/>
      <c r="AT336" s="239" t="s">
        <v>201</v>
      </c>
      <c r="AU336" s="239" t="s">
        <v>82</v>
      </c>
      <c r="AV336" s="13" t="s">
        <v>82</v>
      </c>
      <c r="AW336" s="13" t="s">
        <v>33</v>
      </c>
      <c r="AX336" s="13" t="s">
        <v>80</v>
      </c>
      <c r="AY336" s="239" t="s">
        <v>122</v>
      </c>
    </row>
    <row r="337" s="2" customFormat="1" ht="44.25" customHeight="1">
      <c r="A337" s="39"/>
      <c r="B337" s="40"/>
      <c r="C337" s="205" t="s">
        <v>614</v>
      </c>
      <c r="D337" s="205" t="s">
        <v>125</v>
      </c>
      <c r="E337" s="206" t="s">
        <v>615</v>
      </c>
      <c r="F337" s="207" t="s">
        <v>616</v>
      </c>
      <c r="G337" s="208" t="s">
        <v>269</v>
      </c>
      <c r="H337" s="209">
        <v>4.8460000000000001</v>
      </c>
      <c r="I337" s="210"/>
      <c r="J337" s="211">
        <f>ROUND(I337*H337,2)</f>
        <v>0</v>
      </c>
      <c r="K337" s="207" t="s">
        <v>129</v>
      </c>
      <c r="L337" s="45"/>
      <c r="M337" s="212" t="s">
        <v>19</v>
      </c>
      <c r="N337" s="213" t="s">
        <v>43</v>
      </c>
      <c r="O337" s="85"/>
      <c r="P337" s="214">
        <f>O337*H337</f>
        <v>0</v>
      </c>
      <c r="Q337" s="214">
        <v>0</v>
      </c>
      <c r="R337" s="214">
        <f>Q337*H337</f>
        <v>0</v>
      </c>
      <c r="S337" s="214">
        <v>0</v>
      </c>
      <c r="T337" s="215">
        <f>S337*H337</f>
        <v>0</v>
      </c>
      <c r="U337" s="39"/>
      <c r="V337" s="39"/>
      <c r="W337" s="39"/>
      <c r="X337" s="39"/>
      <c r="Y337" s="39"/>
      <c r="Z337" s="39"/>
      <c r="AA337" s="39"/>
      <c r="AB337" s="39"/>
      <c r="AC337" s="39"/>
      <c r="AD337" s="39"/>
      <c r="AE337" s="39"/>
      <c r="AR337" s="216" t="s">
        <v>130</v>
      </c>
      <c r="AT337" s="216" t="s">
        <v>125</v>
      </c>
      <c r="AU337" s="216" t="s">
        <v>82</v>
      </c>
      <c r="AY337" s="18" t="s">
        <v>122</v>
      </c>
      <c r="BE337" s="217">
        <f>IF(N337="základní",J337,0)</f>
        <v>0</v>
      </c>
      <c r="BF337" s="217">
        <f>IF(N337="snížená",J337,0)</f>
        <v>0</v>
      </c>
      <c r="BG337" s="217">
        <f>IF(N337="zákl. přenesená",J337,0)</f>
        <v>0</v>
      </c>
      <c r="BH337" s="217">
        <f>IF(N337="sníž. přenesená",J337,0)</f>
        <v>0</v>
      </c>
      <c r="BI337" s="217">
        <f>IF(N337="nulová",J337,0)</f>
        <v>0</v>
      </c>
      <c r="BJ337" s="18" t="s">
        <v>80</v>
      </c>
      <c r="BK337" s="217">
        <f>ROUND(I337*H337,2)</f>
        <v>0</v>
      </c>
      <c r="BL337" s="18" t="s">
        <v>130</v>
      </c>
      <c r="BM337" s="216" t="s">
        <v>617</v>
      </c>
    </row>
    <row r="338" s="2" customFormat="1">
      <c r="A338" s="39"/>
      <c r="B338" s="40"/>
      <c r="C338" s="41"/>
      <c r="D338" s="218" t="s">
        <v>132</v>
      </c>
      <c r="E338" s="41"/>
      <c r="F338" s="219" t="s">
        <v>618</v>
      </c>
      <c r="G338" s="41"/>
      <c r="H338" s="41"/>
      <c r="I338" s="220"/>
      <c r="J338" s="41"/>
      <c r="K338" s="41"/>
      <c r="L338" s="45"/>
      <c r="M338" s="221"/>
      <c r="N338" s="222"/>
      <c r="O338" s="85"/>
      <c r="P338" s="85"/>
      <c r="Q338" s="85"/>
      <c r="R338" s="85"/>
      <c r="S338" s="85"/>
      <c r="T338" s="86"/>
      <c r="U338" s="39"/>
      <c r="V338" s="39"/>
      <c r="W338" s="39"/>
      <c r="X338" s="39"/>
      <c r="Y338" s="39"/>
      <c r="Z338" s="39"/>
      <c r="AA338" s="39"/>
      <c r="AB338" s="39"/>
      <c r="AC338" s="39"/>
      <c r="AD338" s="39"/>
      <c r="AE338" s="39"/>
      <c r="AT338" s="18" t="s">
        <v>132</v>
      </c>
      <c r="AU338" s="18" t="s">
        <v>82</v>
      </c>
    </row>
    <row r="339" s="2" customFormat="1" ht="44.25" customHeight="1">
      <c r="A339" s="39"/>
      <c r="B339" s="40"/>
      <c r="C339" s="205" t="s">
        <v>619</v>
      </c>
      <c r="D339" s="205" t="s">
        <v>125</v>
      </c>
      <c r="E339" s="206" t="s">
        <v>620</v>
      </c>
      <c r="F339" s="207" t="s">
        <v>621</v>
      </c>
      <c r="G339" s="208" t="s">
        <v>269</v>
      </c>
      <c r="H339" s="209">
        <v>4.6859999999999999</v>
      </c>
      <c r="I339" s="210"/>
      <c r="J339" s="211">
        <f>ROUND(I339*H339,2)</f>
        <v>0</v>
      </c>
      <c r="K339" s="207" t="s">
        <v>129</v>
      </c>
      <c r="L339" s="45"/>
      <c r="M339" s="212" t="s">
        <v>19</v>
      </c>
      <c r="N339" s="213" t="s">
        <v>43</v>
      </c>
      <c r="O339" s="85"/>
      <c r="P339" s="214">
        <f>O339*H339</f>
        <v>0</v>
      </c>
      <c r="Q339" s="214">
        <v>0</v>
      </c>
      <c r="R339" s="214">
        <f>Q339*H339</f>
        <v>0</v>
      </c>
      <c r="S339" s="214">
        <v>0</v>
      </c>
      <c r="T339" s="215">
        <f>S339*H339</f>
        <v>0</v>
      </c>
      <c r="U339" s="39"/>
      <c r="V339" s="39"/>
      <c r="W339" s="39"/>
      <c r="X339" s="39"/>
      <c r="Y339" s="39"/>
      <c r="Z339" s="39"/>
      <c r="AA339" s="39"/>
      <c r="AB339" s="39"/>
      <c r="AC339" s="39"/>
      <c r="AD339" s="39"/>
      <c r="AE339" s="39"/>
      <c r="AR339" s="216" t="s">
        <v>130</v>
      </c>
      <c r="AT339" s="216" t="s">
        <v>125</v>
      </c>
      <c r="AU339" s="216" t="s">
        <v>82</v>
      </c>
      <c r="AY339" s="18" t="s">
        <v>122</v>
      </c>
      <c r="BE339" s="217">
        <f>IF(N339="základní",J339,0)</f>
        <v>0</v>
      </c>
      <c r="BF339" s="217">
        <f>IF(N339="snížená",J339,0)</f>
        <v>0</v>
      </c>
      <c r="BG339" s="217">
        <f>IF(N339="zákl. přenesená",J339,0)</f>
        <v>0</v>
      </c>
      <c r="BH339" s="217">
        <f>IF(N339="sníž. přenesená",J339,0)</f>
        <v>0</v>
      </c>
      <c r="BI339" s="217">
        <f>IF(N339="nulová",J339,0)</f>
        <v>0</v>
      </c>
      <c r="BJ339" s="18" t="s">
        <v>80</v>
      </c>
      <c r="BK339" s="217">
        <f>ROUND(I339*H339,2)</f>
        <v>0</v>
      </c>
      <c r="BL339" s="18" t="s">
        <v>130</v>
      </c>
      <c r="BM339" s="216" t="s">
        <v>622</v>
      </c>
    </row>
    <row r="340" s="2" customFormat="1">
      <c r="A340" s="39"/>
      <c r="B340" s="40"/>
      <c r="C340" s="41"/>
      <c r="D340" s="218" t="s">
        <v>132</v>
      </c>
      <c r="E340" s="41"/>
      <c r="F340" s="219" t="s">
        <v>623</v>
      </c>
      <c r="G340" s="41"/>
      <c r="H340" s="41"/>
      <c r="I340" s="220"/>
      <c r="J340" s="41"/>
      <c r="K340" s="41"/>
      <c r="L340" s="45"/>
      <c r="M340" s="221"/>
      <c r="N340" s="222"/>
      <c r="O340" s="85"/>
      <c r="P340" s="85"/>
      <c r="Q340" s="85"/>
      <c r="R340" s="85"/>
      <c r="S340" s="85"/>
      <c r="T340" s="86"/>
      <c r="U340" s="39"/>
      <c r="V340" s="39"/>
      <c r="W340" s="39"/>
      <c r="X340" s="39"/>
      <c r="Y340" s="39"/>
      <c r="Z340" s="39"/>
      <c r="AA340" s="39"/>
      <c r="AB340" s="39"/>
      <c r="AC340" s="39"/>
      <c r="AD340" s="39"/>
      <c r="AE340" s="39"/>
      <c r="AT340" s="18" t="s">
        <v>132</v>
      </c>
      <c r="AU340" s="18" t="s">
        <v>82</v>
      </c>
    </row>
    <row r="341" s="12" customFormat="1" ht="22.8" customHeight="1">
      <c r="A341" s="12"/>
      <c r="B341" s="189"/>
      <c r="C341" s="190"/>
      <c r="D341" s="191" t="s">
        <v>71</v>
      </c>
      <c r="E341" s="203" t="s">
        <v>624</v>
      </c>
      <c r="F341" s="203" t="s">
        <v>625</v>
      </c>
      <c r="G341" s="190"/>
      <c r="H341" s="190"/>
      <c r="I341" s="193"/>
      <c r="J341" s="204">
        <f>BK341</f>
        <v>0</v>
      </c>
      <c r="K341" s="190"/>
      <c r="L341" s="195"/>
      <c r="M341" s="196"/>
      <c r="N341" s="197"/>
      <c r="O341" s="197"/>
      <c r="P341" s="198">
        <f>SUM(P342:P343)</f>
        <v>0</v>
      </c>
      <c r="Q341" s="197"/>
      <c r="R341" s="198">
        <f>SUM(R342:R343)</f>
        <v>0</v>
      </c>
      <c r="S341" s="197"/>
      <c r="T341" s="199">
        <f>SUM(T342:T343)</f>
        <v>0</v>
      </c>
      <c r="U341" s="12"/>
      <c r="V341" s="12"/>
      <c r="W341" s="12"/>
      <c r="X341" s="12"/>
      <c r="Y341" s="12"/>
      <c r="Z341" s="12"/>
      <c r="AA341" s="12"/>
      <c r="AB341" s="12"/>
      <c r="AC341" s="12"/>
      <c r="AD341" s="12"/>
      <c r="AE341" s="12"/>
      <c r="AR341" s="200" t="s">
        <v>80</v>
      </c>
      <c r="AT341" s="201" t="s">
        <v>71</v>
      </c>
      <c r="AU341" s="201" t="s">
        <v>80</v>
      </c>
      <c r="AY341" s="200" t="s">
        <v>122</v>
      </c>
      <c r="BK341" s="202">
        <f>SUM(BK342:BK343)</f>
        <v>0</v>
      </c>
    </row>
    <row r="342" s="2" customFormat="1" ht="44.25" customHeight="1">
      <c r="A342" s="39"/>
      <c r="B342" s="40"/>
      <c r="C342" s="205" t="s">
        <v>626</v>
      </c>
      <c r="D342" s="205" t="s">
        <v>125</v>
      </c>
      <c r="E342" s="206" t="s">
        <v>627</v>
      </c>
      <c r="F342" s="207" t="s">
        <v>628</v>
      </c>
      <c r="G342" s="208" t="s">
        <v>269</v>
      </c>
      <c r="H342" s="209">
        <v>620.58500000000004</v>
      </c>
      <c r="I342" s="210"/>
      <c r="J342" s="211">
        <f>ROUND(I342*H342,2)</f>
        <v>0</v>
      </c>
      <c r="K342" s="207" t="s">
        <v>129</v>
      </c>
      <c r="L342" s="45"/>
      <c r="M342" s="212" t="s">
        <v>19</v>
      </c>
      <c r="N342" s="213" t="s">
        <v>43</v>
      </c>
      <c r="O342" s="85"/>
      <c r="P342" s="214">
        <f>O342*H342</f>
        <v>0</v>
      </c>
      <c r="Q342" s="214">
        <v>0</v>
      </c>
      <c r="R342" s="214">
        <f>Q342*H342</f>
        <v>0</v>
      </c>
      <c r="S342" s="214">
        <v>0</v>
      </c>
      <c r="T342" s="215">
        <f>S342*H342</f>
        <v>0</v>
      </c>
      <c r="U342" s="39"/>
      <c r="V342" s="39"/>
      <c r="W342" s="39"/>
      <c r="X342" s="39"/>
      <c r="Y342" s="39"/>
      <c r="Z342" s="39"/>
      <c r="AA342" s="39"/>
      <c r="AB342" s="39"/>
      <c r="AC342" s="39"/>
      <c r="AD342" s="39"/>
      <c r="AE342" s="39"/>
      <c r="AR342" s="216" t="s">
        <v>130</v>
      </c>
      <c r="AT342" s="216" t="s">
        <v>125</v>
      </c>
      <c r="AU342" s="216" t="s">
        <v>82</v>
      </c>
      <c r="AY342" s="18" t="s">
        <v>122</v>
      </c>
      <c r="BE342" s="217">
        <f>IF(N342="základní",J342,0)</f>
        <v>0</v>
      </c>
      <c r="BF342" s="217">
        <f>IF(N342="snížená",J342,0)</f>
        <v>0</v>
      </c>
      <c r="BG342" s="217">
        <f>IF(N342="zákl. přenesená",J342,0)</f>
        <v>0</v>
      </c>
      <c r="BH342" s="217">
        <f>IF(N342="sníž. přenesená",J342,0)</f>
        <v>0</v>
      </c>
      <c r="BI342" s="217">
        <f>IF(N342="nulová",J342,0)</f>
        <v>0</v>
      </c>
      <c r="BJ342" s="18" t="s">
        <v>80</v>
      </c>
      <c r="BK342" s="217">
        <f>ROUND(I342*H342,2)</f>
        <v>0</v>
      </c>
      <c r="BL342" s="18" t="s">
        <v>130</v>
      </c>
      <c r="BM342" s="216" t="s">
        <v>629</v>
      </c>
    </row>
    <row r="343" s="2" customFormat="1">
      <c r="A343" s="39"/>
      <c r="B343" s="40"/>
      <c r="C343" s="41"/>
      <c r="D343" s="218" t="s">
        <v>132</v>
      </c>
      <c r="E343" s="41"/>
      <c r="F343" s="219" t="s">
        <v>630</v>
      </c>
      <c r="G343" s="41"/>
      <c r="H343" s="41"/>
      <c r="I343" s="220"/>
      <c r="J343" s="41"/>
      <c r="K343" s="41"/>
      <c r="L343" s="45"/>
      <c r="M343" s="221"/>
      <c r="N343" s="222"/>
      <c r="O343" s="85"/>
      <c r="P343" s="85"/>
      <c r="Q343" s="85"/>
      <c r="R343" s="85"/>
      <c r="S343" s="85"/>
      <c r="T343" s="86"/>
      <c r="U343" s="39"/>
      <c r="V343" s="39"/>
      <c r="W343" s="39"/>
      <c r="X343" s="39"/>
      <c r="Y343" s="39"/>
      <c r="Z343" s="39"/>
      <c r="AA343" s="39"/>
      <c r="AB343" s="39"/>
      <c r="AC343" s="39"/>
      <c r="AD343" s="39"/>
      <c r="AE343" s="39"/>
      <c r="AT343" s="18" t="s">
        <v>132</v>
      </c>
      <c r="AU343" s="18" t="s">
        <v>82</v>
      </c>
    </row>
    <row r="344" s="12" customFormat="1" ht="25.92" customHeight="1">
      <c r="A344" s="12"/>
      <c r="B344" s="189"/>
      <c r="C344" s="190"/>
      <c r="D344" s="191" t="s">
        <v>71</v>
      </c>
      <c r="E344" s="192" t="s">
        <v>631</v>
      </c>
      <c r="F344" s="192" t="s">
        <v>632</v>
      </c>
      <c r="G344" s="190"/>
      <c r="H344" s="190"/>
      <c r="I344" s="193"/>
      <c r="J344" s="194">
        <f>BK344</f>
        <v>0</v>
      </c>
      <c r="K344" s="190"/>
      <c r="L344" s="195"/>
      <c r="M344" s="196"/>
      <c r="N344" s="197"/>
      <c r="O344" s="197"/>
      <c r="P344" s="198">
        <f>P345</f>
        <v>0</v>
      </c>
      <c r="Q344" s="197"/>
      <c r="R344" s="198">
        <f>R345</f>
        <v>2100.1767654700002</v>
      </c>
      <c r="S344" s="197"/>
      <c r="T344" s="199">
        <f>T345</f>
        <v>0</v>
      </c>
      <c r="U344" s="12"/>
      <c r="V344" s="12"/>
      <c r="W344" s="12"/>
      <c r="X344" s="12"/>
      <c r="Y344" s="12"/>
      <c r="Z344" s="12"/>
      <c r="AA344" s="12"/>
      <c r="AB344" s="12"/>
      <c r="AC344" s="12"/>
      <c r="AD344" s="12"/>
      <c r="AE344" s="12"/>
      <c r="AR344" s="200" t="s">
        <v>141</v>
      </c>
      <c r="AT344" s="201" t="s">
        <v>71</v>
      </c>
      <c r="AU344" s="201" t="s">
        <v>72</v>
      </c>
      <c r="AY344" s="200" t="s">
        <v>122</v>
      </c>
      <c r="BK344" s="202">
        <f>BK345</f>
        <v>0</v>
      </c>
    </row>
    <row r="345" s="12" customFormat="1" ht="22.8" customHeight="1">
      <c r="A345" s="12"/>
      <c r="B345" s="189"/>
      <c r="C345" s="190"/>
      <c r="D345" s="191" t="s">
        <v>71</v>
      </c>
      <c r="E345" s="203" t="s">
        <v>633</v>
      </c>
      <c r="F345" s="203" t="s">
        <v>634</v>
      </c>
      <c r="G345" s="190"/>
      <c r="H345" s="190"/>
      <c r="I345" s="193"/>
      <c r="J345" s="204">
        <f>BK345</f>
        <v>0</v>
      </c>
      <c r="K345" s="190"/>
      <c r="L345" s="195"/>
      <c r="M345" s="196"/>
      <c r="N345" s="197"/>
      <c r="O345" s="197"/>
      <c r="P345" s="198">
        <f>SUM(P346:P398)</f>
        <v>0</v>
      </c>
      <c r="Q345" s="197"/>
      <c r="R345" s="198">
        <f>SUM(R346:R398)</f>
        <v>2100.1767654700002</v>
      </c>
      <c r="S345" s="197"/>
      <c r="T345" s="199">
        <f>SUM(T346:T398)</f>
        <v>0</v>
      </c>
      <c r="U345" s="12"/>
      <c r="V345" s="12"/>
      <c r="W345" s="12"/>
      <c r="X345" s="12"/>
      <c r="Y345" s="12"/>
      <c r="Z345" s="12"/>
      <c r="AA345" s="12"/>
      <c r="AB345" s="12"/>
      <c r="AC345" s="12"/>
      <c r="AD345" s="12"/>
      <c r="AE345" s="12"/>
      <c r="AR345" s="200" t="s">
        <v>141</v>
      </c>
      <c r="AT345" s="201" t="s">
        <v>71</v>
      </c>
      <c r="AU345" s="201" t="s">
        <v>80</v>
      </c>
      <c r="AY345" s="200" t="s">
        <v>122</v>
      </c>
      <c r="BK345" s="202">
        <f>SUM(BK346:BK398)</f>
        <v>0</v>
      </c>
    </row>
    <row r="346" s="2" customFormat="1" ht="24.15" customHeight="1">
      <c r="A346" s="39"/>
      <c r="B346" s="40"/>
      <c r="C346" s="261" t="s">
        <v>635</v>
      </c>
      <c r="D346" s="261" t="s">
        <v>631</v>
      </c>
      <c r="E346" s="262" t="s">
        <v>636</v>
      </c>
      <c r="F346" s="263" t="s">
        <v>637</v>
      </c>
      <c r="G346" s="264" t="s">
        <v>193</v>
      </c>
      <c r="H346" s="265">
        <v>2209.259</v>
      </c>
      <c r="I346" s="266"/>
      <c r="J346" s="267">
        <f>ROUND(I346*H346,2)</f>
        <v>0</v>
      </c>
      <c r="K346" s="263" t="s">
        <v>129</v>
      </c>
      <c r="L346" s="268"/>
      <c r="M346" s="269" t="s">
        <v>19</v>
      </c>
      <c r="N346" s="270" t="s">
        <v>43</v>
      </c>
      <c r="O346" s="85"/>
      <c r="P346" s="214">
        <f>O346*H346</f>
        <v>0</v>
      </c>
      <c r="Q346" s="214">
        <v>0.00012999999999999999</v>
      </c>
      <c r="R346" s="214">
        <f>Q346*H346</f>
        <v>0.28720366999999997</v>
      </c>
      <c r="S346" s="214">
        <v>0</v>
      </c>
      <c r="T346" s="215">
        <f>S346*H346</f>
        <v>0</v>
      </c>
      <c r="U346" s="39"/>
      <c r="V346" s="39"/>
      <c r="W346" s="39"/>
      <c r="X346" s="39"/>
      <c r="Y346" s="39"/>
      <c r="Z346" s="39"/>
      <c r="AA346" s="39"/>
      <c r="AB346" s="39"/>
      <c r="AC346" s="39"/>
      <c r="AD346" s="39"/>
      <c r="AE346" s="39"/>
      <c r="AR346" s="216" t="s">
        <v>638</v>
      </c>
      <c r="AT346" s="216" t="s">
        <v>631</v>
      </c>
      <c r="AU346" s="216" t="s">
        <v>82</v>
      </c>
      <c r="AY346" s="18" t="s">
        <v>122</v>
      </c>
      <c r="BE346" s="217">
        <f>IF(N346="základní",J346,0)</f>
        <v>0</v>
      </c>
      <c r="BF346" s="217">
        <f>IF(N346="snížená",J346,0)</f>
        <v>0</v>
      </c>
      <c r="BG346" s="217">
        <f>IF(N346="zákl. přenesená",J346,0)</f>
        <v>0</v>
      </c>
      <c r="BH346" s="217">
        <f>IF(N346="sníž. přenesená",J346,0)</f>
        <v>0</v>
      </c>
      <c r="BI346" s="217">
        <f>IF(N346="nulová",J346,0)</f>
        <v>0</v>
      </c>
      <c r="BJ346" s="18" t="s">
        <v>80</v>
      </c>
      <c r="BK346" s="217">
        <f>ROUND(I346*H346,2)</f>
        <v>0</v>
      </c>
      <c r="BL346" s="18" t="s">
        <v>586</v>
      </c>
      <c r="BM346" s="216" t="s">
        <v>639</v>
      </c>
    </row>
    <row r="347" s="2" customFormat="1">
      <c r="A347" s="39"/>
      <c r="B347" s="40"/>
      <c r="C347" s="41"/>
      <c r="D347" s="223" t="s">
        <v>134</v>
      </c>
      <c r="E347" s="41"/>
      <c r="F347" s="224" t="s">
        <v>640</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134</v>
      </c>
      <c r="AU347" s="18" t="s">
        <v>82</v>
      </c>
    </row>
    <row r="348" s="13" customFormat="1">
      <c r="A348" s="13"/>
      <c r="B348" s="229"/>
      <c r="C348" s="230"/>
      <c r="D348" s="223" t="s">
        <v>201</v>
      </c>
      <c r="E348" s="231" t="s">
        <v>19</v>
      </c>
      <c r="F348" s="232" t="s">
        <v>641</v>
      </c>
      <c r="G348" s="230"/>
      <c r="H348" s="233">
        <v>2209.259</v>
      </c>
      <c r="I348" s="234"/>
      <c r="J348" s="230"/>
      <c r="K348" s="230"/>
      <c r="L348" s="235"/>
      <c r="M348" s="236"/>
      <c r="N348" s="237"/>
      <c r="O348" s="237"/>
      <c r="P348" s="237"/>
      <c r="Q348" s="237"/>
      <c r="R348" s="237"/>
      <c r="S348" s="237"/>
      <c r="T348" s="238"/>
      <c r="U348" s="13"/>
      <c r="V348" s="13"/>
      <c r="W348" s="13"/>
      <c r="X348" s="13"/>
      <c r="Y348" s="13"/>
      <c r="Z348" s="13"/>
      <c r="AA348" s="13"/>
      <c r="AB348" s="13"/>
      <c r="AC348" s="13"/>
      <c r="AD348" s="13"/>
      <c r="AE348" s="13"/>
      <c r="AT348" s="239" t="s">
        <v>201</v>
      </c>
      <c r="AU348" s="239" t="s">
        <v>82</v>
      </c>
      <c r="AV348" s="13" t="s">
        <v>82</v>
      </c>
      <c r="AW348" s="13" t="s">
        <v>33</v>
      </c>
      <c r="AX348" s="13" t="s">
        <v>80</v>
      </c>
      <c r="AY348" s="239" t="s">
        <v>122</v>
      </c>
    </row>
    <row r="349" s="2" customFormat="1" ht="21.75" customHeight="1">
      <c r="A349" s="39"/>
      <c r="B349" s="40"/>
      <c r="C349" s="261" t="s">
        <v>642</v>
      </c>
      <c r="D349" s="261" t="s">
        <v>631</v>
      </c>
      <c r="E349" s="262" t="s">
        <v>643</v>
      </c>
      <c r="F349" s="263" t="s">
        <v>644</v>
      </c>
      <c r="G349" s="264" t="s">
        <v>357</v>
      </c>
      <c r="H349" s="265">
        <v>1</v>
      </c>
      <c r="I349" s="266"/>
      <c r="J349" s="267">
        <f>ROUND(I349*H349,2)</f>
        <v>0</v>
      </c>
      <c r="K349" s="263" t="s">
        <v>129</v>
      </c>
      <c r="L349" s="268"/>
      <c r="M349" s="269" t="s">
        <v>19</v>
      </c>
      <c r="N349" s="270" t="s">
        <v>43</v>
      </c>
      <c r="O349" s="85"/>
      <c r="P349" s="214">
        <f>O349*H349</f>
        <v>0</v>
      </c>
      <c r="Q349" s="214">
        <v>0.067000000000000004</v>
      </c>
      <c r="R349" s="214">
        <f>Q349*H349</f>
        <v>0.067000000000000004</v>
      </c>
      <c r="S349" s="214">
        <v>0</v>
      </c>
      <c r="T349" s="215">
        <f>S349*H349</f>
        <v>0</v>
      </c>
      <c r="U349" s="39"/>
      <c r="V349" s="39"/>
      <c r="W349" s="39"/>
      <c r="X349" s="39"/>
      <c r="Y349" s="39"/>
      <c r="Z349" s="39"/>
      <c r="AA349" s="39"/>
      <c r="AB349" s="39"/>
      <c r="AC349" s="39"/>
      <c r="AD349" s="39"/>
      <c r="AE349" s="39"/>
      <c r="AR349" s="216" t="s">
        <v>638</v>
      </c>
      <c r="AT349" s="216" t="s">
        <v>631</v>
      </c>
      <c r="AU349" s="216" t="s">
        <v>82</v>
      </c>
      <c r="AY349" s="18" t="s">
        <v>122</v>
      </c>
      <c r="BE349" s="217">
        <f>IF(N349="základní",J349,0)</f>
        <v>0</v>
      </c>
      <c r="BF349" s="217">
        <f>IF(N349="snížená",J349,0)</f>
        <v>0</v>
      </c>
      <c r="BG349" s="217">
        <f>IF(N349="zákl. přenesená",J349,0)</f>
        <v>0</v>
      </c>
      <c r="BH349" s="217">
        <f>IF(N349="sníž. přenesená",J349,0)</f>
        <v>0</v>
      </c>
      <c r="BI349" s="217">
        <f>IF(N349="nulová",J349,0)</f>
        <v>0</v>
      </c>
      <c r="BJ349" s="18" t="s">
        <v>80</v>
      </c>
      <c r="BK349" s="217">
        <f>ROUND(I349*H349,2)</f>
        <v>0</v>
      </c>
      <c r="BL349" s="18" t="s">
        <v>586</v>
      </c>
      <c r="BM349" s="216" t="s">
        <v>645</v>
      </c>
    </row>
    <row r="350" s="2" customFormat="1" ht="24.15" customHeight="1">
      <c r="A350" s="39"/>
      <c r="B350" s="40"/>
      <c r="C350" s="261" t="s">
        <v>646</v>
      </c>
      <c r="D350" s="261" t="s">
        <v>631</v>
      </c>
      <c r="E350" s="262" t="s">
        <v>647</v>
      </c>
      <c r="F350" s="263" t="s">
        <v>648</v>
      </c>
      <c r="G350" s="264" t="s">
        <v>357</v>
      </c>
      <c r="H350" s="265">
        <v>1</v>
      </c>
      <c r="I350" s="266"/>
      <c r="J350" s="267">
        <f>ROUND(I350*H350,2)</f>
        <v>0</v>
      </c>
      <c r="K350" s="263" t="s">
        <v>129</v>
      </c>
      <c r="L350" s="268"/>
      <c r="M350" s="269" t="s">
        <v>19</v>
      </c>
      <c r="N350" s="270" t="s">
        <v>43</v>
      </c>
      <c r="O350" s="85"/>
      <c r="P350" s="214">
        <f>O350*H350</f>
        <v>0</v>
      </c>
      <c r="Q350" s="214">
        <v>0.089999999999999997</v>
      </c>
      <c r="R350" s="214">
        <f>Q350*H350</f>
        <v>0.089999999999999997</v>
      </c>
      <c r="S350" s="214">
        <v>0</v>
      </c>
      <c r="T350" s="215">
        <f>S350*H350</f>
        <v>0</v>
      </c>
      <c r="U350" s="39"/>
      <c r="V350" s="39"/>
      <c r="W350" s="39"/>
      <c r="X350" s="39"/>
      <c r="Y350" s="39"/>
      <c r="Z350" s="39"/>
      <c r="AA350" s="39"/>
      <c r="AB350" s="39"/>
      <c r="AC350" s="39"/>
      <c r="AD350" s="39"/>
      <c r="AE350" s="39"/>
      <c r="AR350" s="216" t="s">
        <v>638</v>
      </c>
      <c r="AT350" s="216" t="s">
        <v>631</v>
      </c>
      <c r="AU350" s="216" t="s">
        <v>82</v>
      </c>
      <c r="AY350" s="18" t="s">
        <v>122</v>
      </c>
      <c r="BE350" s="217">
        <f>IF(N350="základní",J350,0)</f>
        <v>0</v>
      </c>
      <c r="BF350" s="217">
        <f>IF(N350="snížená",J350,0)</f>
        <v>0</v>
      </c>
      <c r="BG350" s="217">
        <f>IF(N350="zákl. přenesená",J350,0)</f>
        <v>0</v>
      </c>
      <c r="BH350" s="217">
        <f>IF(N350="sníž. přenesená",J350,0)</f>
        <v>0</v>
      </c>
      <c r="BI350" s="217">
        <f>IF(N350="nulová",J350,0)</f>
        <v>0</v>
      </c>
      <c r="BJ350" s="18" t="s">
        <v>80</v>
      </c>
      <c r="BK350" s="217">
        <f>ROUND(I350*H350,2)</f>
        <v>0</v>
      </c>
      <c r="BL350" s="18" t="s">
        <v>586</v>
      </c>
      <c r="BM350" s="216" t="s">
        <v>649</v>
      </c>
    </row>
    <row r="351" s="2" customFormat="1" ht="24.15" customHeight="1">
      <c r="A351" s="39"/>
      <c r="B351" s="40"/>
      <c r="C351" s="261" t="s">
        <v>650</v>
      </c>
      <c r="D351" s="261" t="s">
        <v>631</v>
      </c>
      <c r="E351" s="262" t="s">
        <v>651</v>
      </c>
      <c r="F351" s="263" t="s">
        <v>652</v>
      </c>
      <c r="G351" s="264" t="s">
        <v>357</v>
      </c>
      <c r="H351" s="265">
        <v>1</v>
      </c>
      <c r="I351" s="266"/>
      <c r="J351" s="267">
        <f>ROUND(I351*H351,2)</f>
        <v>0</v>
      </c>
      <c r="K351" s="263" t="s">
        <v>129</v>
      </c>
      <c r="L351" s="268"/>
      <c r="M351" s="269" t="s">
        <v>19</v>
      </c>
      <c r="N351" s="270" t="s">
        <v>43</v>
      </c>
      <c r="O351" s="85"/>
      <c r="P351" s="214">
        <f>O351*H351</f>
        <v>0</v>
      </c>
      <c r="Q351" s="214">
        <v>0.057000000000000002</v>
      </c>
      <c r="R351" s="214">
        <f>Q351*H351</f>
        <v>0.057000000000000002</v>
      </c>
      <c r="S351" s="214">
        <v>0</v>
      </c>
      <c r="T351" s="215">
        <f>S351*H351</f>
        <v>0</v>
      </c>
      <c r="U351" s="39"/>
      <c r="V351" s="39"/>
      <c r="W351" s="39"/>
      <c r="X351" s="39"/>
      <c r="Y351" s="39"/>
      <c r="Z351" s="39"/>
      <c r="AA351" s="39"/>
      <c r="AB351" s="39"/>
      <c r="AC351" s="39"/>
      <c r="AD351" s="39"/>
      <c r="AE351" s="39"/>
      <c r="AR351" s="216" t="s">
        <v>638</v>
      </c>
      <c r="AT351" s="216" t="s">
        <v>631</v>
      </c>
      <c r="AU351" s="216" t="s">
        <v>82</v>
      </c>
      <c r="AY351" s="18" t="s">
        <v>122</v>
      </c>
      <c r="BE351" s="217">
        <f>IF(N351="základní",J351,0)</f>
        <v>0</v>
      </c>
      <c r="BF351" s="217">
        <f>IF(N351="snížená",J351,0)</f>
        <v>0</v>
      </c>
      <c r="BG351" s="217">
        <f>IF(N351="zákl. přenesená",J351,0)</f>
        <v>0</v>
      </c>
      <c r="BH351" s="217">
        <f>IF(N351="sníž. přenesená",J351,0)</f>
        <v>0</v>
      </c>
      <c r="BI351" s="217">
        <f>IF(N351="nulová",J351,0)</f>
        <v>0</v>
      </c>
      <c r="BJ351" s="18" t="s">
        <v>80</v>
      </c>
      <c r="BK351" s="217">
        <f>ROUND(I351*H351,2)</f>
        <v>0</v>
      </c>
      <c r="BL351" s="18" t="s">
        <v>586</v>
      </c>
      <c r="BM351" s="216" t="s">
        <v>653</v>
      </c>
    </row>
    <row r="352" s="2" customFormat="1" ht="21.75" customHeight="1">
      <c r="A352" s="39"/>
      <c r="B352" s="40"/>
      <c r="C352" s="261" t="s">
        <v>654</v>
      </c>
      <c r="D352" s="261" t="s">
        <v>631</v>
      </c>
      <c r="E352" s="262" t="s">
        <v>655</v>
      </c>
      <c r="F352" s="263" t="s">
        <v>656</v>
      </c>
      <c r="G352" s="264" t="s">
        <v>357</v>
      </c>
      <c r="H352" s="265">
        <v>1</v>
      </c>
      <c r="I352" s="266"/>
      <c r="J352" s="267">
        <f>ROUND(I352*H352,2)</f>
        <v>0</v>
      </c>
      <c r="K352" s="263" t="s">
        <v>129</v>
      </c>
      <c r="L352" s="268"/>
      <c r="M352" s="269" t="s">
        <v>19</v>
      </c>
      <c r="N352" s="270" t="s">
        <v>43</v>
      </c>
      <c r="O352" s="85"/>
      <c r="P352" s="214">
        <f>O352*H352</f>
        <v>0</v>
      </c>
      <c r="Q352" s="214">
        <v>0.058000000000000003</v>
      </c>
      <c r="R352" s="214">
        <f>Q352*H352</f>
        <v>0.058000000000000003</v>
      </c>
      <c r="S352" s="214">
        <v>0</v>
      </c>
      <c r="T352" s="215">
        <f>S352*H352</f>
        <v>0</v>
      </c>
      <c r="U352" s="39"/>
      <c r="V352" s="39"/>
      <c r="W352" s="39"/>
      <c r="X352" s="39"/>
      <c r="Y352" s="39"/>
      <c r="Z352" s="39"/>
      <c r="AA352" s="39"/>
      <c r="AB352" s="39"/>
      <c r="AC352" s="39"/>
      <c r="AD352" s="39"/>
      <c r="AE352" s="39"/>
      <c r="AR352" s="216" t="s">
        <v>638</v>
      </c>
      <c r="AT352" s="216" t="s">
        <v>631</v>
      </c>
      <c r="AU352" s="216" t="s">
        <v>82</v>
      </c>
      <c r="AY352" s="18" t="s">
        <v>122</v>
      </c>
      <c r="BE352" s="217">
        <f>IF(N352="základní",J352,0)</f>
        <v>0</v>
      </c>
      <c r="BF352" s="217">
        <f>IF(N352="snížená",J352,0)</f>
        <v>0</v>
      </c>
      <c r="BG352" s="217">
        <f>IF(N352="zákl. přenesená",J352,0)</f>
        <v>0</v>
      </c>
      <c r="BH352" s="217">
        <f>IF(N352="sníž. přenesená",J352,0)</f>
        <v>0</v>
      </c>
      <c r="BI352" s="217">
        <f>IF(N352="nulová",J352,0)</f>
        <v>0</v>
      </c>
      <c r="BJ352" s="18" t="s">
        <v>80</v>
      </c>
      <c r="BK352" s="217">
        <f>ROUND(I352*H352,2)</f>
        <v>0</v>
      </c>
      <c r="BL352" s="18" t="s">
        <v>586</v>
      </c>
      <c r="BM352" s="216" t="s">
        <v>657</v>
      </c>
    </row>
    <row r="353" s="2" customFormat="1" ht="24.15" customHeight="1">
      <c r="A353" s="39"/>
      <c r="B353" s="40"/>
      <c r="C353" s="261" t="s">
        <v>658</v>
      </c>
      <c r="D353" s="261" t="s">
        <v>631</v>
      </c>
      <c r="E353" s="262" t="s">
        <v>659</v>
      </c>
      <c r="F353" s="263" t="s">
        <v>660</v>
      </c>
      <c r="G353" s="264" t="s">
        <v>357</v>
      </c>
      <c r="H353" s="265">
        <v>1</v>
      </c>
      <c r="I353" s="266"/>
      <c r="J353" s="267">
        <f>ROUND(I353*H353,2)</f>
        <v>0</v>
      </c>
      <c r="K353" s="263" t="s">
        <v>129</v>
      </c>
      <c r="L353" s="268"/>
      <c r="M353" s="269" t="s">
        <v>19</v>
      </c>
      <c r="N353" s="270" t="s">
        <v>43</v>
      </c>
      <c r="O353" s="85"/>
      <c r="P353" s="214">
        <f>O353*H353</f>
        <v>0</v>
      </c>
      <c r="Q353" s="214">
        <v>0.027</v>
      </c>
      <c r="R353" s="214">
        <f>Q353*H353</f>
        <v>0.027</v>
      </c>
      <c r="S353" s="214">
        <v>0</v>
      </c>
      <c r="T353" s="215">
        <f>S353*H353</f>
        <v>0</v>
      </c>
      <c r="U353" s="39"/>
      <c r="V353" s="39"/>
      <c r="W353" s="39"/>
      <c r="X353" s="39"/>
      <c r="Y353" s="39"/>
      <c r="Z353" s="39"/>
      <c r="AA353" s="39"/>
      <c r="AB353" s="39"/>
      <c r="AC353" s="39"/>
      <c r="AD353" s="39"/>
      <c r="AE353" s="39"/>
      <c r="AR353" s="216" t="s">
        <v>638</v>
      </c>
      <c r="AT353" s="216" t="s">
        <v>631</v>
      </c>
      <c r="AU353" s="216" t="s">
        <v>82</v>
      </c>
      <c r="AY353" s="18" t="s">
        <v>122</v>
      </c>
      <c r="BE353" s="217">
        <f>IF(N353="základní",J353,0)</f>
        <v>0</v>
      </c>
      <c r="BF353" s="217">
        <f>IF(N353="snížená",J353,0)</f>
        <v>0</v>
      </c>
      <c r="BG353" s="217">
        <f>IF(N353="zákl. přenesená",J353,0)</f>
        <v>0</v>
      </c>
      <c r="BH353" s="217">
        <f>IF(N353="sníž. přenesená",J353,0)</f>
        <v>0</v>
      </c>
      <c r="BI353" s="217">
        <f>IF(N353="nulová",J353,0)</f>
        <v>0</v>
      </c>
      <c r="BJ353" s="18" t="s">
        <v>80</v>
      </c>
      <c r="BK353" s="217">
        <f>ROUND(I353*H353,2)</f>
        <v>0</v>
      </c>
      <c r="BL353" s="18" t="s">
        <v>586</v>
      </c>
      <c r="BM353" s="216" t="s">
        <v>661</v>
      </c>
    </row>
    <row r="354" s="2" customFormat="1" ht="24.15" customHeight="1">
      <c r="A354" s="39"/>
      <c r="B354" s="40"/>
      <c r="C354" s="261" t="s">
        <v>662</v>
      </c>
      <c r="D354" s="261" t="s">
        <v>631</v>
      </c>
      <c r="E354" s="262" t="s">
        <v>663</v>
      </c>
      <c r="F354" s="263" t="s">
        <v>664</v>
      </c>
      <c r="G354" s="264" t="s">
        <v>357</v>
      </c>
      <c r="H354" s="265">
        <v>1</v>
      </c>
      <c r="I354" s="266"/>
      <c r="J354" s="267">
        <f>ROUND(I354*H354,2)</f>
        <v>0</v>
      </c>
      <c r="K354" s="263" t="s">
        <v>129</v>
      </c>
      <c r="L354" s="268"/>
      <c r="M354" s="269" t="s">
        <v>19</v>
      </c>
      <c r="N354" s="270" t="s">
        <v>43</v>
      </c>
      <c r="O354" s="85"/>
      <c r="P354" s="214">
        <f>O354*H354</f>
        <v>0</v>
      </c>
      <c r="Q354" s="214">
        <v>0.0040000000000000001</v>
      </c>
      <c r="R354" s="214">
        <f>Q354*H354</f>
        <v>0.0040000000000000001</v>
      </c>
      <c r="S354" s="214">
        <v>0</v>
      </c>
      <c r="T354" s="215">
        <f>S354*H354</f>
        <v>0</v>
      </c>
      <c r="U354" s="39"/>
      <c r="V354" s="39"/>
      <c r="W354" s="39"/>
      <c r="X354" s="39"/>
      <c r="Y354" s="39"/>
      <c r="Z354" s="39"/>
      <c r="AA354" s="39"/>
      <c r="AB354" s="39"/>
      <c r="AC354" s="39"/>
      <c r="AD354" s="39"/>
      <c r="AE354" s="39"/>
      <c r="AR354" s="216" t="s">
        <v>638</v>
      </c>
      <c r="AT354" s="216" t="s">
        <v>631</v>
      </c>
      <c r="AU354" s="216" t="s">
        <v>82</v>
      </c>
      <c r="AY354" s="18" t="s">
        <v>122</v>
      </c>
      <c r="BE354" s="217">
        <f>IF(N354="základní",J354,0)</f>
        <v>0</v>
      </c>
      <c r="BF354" s="217">
        <f>IF(N354="snížená",J354,0)</f>
        <v>0</v>
      </c>
      <c r="BG354" s="217">
        <f>IF(N354="zákl. přenesená",J354,0)</f>
        <v>0</v>
      </c>
      <c r="BH354" s="217">
        <f>IF(N354="sníž. přenesená",J354,0)</f>
        <v>0</v>
      </c>
      <c r="BI354" s="217">
        <f>IF(N354="nulová",J354,0)</f>
        <v>0</v>
      </c>
      <c r="BJ354" s="18" t="s">
        <v>80</v>
      </c>
      <c r="BK354" s="217">
        <f>ROUND(I354*H354,2)</f>
        <v>0</v>
      </c>
      <c r="BL354" s="18" t="s">
        <v>586</v>
      </c>
      <c r="BM354" s="216" t="s">
        <v>665</v>
      </c>
    </row>
    <row r="355" s="2" customFormat="1" ht="24.15" customHeight="1">
      <c r="A355" s="39"/>
      <c r="B355" s="40"/>
      <c r="C355" s="261" t="s">
        <v>666</v>
      </c>
      <c r="D355" s="261" t="s">
        <v>631</v>
      </c>
      <c r="E355" s="262" t="s">
        <v>667</v>
      </c>
      <c r="F355" s="263" t="s">
        <v>668</v>
      </c>
      <c r="G355" s="264" t="s">
        <v>357</v>
      </c>
      <c r="H355" s="265">
        <v>1</v>
      </c>
      <c r="I355" s="266"/>
      <c r="J355" s="267">
        <f>ROUND(I355*H355,2)</f>
        <v>0</v>
      </c>
      <c r="K355" s="263" t="s">
        <v>129</v>
      </c>
      <c r="L355" s="268"/>
      <c r="M355" s="269" t="s">
        <v>19</v>
      </c>
      <c r="N355" s="270" t="s">
        <v>43</v>
      </c>
      <c r="O355" s="85"/>
      <c r="P355" s="214">
        <f>O355*H355</f>
        <v>0</v>
      </c>
      <c r="Q355" s="214">
        <v>0.092999999999999999</v>
      </c>
      <c r="R355" s="214">
        <f>Q355*H355</f>
        <v>0.092999999999999999</v>
      </c>
      <c r="S355" s="214">
        <v>0</v>
      </c>
      <c r="T355" s="215">
        <f>S355*H355</f>
        <v>0</v>
      </c>
      <c r="U355" s="39"/>
      <c r="V355" s="39"/>
      <c r="W355" s="39"/>
      <c r="X355" s="39"/>
      <c r="Y355" s="39"/>
      <c r="Z355" s="39"/>
      <c r="AA355" s="39"/>
      <c r="AB355" s="39"/>
      <c r="AC355" s="39"/>
      <c r="AD355" s="39"/>
      <c r="AE355" s="39"/>
      <c r="AR355" s="216" t="s">
        <v>638</v>
      </c>
      <c r="AT355" s="216" t="s">
        <v>631</v>
      </c>
      <c r="AU355" s="216" t="s">
        <v>82</v>
      </c>
      <c r="AY355" s="18" t="s">
        <v>122</v>
      </c>
      <c r="BE355" s="217">
        <f>IF(N355="základní",J355,0)</f>
        <v>0</v>
      </c>
      <c r="BF355" s="217">
        <f>IF(N355="snížená",J355,0)</f>
        <v>0</v>
      </c>
      <c r="BG355" s="217">
        <f>IF(N355="zákl. přenesená",J355,0)</f>
        <v>0</v>
      </c>
      <c r="BH355" s="217">
        <f>IF(N355="sníž. přenesená",J355,0)</f>
        <v>0</v>
      </c>
      <c r="BI355" s="217">
        <f>IF(N355="nulová",J355,0)</f>
        <v>0</v>
      </c>
      <c r="BJ355" s="18" t="s">
        <v>80</v>
      </c>
      <c r="BK355" s="217">
        <f>ROUND(I355*H355,2)</f>
        <v>0</v>
      </c>
      <c r="BL355" s="18" t="s">
        <v>586</v>
      </c>
      <c r="BM355" s="216" t="s">
        <v>669</v>
      </c>
    </row>
    <row r="356" s="2" customFormat="1" ht="24.15" customHeight="1">
      <c r="A356" s="39"/>
      <c r="B356" s="40"/>
      <c r="C356" s="261" t="s">
        <v>670</v>
      </c>
      <c r="D356" s="261" t="s">
        <v>631</v>
      </c>
      <c r="E356" s="262" t="s">
        <v>671</v>
      </c>
      <c r="F356" s="263" t="s">
        <v>672</v>
      </c>
      <c r="G356" s="264" t="s">
        <v>198</v>
      </c>
      <c r="H356" s="265">
        <v>2.4380000000000002</v>
      </c>
      <c r="I356" s="266"/>
      <c r="J356" s="267">
        <f>ROUND(I356*H356,2)</f>
        <v>0</v>
      </c>
      <c r="K356" s="263" t="s">
        <v>129</v>
      </c>
      <c r="L356" s="268"/>
      <c r="M356" s="269" t="s">
        <v>19</v>
      </c>
      <c r="N356" s="270" t="s">
        <v>43</v>
      </c>
      <c r="O356" s="85"/>
      <c r="P356" s="214">
        <f>O356*H356</f>
        <v>0</v>
      </c>
      <c r="Q356" s="214">
        <v>0.0035999999999999999</v>
      </c>
      <c r="R356" s="214">
        <f>Q356*H356</f>
        <v>0.0087767999999999995</v>
      </c>
      <c r="S356" s="214">
        <v>0</v>
      </c>
      <c r="T356" s="215">
        <f>S356*H356</f>
        <v>0</v>
      </c>
      <c r="U356" s="39"/>
      <c r="V356" s="39"/>
      <c r="W356" s="39"/>
      <c r="X356" s="39"/>
      <c r="Y356" s="39"/>
      <c r="Z356" s="39"/>
      <c r="AA356" s="39"/>
      <c r="AB356" s="39"/>
      <c r="AC356" s="39"/>
      <c r="AD356" s="39"/>
      <c r="AE356" s="39"/>
      <c r="AR356" s="216" t="s">
        <v>638</v>
      </c>
      <c r="AT356" s="216" t="s">
        <v>631</v>
      </c>
      <c r="AU356" s="216" t="s">
        <v>82</v>
      </c>
      <c r="AY356" s="18" t="s">
        <v>122</v>
      </c>
      <c r="BE356" s="217">
        <f>IF(N356="základní",J356,0)</f>
        <v>0</v>
      </c>
      <c r="BF356" s="217">
        <f>IF(N356="snížená",J356,0)</f>
        <v>0</v>
      </c>
      <c r="BG356" s="217">
        <f>IF(N356="zákl. přenesená",J356,0)</f>
        <v>0</v>
      </c>
      <c r="BH356" s="217">
        <f>IF(N356="sníž. přenesená",J356,0)</f>
        <v>0</v>
      </c>
      <c r="BI356" s="217">
        <f>IF(N356="nulová",J356,0)</f>
        <v>0</v>
      </c>
      <c r="BJ356" s="18" t="s">
        <v>80</v>
      </c>
      <c r="BK356" s="217">
        <f>ROUND(I356*H356,2)</f>
        <v>0</v>
      </c>
      <c r="BL356" s="18" t="s">
        <v>586</v>
      </c>
      <c r="BM356" s="216" t="s">
        <v>673</v>
      </c>
    </row>
    <row r="357" s="2" customFormat="1">
      <c r="A357" s="39"/>
      <c r="B357" s="40"/>
      <c r="C357" s="41"/>
      <c r="D357" s="223" t="s">
        <v>134</v>
      </c>
      <c r="E357" s="41"/>
      <c r="F357" s="224" t="s">
        <v>640</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134</v>
      </c>
      <c r="AU357" s="18" t="s">
        <v>82</v>
      </c>
    </row>
    <row r="358" s="13" customFormat="1">
      <c r="A358" s="13"/>
      <c r="B358" s="229"/>
      <c r="C358" s="230"/>
      <c r="D358" s="223" t="s">
        <v>201</v>
      </c>
      <c r="E358" s="231" t="s">
        <v>19</v>
      </c>
      <c r="F358" s="232" t="s">
        <v>674</v>
      </c>
      <c r="G358" s="230"/>
      <c r="H358" s="233">
        <v>2.4380000000000002</v>
      </c>
      <c r="I358" s="234"/>
      <c r="J358" s="230"/>
      <c r="K358" s="230"/>
      <c r="L358" s="235"/>
      <c r="M358" s="236"/>
      <c r="N358" s="237"/>
      <c r="O358" s="237"/>
      <c r="P358" s="237"/>
      <c r="Q358" s="237"/>
      <c r="R358" s="237"/>
      <c r="S358" s="237"/>
      <c r="T358" s="238"/>
      <c r="U358" s="13"/>
      <c r="V358" s="13"/>
      <c r="W358" s="13"/>
      <c r="X358" s="13"/>
      <c r="Y358" s="13"/>
      <c r="Z358" s="13"/>
      <c r="AA358" s="13"/>
      <c r="AB358" s="13"/>
      <c r="AC358" s="13"/>
      <c r="AD358" s="13"/>
      <c r="AE358" s="13"/>
      <c r="AT358" s="239" t="s">
        <v>201</v>
      </c>
      <c r="AU358" s="239" t="s">
        <v>82</v>
      </c>
      <c r="AV358" s="13" t="s">
        <v>82</v>
      </c>
      <c r="AW358" s="13" t="s">
        <v>33</v>
      </c>
      <c r="AX358" s="13" t="s">
        <v>80</v>
      </c>
      <c r="AY358" s="239" t="s">
        <v>122</v>
      </c>
    </row>
    <row r="359" s="2" customFormat="1" ht="16.5" customHeight="1">
      <c r="A359" s="39"/>
      <c r="B359" s="40"/>
      <c r="C359" s="261" t="s">
        <v>675</v>
      </c>
      <c r="D359" s="261" t="s">
        <v>631</v>
      </c>
      <c r="E359" s="262" t="s">
        <v>676</v>
      </c>
      <c r="F359" s="263" t="s">
        <v>677</v>
      </c>
      <c r="G359" s="264" t="s">
        <v>357</v>
      </c>
      <c r="H359" s="265">
        <v>1.02</v>
      </c>
      <c r="I359" s="266"/>
      <c r="J359" s="267">
        <f>ROUND(I359*H359,2)</f>
        <v>0</v>
      </c>
      <c r="K359" s="263" t="s">
        <v>129</v>
      </c>
      <c r="L359" s="268"/>
      <c r="M359" s="269" t="s">
        <v>19</v>
      </c>
      <c r="N359" s="270" t="s">
        <v>43</v>
      </c>
      <c r="O359" s="85"/>
      <c r="P359" s="214">
        <f>O359*H359</f>
        <v>0</v>
      </c>
      <c r="Q359" s="214">
        <v>0.00080000000000000004</v>
      </c>
      <c r="R359" s="214">
        <f>Q359*H359</f>
        <v>0.0008160000000000001</v>
      </c>
      <c r="S359" s="214">
        <v>0</v>
      </c>
      <c r="T359" s="215">
        <f>S359*H359</f>
        <v>0</v>
      </c>
      <c r="U359" s="39"/>
      <c r="V359" s="39"/>
      <c r="W359" s="39"/>
      <c r="X359" s="39"/>
      <c r="Y359" s="39"/>
      <c r="Z359" s="39"/>
      <c r="AA359" s="39"/>
      <c r="AB359" s="39"/>
      <c r="AC359" s="39"/>
      <c r="AD359" s="39"/>
      <c r="AE359" s="39"/>
      <c r="AR359" s="216" t="s">
        <v>638</v>
      </c>
      <c r="AT359" s="216" t="s">
        <v>631</v>
      </c>
      <c r="AU359" s="216" t="s">
        <v>82</v>
      </c>
      <c r="AY359" s="18" t="s">
        <v>122</v>
      </c>
      <c r="BE359" s="217">
        <f>IF(N359="základní",J359,0)</f>
        <v>0</v>
      </c>
      <c r="BF359" s="217">
        <f>IF(N359="snížená",J359,0)</f>
        <v>0</v>
      </c>
      <c r="BG359" s="217">
        <f>IF(N359="zákl. přenesená",J359,0)</f>
        <v>0</v>
      </c>
      <c r="BH359" s="217">
        <f>IF(N359="sníž. přenesená",J359,0)</f>
        <v>0</v>
      </c>
      <c r="BI359" s="217">
        <f>IF(N359="nulová",J359,0)</f>
        <v>0</v>
      </c>
      <c r="BJ359" s="18" t="s">
        <v>80</v>
      </c>
      <c r="BK359" s="217">
        <f>ROUND(I359*H359,2)</f>
        <v>0</v>
      </c>
      <c r="BL359" s="18" t="s">
        <v>586</v>
      </c>
      <c r="BM359" s="216" t="s">
        <v>678</v>
      </c>
    </row>
    <row r="360" s="2" customFormat="1">
      <c r="A360" s="39"/>
      <c r="B360" s="40"/>
      <c r="C360" s="41"/>
      <c r="D360" s="223" t="s">
        <v>134</v>
      </c>
      <c r="E360" s="41"/>
      <c r="F360" s="224" t="s">
        <v>640</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134</v>
      </c>
      <c r="AU360" s="18" t="s">
        <v>82</v>
      </c>
    </row>
    <row r="361" s="13" customFormat="1">
      <c r="A361" s="13"/>
      <c r="B361" s="229"/>
      <c r="C361" s="230"/>
      <c r="D361" s="223" t="s">
        <v>201</v>
      </c>
      <c r="E361" s="231" t="s">
        <v>19</v>
      </c>
      <c r="F361" s="232" t="s">
        <v>679</v>
      </c>
      <c r="G361" s="230"/>
      <c r="H361" s="233">
        <v>1.02</v>
      </c>
      <c r="I361" s="234"/>
      <c r="J361" s="230"/>
      <c r="K361" s="230"/>
      <c r="L361" s="235"/>
      <c r="M361" s="236"/>
      <c r="N361" s="237"/>
      <c r="O361" s="237"/>
      <c r="P361" s="237"/>
      <c r="Q361" s="237"/>
      <c r="R361" s="237"/>
      <c r="S361" s="237"/>
      <c r="T361" s="238"/>
      <c r="U361" s="13"/>
      <c r="V361" s="13"/>
      <c r="W361" s="13"/>
      <c r="X361" s="13"/>
      <c r="Y361" s="13"/>
      <c r="Z361" s="13"/>
      <c r="AA361" s="13"/>
      <c r="AB361" s="13"/>
      <c r="AC361" s="13"/>
      <c r="AD361" s="13"/>
      <c r="AE361" s="13"/>
      <c r="AT361" s="239" t="s">
        <v>201</v>
      </c>
      <c r="AU361" s="239" t="s">
        <v>82</v>
      </c>
      <c r="AV361" s="13" t="s">
        <v>82</v>
      </c>
      <c r="AW361" s="13" t="s">
        <v>33</v>
      </c>
      <c r="AX361" s="13" t="s">
        <v>80</v>
      </c>
      <c r="AY361" s="239" t="s">
        <v>122</v>
      </c>
    </row>
    <row r="362" s="2" customFormat="1" ht="16.5" customHeight="1">
      <c r="A362" s="39"/>
      <c r="B362" s="40"/>
      <c r="C362" s="261" t="s">
        <v>680</v>
      </c>
      <c r="D362" s="261" t="s">
        <v>631</v>
      </c>
      <c r="E362" s="262" t="s">
        <v>681</v>
      </c>
      <c r="F362" s="263" t="s">
        <v>682</v>
      </c>
      <c r="G362" s="264" t="s">
        <v>269</v>
      </c>
      <c r="H362" s="265">
        <v>2.601</v>
      </c>
      <c r="I362" s="266"/>
      <c r="J362" s="267">
        <f>ROUND(I362*H362,2)</f>
        <v>0</v>
      </c>
      <c r="K362" s="263" t="s">
        <v>129</v>
      </c>
      <c r="L362" s="268"/>
      <c r="M362" s="269" t="s">
        <v>19</v>
      </c>
      <c r="N362" s="270" t="s">
        <v>43</v>
      </c>
      <c r="O362" s="85"/>
      <c r="P362" s="214">
        <f>O362*H362</f>
        <v>0</v>
      </c>
      <c r="Q362" s="214">
        <v>1</v>
      </c>
      <c r="R362" s="214">
        <f>Q362*H362</f>
        <v>2.601</v>
      </c>
      <c r="S362" s="214">
        <v>0</v>
      </c>
      <c r="T362" s="215">
        <f>S362*H362</f>
        <v>0</v>
      </c>
      <c r="U362" s="39"/>
      <c r="V362" s="39"/>
      <c r="W362" s="39"/>
      <c r="X362" s="39"/>
      <c r="Y362" s="39"/>
      <c r="Z362" s="39"/>
      <c r="AA362" s="39"/>
      <c r="AB362" s="39"/>
      <c r="AC362" s="39"/>
      <c r="AD362" s="39"/>
      <c r="AE362" s="39"/>
      <c r="AR362" s="216" t="s">
        <v>638</v>
      </c>
      <c r="AT362" s="216" t="s">
        <v>631</v>
      </c>
      <c r="AU362" s="216" t="s">
        <v>82</v>
      </c>
      <c r="AY362" s="18" t="s">
        <v>122</v>
      </c>
      <c r="BE362" s="217">
        <f>IF(N362="základní",J362,0)</f>
        <v>0</v>
      </c>
      <c r="BF362" s="217">
        <f>IF(N362="snížená",J362,0)</f>
        <v>0</v>
      </c>
      <c r="BG362" s="217">
        <f>IF(N362="zákl. přenesená",J362,0)</f>
        <v>0</v>
      </c>
      <c r="BH362" s="217">
        <f>IF(N362="sníž. přenesená",J362,0)</f>
        <v>0</v>
      </c>
      <c r="BI362" s="217">
        <f>IF(N362="nulová",J362,0)</f>
        <v>0</v>
      </c>
      <c r="BJ362" s="18" t="s">
        <v>80</v>
      </c>
      <c r="BK362" s="217">
        <f>ROUND(I362*H362,2)</f>
        <v>0</v>
      </c>
      <c r="BL362" s="18" t="s">
        <v>586</v>
      </c>
      <c r="BM362" s="216" t="s">
        <v>683</v>
      </c>
    </row>
    <row r="363" s="2" customFormat="1">
      <c r="A363" s="39"/>
      <c r="B363" s="40"/>
      <c r="C363" s="41"/>
      <c r="D363" s="223" t="s">
        <v>134</v>
      </c>
      <c r="E363" s="41"/>
      <c r="F363" s="224" t="s">
        <v>684</v>
      </c>
      <c r="G363" s="41"/>
      <c r="H363" s="41"/>
      <c r="I363" s="220"/>
      <c r="J363" s="41"/>
      <c r="K363" s="41"/>
      <c r="L363" s="45"/>
      <c r="M363" s="221"/>
      <c r="N363" s="222"/>
      <c r="O363" s="85"/>
      <c r="P363" s="85"/>
      <c r="Q363" s="85"/>
      <c r="R363" s="85"/>
      <c r="S363" s="85"/>
      <c r="T363" s="86"/>
      <c r="U363" s="39"/>
      <c r="V363" s="39"/>
      <c r="W363" s="39"/>
      <c r="X363" s="39"/>
      <c r="Y363" s="39"/>
      <c r="Z363" s="39"/>
      <c r="AA363" s="39"/>
      <c r="AB363" s="39"/>
      <c r="AC363" s="39"/>
      <c r="AD363" s="39"/>
      <c r="AE363" s="39"/>
      <c r="AT363" s="18" t="s">
        <v>134</v>
      </c>
      <c r="AU363" s="18" t="s">
        <v>82</v>
      </c>
    </row>
    <row r="364" s="13" customFormat="1">
      <c r="A364" s="13"/>
      <c r="B364" s="229"/>
      <c r="C364" s="230"/>
      <c r="D364" s="223" t="s">
        <v>201</v>
      </c>
      <c r="E364" s="231" t="s">
        <v>19</v>
      </c>
      <c r="F364" s="232" t="s">
        <v>685</v>
      </c>
      <c r="G364" s="230"/>
      <c r="H364" s="233">
        <v>2.601</v>
      </c>
      <c r="I364" s="234"/>
      <c r="J364" s="230"/>
      <c r="K364" s="230"/>
      <c r="L364" s="235"/>
      <c r="M364" s="236"/>
      <c r="N364" s="237"/>
      <c r="O364" s="237"/>
      <c r="P364" s="237"/>
      <c r="Q364" s="237"/>
      <c r="R364" s="237"/>
      <c r="S364" s="237"/>
      <c r="T364" s="238"/>
      <c r="U364" s="13"/>
      <c r="V364" s="13"/>
      <c r="W364" s="13"/>
      <c r="X364" s="13"/>
      <c r="Y364" s="13"/>
      <c r="Z364" s="13"/>
      <c r="AA364" s="13"/>
      <c r="AB364" s="13"/>
      <c r="AC364" s="13"/>
      <c r="AD364" s="13"/>
      <c r="AE364" s="13"/>
      <c r="AT364" s="239" t="s">
        <v>201</v>
      </c>
      <c r="AU364" s="239" t="s">
        <v>82</v>
      </c>
      <c r="AV364" s="13" t="s">
        <v>82</v>
      </c>
      <c r="AW364" s="13" t="s">
        <v>33</v>
      </c>
      <c r="AX364" s="13" t="s">
        <v>80</v>
      </c>
      <c r="AY364" s="239" t="s">
        <v>122</v>
      </c>
    </row>
    <row r="365" s="2" customFormat="1" ht="16.5" customHeight="1">
      <c r="A365" s="39"/>
      <c r="B365" s="40"/>
      <c r="C365" s="261" t="s">
        <v>686</v>
      </c>
      <c r="D365" s="261" t="s">
        <v>631</v>
      </c>
      <c r="E365" s="262" t="s">
        <v>687</v>
      </c>
      <c r="F365" s="263" t="s">
        <v>688</v>
      </c>
      <c r="G365" s="264" t="s">
        <v>269</v>
      </c>
      <c r="H365" s="265">
        <v>5.1619999999999999</v>
      </c>
      <c r="I365" s="266"/>
      <c r="J365" s="267">
        <f>ROUND(I365*H365,2)</f>
        <v>0</v>
      </c>
      <c r="K365" s="263" t="s">
        <v>129</v>
      </c>
      <c r="L365" s="268"/>
      <c r="M365" s="269" t="s">
        <v>19</v>
      </c>
      <c r="N365" s="270" t="s">
        <v>43</v>
      </c>
      <c r="O365" s="85"/>
      <c r="P365" s="214">
        <f>O365*H365</f>
        <v>0</v>
      </c>
      <c r="Q365" s="214">
        <v>1</v>
      </c>
      <c r="R365" s="214">
        <f>Q365*H365</f>
        <v>5.1619999999999999</v>
      </c>
      <c r="S365" s="214">
        <v>0</v>
      </c>
      <c r="T365" s="215">
        <f>S365*H365</f>
        <v>0</v>
      </c>
      <c r="U365" s="39"/>
      <c r="V365" s="39"/>
      <c r="W365" s="39"/>
      <c r="X365" s="39"/>
      <c r="Y365" s="39"/>
      <c r="Z365" s="39"/>
      <c r="AA365" s="39"/>
      <c r="AB365" s="39"/>
      <c r="AC365" s="39"/>
      <c r="AD365" s="39"/>
      <c r="AE365" s="39"/>
      <c r="AR365" s="216" t="s">
        <v>638</v>
      </c>
      <c r="AT365" s="216" t="s">
        <v>631</v>
      </c>
      <c r="AU365" s="216" t="s">
        <v>82</v>
      </c>
      <c r="AY365" s="18" t="s">
        <v>122</v>
      </c>
      <c r="BE365" s="217">
        <f>IF(N365="základní",J365,0)</f>
        <v>0</v>
      </c>
      <c r="BF365" s="217">
        <f>IF(N365="snížená",J365,0)</f>
        <v>0</v>
      </c>
      <c r="BG365" s="217">
        <f>IF(N365="zákl. přenesená",J365,0)</f>
        <v>0</v>
      </c>
      <c r="BH365" s="217">
        <f>IF(N365="sníž. přenesená",J365,0)</f>
        <v>0</v>
      </c>
      <c r="BI365" s="217">
        <f>IF(N365="nulová",J365,0)</f>
        <v>0</v>
      </c>
      <c r="BJ365" s="18" t="s">
        <v>80</v>
      </c>
      <c r="BK365" s="217">
        <f>ROUND(I365*H365,2)</f>
        <v>0</v>
      </c>
      <c r="BL365" s="18" t="s">
        <v>586</v>
      </c>
      <c r="BM365" s="216" t="s">
        <v>689</v>
      </c>
    </row>
    <row r="366" s="2" customFormat="1">
      <c r="A366" s="39"/>
      <c r="B366" s="40"/>
      <c r="C366" s="41"/>
      <c r="D366" s="223" t="s">
        <v>134</v>
      </c>
      <c r="E366" s="41"/>
      <c r="F366" s="224" t="s">
        <v>690</v>
      </c>
      <c r="G366" s="41"/>
      <c r="H366" s="41"/>
      <c r="I366" s="220"/>
      <c r="J366" s="41"/>
      <c r="K366" s="41"/>
      <c r="L366" s="45"/>
      <c r="M366" s="221"/>
      <c r="N366" s="222"/>
      <c r="O366" s="85"/>
      <c r="P366" s="85"/>
      <c r="Q366" s="85"/>
      <c r="R366" s="85"/>
      <c r="S366" s="85"/>
      <c r="T366" s="86"/>
      <c r="U366" s="39"/>
      <c r="V366" s="39"/>
      <c r="W366" s="39"/>
      <c r="X366" s="39"/>
      <c r="Y366" s="39"/>
      <c r="Z366" s="39"/>
      <c r="AA366" s="39"/>
      <c r="AB366" s="39"/>
      <c r="AC366" s="39"/>
      <c r="AD366" s="39"/>
      <c r="AE366" s="39"/>
      <c r="AT366" s="18" t="s">
        <v>134</v>
      </c>
      <c r="AU366" s="18" t="s">
        <v>82</v>
      </c>
    </row>
    <row r="367" s="13" customFormat="1">
      <c r="A367" s="13"/>
      <c r="B367" s="229"/>
      <c r="C367" s="230"/>
      <c r="D367" s="223" t="s">
        <v>201</v>
      </c>
      <c r="E367" s="231" t="s">
        <v>19</v>
      </c>
      <c r="F367" s="232" t="s">
        <v>691</v>
      </c>
      <c r="G367" s="230"/>
      <c r="H367" s="233">
        <v>5.1619999999999999</v>
      </c>
      <c r="I367" s="234"/>
      <c r="J367" s="230"/>
      <c r="K367" s="230"/>
      <c r="L367" s="235"/>
      <c r="M367" s="236"/>
      <c r="N367" s="237"/>
      <c r="O367" s="237"/>
      <c r="P367" s="237"/>
      <c r="Q367" s="237"/>
      <c r="R367" s="237"/>
      <c r="S367" s="237"/>
      <c r="T367" s="238"/>
      <c r="U367" s="13"/>
      <c r="V367" s="13"/>
      <c r="W367" s="13"/>
      <c r="X367" s="13"/>
      <c r="Y367" s="13"/>
      <c r="Z367" s="13"/>
      <c r="AA367" s="13"/>
      <c r="AB367" s="13"/>
      <c r="AC367" s="13"/>
      <c r="AD367" s="13"/>
      <c r="AE367" s="13"/>
      <c r="AT367" s="239" t="s">
        <v>201</v>
      </c>
      <c r="AU367" s="239" t="s">
        <v>82</v>
      </c>
      <c r="AV367" s="13" t="s">
        <v>82</v>
      </c>
      <c r="AW367" s="13" t="s">
        <v>33</v>
      </c>
      <c r="AX367" s="13" t="s">
        <v>80</v>
      </c>
      <c r="AY367" s="239" t="s">
        <v>122</v>
      </c>
    </row>
    <row r="368" s="2" customFormat="1" ht="16.5" customHeight="1">
      <c r="A368" s="39"/>
      <c r="B368" s="40"/>
      <c r="C368" s="261" t="s">
        <v>692</v>
      </c>
      <c r="D368" s="261" t="s">
        <v>631</v>
      </c>
      <c r="E368" s="262" t="s">
        <v>693</v>
      </c>
      <c r="F368" s="263" t="s">
        <v>694</v>
      </c>
      <c r="G368" s="264" t="s">
        <v>198</v>
      </c>
      <c r="H368" s="265">
        <v>359.49900000000002</v>
      </c>
      <c r="I368" s="266"/>
      <c r="J368" s="267">
        <f>ROUND(I368*H368,2)</f>
        <v>0</v>
      </c>
      <c r="K368" s="263" t="s">
        <v>129</v>
      </c>
      <c r="L368" s="268"/>
      <c r="M368" s="269" t="s">
        <v>19</v>
      </c>
      <c r="N368" s="270" t="s">
        <v>43</v>
      </c>
      <c r="O368" s="85"/>
      <c r="P368" s="214">
        <f>O368*H368</f>
        <v>0</v>
      </c>
      <c r="Q368" s="214">
        <v>0.10199999999999999</v>
      </c>
      <c r="R368" s="214">
        <f>Q368*H368</f>
        <v>36.668897999999999</v>
      </c>
      <c r="S368" s="214">
        <v>0</v>
      </c>
      <c r="T368" s="215">
        <f>S368*H368</f>
        <v>0</v>
      </c>
      <c r="U368" s="39"/>
      <c r="V368" s="39"/>
      <c r="W368" s="39"/>
      <c r="X368" s="39"/>
      <c r="Y368" s="39"/>
      <c r="Z368" s="39"/>
      <c r="AA368" s="39"/>
      <c r="AB368" s="39"/>
      <c r="AC368" s="39"/>
      <c r="AD368" s="39"/>
      <c r="AE368" s="39"/>
      <c r="AR368" s="216" t="s">
        <v>638</v>
      </c>
      <c r="AT368" s="216" t="s">
        <v>631</v>
      </c>
      <c r="AU368" s="216" t="s">
        <v>82</v>
      </c>
      <c r="AY368" s="18" t="s">
        <v>122</v>
      </c>
      <c r="BE368" s="217">
        <f>IF(N368="základní",J368,0)</f>
        <v>0</v>
      </c>
      <c r="BF368" s="217">
        <f>IF(N368="snížená",J368,0)</f>
        <v>0</v>
      </c>
      <c r="BG368" s="217">
        <f>IF(N368="zákl. přenesená",J368,0)</f>
        <v>0</v>
      </c>
      <c r="BH368" s="217">
        <f>IF(N368="sníž. přenesená",J368,0)</f>
        <v>0</v>
      </c>
      <c r="BI368" s="217">
        <f>IF(N368="nulová",J368,0)</f>
        <v>0</v>
      </c>
      <c r="BJ368" s="18" t="s">
        <v>80</v>
      </c>
      <c r="BK368" s="217">
        <f>ROUND(I368*H368,2)</f>
        <v>0</v>
      </c>
      <c r="BL368" s="18" t="s">
        <v>586</v>
      </c>
      <c r="BM368" s="216" t="s">
        <v>695</v>
      </c>
    </row>
    <row r="369" s="2" customFormat="1">
      <c r="A369" s="39"/>
      <c r="B369" s="40"/>
      <c r="C369" s="41"/>
      <c r="D369" s="223" t="s">
        <v>134</v>
      </c>
      <c r="E369" s="41"/>
      <c r="F369" s="224" t="s">
        <v>640</v>
      </c>
      <c r="G369" s="41"/>
      <c r="H369" s="41"/>
      <c r="I369" s="220"/>
      <c r="J369" s="41"/>
      <c r="K369" s="41"/>
      <c r="L369" s="45"/>
      <c r="M369" s="221"/>
      <c r="N369" s="222"/>
      <c r="O369" s="85"/>
      <c r="P369" s="85"/>
      <c r="Q369" s="85"/>
      <c r="R369" s="85"/>
      <c r="S369" s="85"/>
      <c r="T369" s="86"/>
      <c r="U369" s="39"/>
      <c r="V369" s="39"/>
      <c r="W369" s="39"/>
      <c r="X369" s="39"/>
      <c r="Y369" s="39"/>
      <c r="Z369" s="39"/>
      <c r="AA369" s="39"/>
      <c r="AB369" s="39"/>
      <c r="AC369" s="39"/>
      <c r="AD369" s="39"/>
      <c r="AE369" s="39"/>
      <c r="AT369" s="18" t="s">
        <v>134</v>
      </c>
      <c r="AU369" s="18" t="s">
        <v>82</v>
      </c>
    </row>
    <row r="370" s="13" customFormat="1">
      <c r="A370" s="13"/>
      <c r="B370" s="229"/>
      <c r="C370" s="230"/>
      <c r="D370" s="223" t="s">
        <v>201</v>
      </c>
      <c r="E370" s="231" t="s">
        <v>19</v>
      </c>
      <c r="F370" s="232" t="s">
        <v>696</v>
      </c>
      <c r="G370" s="230"/>
      <c r="H370" s="233">
        <v>359.49900000000002</v>
      </c>
      <c r="I370" s="234"/>
      <c r="J370" s="230"/>
      <c r="K370" s="230"/>
      <c r="L370" s="235"/>
      <c r="M370" s="236"/>
      <c r="N370" s="237"/>
      <c r="O370" s="237"/>
      <c r="P370" s="237"/>
      <c r="Q370" s="237"/>
      <c r="R370" s="237"/>
      <c r="S370" s="237"/>
      <c r="T370" s="238"/>
      <c r="U370" s="13"/>
      <c r="V370" s="13"/>
      <c r="W370" s="13"/>
      <c r="X370" s="13"/>
      <c r="Y370" s="13"/>
      <c r="Z370" s="13"/>
      <c r="AA370" s="13"/>
      <c r="AB370" s="13"/>
      <c r="AC370" s="13"/>
      <c r="AD370" s="13"/>
      <c r="AE370" s="13"/>
      <c r="AT370" s="239" t="s">
        <v>201</v>
      </c>
      <c r="AU370" s="239" t="s">
        <v>82</v>
      </c>
      <c r="AV370" s="13" t="s">
        <v>82</v>
      </c>
      <c r="AW370" s="13" t="s">
        <v>33</v>
      </c>
      <c r="AX370" s="13" t="s">
        <v>80</v>
      </c>
      <c r="AY370" s="239" t="s">
        <v>122</v>
      </c>
    </row>
    <row r="371" s="2" customFormat="1" ht="16.5" customHeight="1">
      <c r="A371" s="39"/>
      <c r="B371" s="40"/>
      <c r="C371" s="261" t="s">
        <v>697</v>
      </c>
      <c r="D371" s="261" t="s">
        <v>631</v>
      </c>
      <c r="E371" s="262" t="s">
        <v>698</v>
      </c>
      <c r="F371" s="263" t="s">
        <v>699</v>
      </c>
      <c r="G371" s="264" t="s">
        <v>198</v>
      </c>
      <c r="H371" s="265">
        <v>377.68599999999998</v>
      </c>
      <c r="I371" s="266"/>
      <c r="J371" s="267">
        <f>ROUND(I371*H371,2)</f>
        <v>0</v>
      </c>
      <c r="K371" s="263" t="s">
        <v>129</v>
      </c>
      <c r="L371" s="268"/>
      <c r="M371" s="269" t="s">
        <v>19</v>
      </c>
      <c r="N371" s="270" t="s">
        <v>43</v>
      </c>
      <c r="O371" s="85"/>
      <c r="P371" s="214">
        <f>O371*H371</f>
        <v>0</v>
      </c>
      <c r="Q371" s="214">
        <v>0.044999999999999998</v>
      </c>
      <c r="R371" s="214">
        <f>Q371*H371</f>
        <v>16.99587</v>
      </c>
      <c r="S371" s="214">
        <v>0</v>
      </c>
      <c r="T371" s="215">
        <f>S371*H371</f>
        <v>0</v>
      </c>
      <c r="U371" s="39"/>
      <c r="V371" s="39"/>
      <c r="W371" s="39"/>
      <c r="X371" s="39"/>
      <c r="Y371" s="39"/>
      <c r="Z371" s="39"/>
      <c r="AA371" s="39"/>
      <c r="AB371" s="39"/>
      <c r="AC371" s="39"/>
      <c r="AD371" s="39"/>
      <c r="AE371" s="39"/>
      <c r="AR371" s="216" t="s">
        <v>638</v>
      </c>
      <c r="AT371" s="216" t="s">
        <v>631</v>
      </c>
      <c r="AU371" s="216" t="s">
        <v>82</v>
      </c>
      <c r="AY371" s="18" t="s">
        <v>122</v>
      </c>
      <c r="BE371" s="217">
        <f>IF(N371="základní",J371,0)</f>
        <v>0</v>
      </c>
      <c r="BF371" s="217">
        <f>IF(N371="snížená",J371,0)</f>
        <v>0</v>
      </c>
      <c r="BG371" s="217">
        <f>IF(N371="zákl. přenesená",J371,0)</f>
        <v>0</v>
      </c>
      <c r="BH371" s="217">
        <f>IF(N371="sníž. přenesená",J371,0)</f>
        <v>0</v>
      </c>
      <c r="BI371" s="217">
        <f>IF(N371="nulová",J371,0)</f>
        <v>0</v>
      </c>
      <c r="BJ371" s="18" t="s">
        <v>80</v>
      </c>
      <c r="BK371" s="217">
        <f>ROUND(I371*H371,2)</f>
        <v>0</v>
      </c>
      <c r="BL371" s="18" t="s">
        <v>586</v>
      </c>
      <c r="BM371" s="216" t="s">
        <v>700</v>
      </c>
    </row>
    <row r="372" s="2" customFormat="1">
      <c r="A372" s="39"/>
      <c r="B372" s="40"/>
      <c r="C372" s="41"/>
      <c r="D372" s="223" t="s">
        <v>134</v>
      </c>
      <c r="E372" s="41"/>
      <c r="F372" s="224" t="s">
        <v>640</v>
      </c>
      <c r="G372" s="41"/>
      <c r="H372" s="41"/>
      <c r="I372" s="220"/>
      <c r="J372" s="41"/>
      <c r="K372" s="41"/>
      <c r="L372" s="45"/>
      <c r="M372" s="221"/>
      <c r="N372" s="222"/>
      <c r="O372" s="85"/>
      <c r="P372" s="85"/>
      <c r="Q372" s="85"/>
      <c r="R372" s="85"/>
      <c r="S372" s="85"/>
      <c r="T372" s="86"/>
      <c r="U372" s="39"/>
      <c r="V372" s="39"/>
      <c r="W372" s="39"/>
      <c r="X372" s="39"/>
      <c r="Y372" s="39"/>
      <c r="Z372" s="39"/>
      <c r="AA372" s="39"/>
      <c r="AB372" s="39"/>
      <c r="AC372" s="39"/>
      <c r="AD372" s="39"/>
      <c r="AE372" s="39"/>
      <c r="AT372" s="18" t="s">
        <v>134</v>
      </c>
      <c r="AU372" s="18" t="s">
        <v>82</v>
      </c>
    </row>
    <row r="373" s="13" customFormat="1">
      <c r="A373" s="13"/>
      <c r="B373" s="229"/>
      <c r="C373" s="230"/>
      <c r="D373" s="223" t="s">
        <v>201</v>
      </c>
      <c r="E373" s="231" t="s">
        <v>19</v>
      </c>
      <c r="F373" s="232" t="s">
        <v>701</v>
      </c>
      <c r="G373" s="230"/>
      <c r="H373" s="233">
        <v>377.68599999999998</v>
      </c>
      <c r="I373" s="234"/>
      <c r="J373" s="230"/>
      <c r="K373" s="230"/>
      <c r="L373" s="235"/>
      <c r="M373" s="236"/>
      <c r="N373" s="237"/>
      <c r="O373" s="237"/>
      <c r="P373" s="237"/>
      <c r="Q373" s="237"/>
      <c r="R373" s="237"/>
      <c r="S373" s="237"/>
      <c r="T373" s="238"/>
      <c r="U373" s="13"/>
      <c r="V373" s="13"/>
      <c r="W373" s="13"/>
      <c r="X373" s="13"/>
      <c r="Y373" s="13"/>
      <c r="Z373" s="13"/>
      <c r="AA373" s="13"/>
      <c r="AB373" s="13"/>
      <c r="AC373" s="13"/>
      <c r="AD373" s="13"/>
      <c r="AE373" s="13"/>
      <c r="AT373" s="239" t="s">
        <v>201</v>
      </c>
      <c r="AU373" s="239" t="s">
        <v>82</v>
      </c>
      <c r="AV373" s="13" t="s">
        <v>82</v>
      </c>
      <c r="AW373" s="13" t="s">
        <v>33</v>
      </c>
      <c r="AX373" s="13" t="s">
        <v>80</v>
      </c>
      <c r="AY373" s="239" t="s">
        <v>122</v>
      </c>
    </row>
    <row r="374" s="2" customFormat="1" ht="24.15" customHeight="1">
      <c r="A374" s="39"/>
      <c r="B374" s="40"/>
      <c r="C374" s="261" t="s">
        <v>702</v>
      </c>
      <c r="D374" s="261" t="s">
        <v>631</v>
      </c>
      <c r="E374" s="262" t="s">
        <v>703</v>
      </c>
      <c r="F374" s="263" t="s">
        <v>704</v>
      </c>
      <c r="G374" s="264" t="s">
        <v>357</v>
      </c>
      <c r="H374" s="265">
        <v>216.673</v>
      </c>
      <c r="I374" s="266"/>
      <c r="J374" s="267">
        <f>ROUND(I374*H374,2)</f>
        <v>0</v>
      </c>
      <c r="K374" s="263" t="s">
        <v>129</v>
      </c>
      <c r="L374" s="268"/>
      <c r="M374" s="269" t="s">
        <v>19</v>
      </c>
      <c r="N374" s="270" t="s">
        <v>43</v>
      </c>
      <c r="O374" s="85"/>
      <c r="P374" s="214">
        <f>O374*H374</f>
        <v>0</v>
      </c>
      <c r="Q374" s="214">
        <v>0.045999999999999999</v>
      </c>
      <c r="R374" s="214">
        <f>Q374*H374</f>
        <v>9.966958</v>
      </c>
      <c r="S374" s="214">
        <v>0</v>
      </c>
      <c r="T374" s="215">
        <f>S374*H374</f>
        <v>0</v>
      </c>
      <c r="U374" s="39"/>
      <c r="V374" s="39"/>
      <c r="W374" s="39"/>
      <c r="X374" s="39"/>
      <c r="Y374" s="39"/>
      <c r="Z374" s="39"/>
      <c r="AA374" s="39"/>
      <c r="AB374" s="39"/>
      <c r="AC374" s="39"/>
      <c r="AD374" s="39"/>
      <c r="AE374" s="39"/>
      <c r="AR374" s="216" t="s">
        <v>638</v>
      </c>
      <c r="AT374" s="216" t="s">
        <v>631</v>
      </c>
      <c r="AU374" s="216" t="s">
        <v>82</v>
      </c>
      <c r="AY374" s="18" t="s">
        <v>122</v>
      </c>
      <c r="BE374" s="217">
        <f>IF(N374="základní",J374,0)</f>
        <v>0</v>
      </c>
      <c r="BF374" s="217">
        <f>IF(N374="snížená",J374,0)</f>
        <v>0</v>
      </c>
      <c r="BG374" s="217">
        <f>IF(N374="zákl. přenesená",J374,0)</f>
        <v>0</v>
      </c>
      <c r="BH374" s="217">
        <f>IF(N374="sníž. přenesená",J374,0)</f>
        <v>0</v>
      </c>
      <c r="BI374" s="217">
        <f>IF(N374="nulová",J374,0)</f>
        <v>0</v>
      </c>
      <c r="BJ374" s="18" t="s">
        <v>80</v>
      </c>
      <c r="BK374" s="217">
        <f>ROUND(I374*H374,2)</f>
        <v>0</v>
      </c>
      <c r="BL374" s="18" t="s">
        <v>586</v>
      </c>
      <c r="BM374" s="216" t="s">
        <v>705</v>
      </c>
    </row>
    <row r="375" s="2" customFormat="1">
      <c r="A375" s="39"/>
      <c r="B375" s="40"/>
      <c r="C375" s="41"/>
      <c r="D375" s="223" t="s">
        <v>134</v>
      </c>
      <c r="E375" s="41"/>
      <c r="F375" s="224" t="s">
        <v>640</v>
      </c>
      <c r="G375" s="41"/>
      <c r="H375" s="41"/>
      <c r="I375" s="220"/>
      <c r="J375" s="41"/>
      <c r="K375" s="41"/>
      <c r="L375" s="45"/>
      <c r="M375" s="221"/>
      <c r="N375" s="222"/>
      <c r="O375" s="85"/>
      <c r="P375" s="85"/>
      <c r="Q375" s="85"/>
      <c r="R375" s="85"/>
      <c r="S375" s="85"/>
      <c r="T375" s="86"/>
      <c r="U375" s="39"/>
      <c r="V375" s="39"/>
      <c r="W375" s="39"/>
      <c r="X375" s="39"/>
      <c r="Y375" s="39"/>
      <c r="Z375" s="39"/>
      <c r="AA375" s="39"/>
      <c r="AB375" s="39"/>
      <c r="AC375" s="39"/>
      <c r="AD375" s="39"/>
      <c r="AE375" s="39"/>
      <c r="AT375" s="18" t="s">
        <v>134</v>
      </c>
      <c r="AU375" s="18" t="s">
        <v>82</v>
      </c>
    </row>
    <row r="376" s="13" customFormat="1">
      <c r="A376" s="13"/>
      <c r="B376" s="229"/>
      <c r="C376" s="230"/>
      <c r="D376" s="223" t="s">
        <v>201</v>
      </c>
      <c r="E376" s="231" t="s">
        <v>19</v>
      </c>
      <c r="F376" s="232" t="s">
        <v>706</v>
      </c>
      <c r="G376" s="230"/>
      <c r="H376" s="233">
        <v>216.673</v>
      </c>
      <c r="I376" s="234"/>
      <c r="J376" s="230"/>
      <c r="K376" s="230"/>
      <c r="L376" s="235"/>
      <c r="M376" s="236"/>
      <c r="N376" s="237"/>
      <c r="O376" s="237"/>
      <c r="P376" s="237"/>
      <c r="Q376" s="237"/>
      <c r="R376" s="237"/>
      <c r="S376" s="237"/>
      <c r="T376" s="238"/>
      <c r="U376" s="13"/>
      <c r="V376" s="13"/>
      <c r="W376" s="13"/>
      <c r="X376" s="13"/>
      <c r="Y376" s="13"/>
      <c r="Z376" s="13"/>
      <c r="AA376" s="13"/>
      <c r="AB376" s="13"/>
      <c r="AC376" s="13"/>
      <c r="AD376" s="13"/>
      <c r="AE376" s="13"/>
      <c r="AT376" s="239" t="s">
        <v>201</v>
      </c>
      <c r="AU376" s="239" t="s">
        <v>82</v>
      </c>
      <c r="AV376" s="13" t="s">
        <v>82</v>
      </c>
      <c r="AW376" s="13" t="s">
        <v>33</v>
      </c>
      <c r="AX376" s="13" t="s">
        <v>80</v>
      </c>
      <c r="AY376" s="239" t="s">
        <v>122</v>
      </c>
    </row>
    <row r="377" s="2" customFormat="1" ht="24.15" customHeight="1">
      <c r="A377" s="39"/>
      <c r="B377" s="40"/>
      <c r="C377" s="261" t="s">
        <v>707</v>
      </c>
      <c r="D377" s="261" t="s">
        <v>631</v>
      </c>
      <c r="E377" s="262" t="s">
        <v>708</v>
      </c>
      <c r="F377" s="263" t="s">
        <v>709</v>
      </c>
      <c r="G377" s="264" t="s">
        <v>193</v>
      </c>
      <c r="H377" s="265">
        <v>18.890000000000001</v>
      </c>
      <c r="I377" s="266"/>
      <c r="J377" s="267">
        <f>ROUND(I377*H377,2)</f>
        <v>0</v>
      </c>
      <c r="K377" s="263" t="s">
        <v>129</v>
      </c>
      <c r="L377" s="268"/>
      <c r="M377" s="269" t="s">
        <v>19</v>
      </c>
      <c r="N377" s="270" t="s">
        <v>43</v>
      </c>
      <c r="O377" s="85"/>
      <c r="P377" s="214">
        <f>O377*H377</f>
        <v>0</v>
      </c>
      <c r="Q377" s="214">
        <v>0.13100000000000001</v>
      </c>
      <c r="R377" s="214">
        <f>Q377*H377</f>
        <v>2.4745900000000001</v>
      </c>
      <c r="S377" s="214">
        <v>0</v>
      </c>
      <c r="T377" s="215">
        <f>S377*H377</f>
        <v>0</v>
      </c>
      <c r="U377" s="39"/>
      <c r="V377" s="39"/>
      <c r="W377" s="39"/>
      <c r="X377" s="39"/>
      <c r="Y377" s="39"/>
      <c r="Z377" s="39"/>
      <c r="AA377" s="39"/>
      <c r="AB377" s="39"/>
      <c r="AC377" s="39"/>
      <c r="AD377" s="39"/>
      <c r="AE377" s="39"/>
      <c r="AR377" s="216" t="s">
        <v>638</v>
      </c>
      <c r="AT377" s="216" t="s">
        <v>631</v>
      </c>
      <c r="AU377" s="216" t="s">
        <v>82</v>
      </c>
      <c r="AY377" s="18" t="s">
        <v>122</v>
      </c>
      <c r="BE377" s="217">
        <f>IF(N377="základní",J377,0)</f>
        <v>0</v>
      </c>
      <c r="BF377" s="217">
        <f>IF(N377="snížená",J377,0)</f>
        <v>0</v>
      </c>
      <c r="BG377" s="217">
        <f>IF(N377="zákl. přenesená",J377,0)</f>
        <v>0</v>
      </c>
      <c r="BH377" s="217">
        <f>IF(N377="sníž. přenesená",J377,0)</f>
        <v>0</v>
      </c>
      <c r="BI377" s="217">
        <f>IF(N377="nulová",J377,0)</f>
        <v>0</v>
      </c>
      <c r="BJ377" s="18" t="s">
        <v>80</v>
      </c>
      <c r="BK377" s="217">
        <f>ROUND(I377*H377,2)</f>
        <v>0</v>
      </c>
      <c r="BL377" s="18" t="s">
        <v>586</v>
      </c>
      <c r="BM377" s="216" t="s">
        <v>710</v>
      </c>
    </row>
    <row r="378" s="2" customFormat="1">
      <c r="A378" s="39"/>
      <c r="B378" s="40"/>
      <c r="C378" s="41"/>
      <c r="D378" s="223" t="s">
        <v>134</v>
      </c>
      <c r="E378" s="41"/>
      <c r="F378" s="224" t="s">
        <v>640</v>
      </c>
      <c r="G378" s="41"/>
      <c r="H378" s="41"/>
      <c r="I378" s="220"/>
      <c r="J378" s="41"/>
      <c r="K378" s="41"/>
      <c r="L378" s="45"/>
      <c r="M378" s="221"/>
      <c r="N378" s="222"/>
      <c r="O378" s="85"/>
      <c r="P378" s="85"/>
      <c r="Q378" s="85"/>
      <c r="R378" s="85"/>
      <c r="S378" s="85"/>
      <c r="T378" s="86"/>
      <c r="U378" s="39"/>
      <c r="V378" s="39"/>
      <c r="W378" s="39"/>
      <c r="X378" s="39"/>
      <c r="Y378" s="39"/>
      <c r="Z378" s="39"/>
      <c r="AA378" s="39"/>
      <c r="AB378" s="39"/>
      <c r="AC378" s="39"/>
      <c r="AD378" s="39"/>
      <c r="AE378" s="39"/>
      <c r="AT378" s="18" t="s">
        <v>134</v>
      </c>
      <c r="AU378" s="18" t="s">
        <v>82</v>
      </c>
    </row>
    <row r="379" s="13" customFormat="1">
      <c r="A379" s="13"/>
      <c r="B379" s="229"/>
      <c r="C379" s="230"/>
      <c r="D379" s="223" t="s">
        <v>201</v>
      </c>
      <c r="E379" s="231" t="s">
        <v>19</v>
      </c>
      <c r="F379" s="232" t="s">
        <v>711</v>
      </c>
      <c r="G379" s="230"/>
      <c r="H379" s="233">
        <v>18.890000000000001</v>
      </c>
      <c r="I379" s="234"/>
      <c r="J379" s="230"/>
      <c r="K379" s="230"/>
      <c r="L379" s="235"/>
      <c r="M379" s="236"/>
      <c r="N379" s="237"/>
      <c r="O379" s="237"/>
      <c r="P379" s="237"/>
      <c r="Q379" s="237"/>
      <c r="R379" s="237"/>
      <c r="S379" s="237"/>
      <c r="T379" s="238"/>
      <c r="U379" s="13"/>
      <c r="V379" s="13"/>
      <c r="W379" s="13"/>
      <c r="X379" s="13"/>
      <c r="Y379" s="13"/>
      <c r="Z379" s="13"/>
      <c r="AA379" s="13"/>
      <c r="AB379" s="13"/>
      <c r="AC379" s="13"/>
      <c r="AD379" s="13"/>
      <c r="AE379" s="13"/>
      <c r="AT379" s="239" t="s">
        <v>201</v>
      </c>
      <c r="AU379" s="239" t="s">
        <v>82</v>
      </c>
      <c r="AV379" s="13" t="s">
        <v>82</v>
      </c>
      <c r="AW379" s="13" t="s">
        <v>33</v>
      </c>
      <c r="AX379" s="13" t="s">
        <v>80</v>
      </c>
      <c r="AY379" s="239" t="s">
        <v>122</v>
      </c>
    </row>
    <row r="380" s="2" customFormat="1" ht="16.5" customHeight="1">
      <c r="A380" s="39"/>
      <c r="B380" s="40"/>
      <c r="C380" s="261" t="s">
        <v>712</v>
      </c>
      <c r="D380" s="261" t="s">
        <v>631</v>
      </c>
      <c r="E380" s="262" t="s">
        <v>713</v>
      </c>
      <c r="F380" s="263" t="s">
        <v>714</v>
      </c>
      <c r="G380" s="264" t="s">
        <v>193</v>
      </c>
      <c r="H380" s="265">
        <v>9.9139999999999997</v>
      </c>
      <c r="I380" s="266"/>
      <c r="J380" s="267">
        <f>ROUND(I380*H380,2)</f>
        <v>0</v>
      </c>
      <c r="K380" s="263" t="s">
        <v>129</v>
      </c>
      <c r="L380" s="268"/>
      <c r="M380" s="269" t="s">
        <v>19</v>
      </c>
      <c r="N380" s="270" t="s">
        <v>43</v>
      </c>
      <c r="O380" s="85"/>
      <c r="P380" s="214">
        <f>O380*H380</f>
        <v>0</v>
      </c>
      <c r="Q380" s="214">
        <v>0.13</v>
      </c>
      <c r="R380" s="214">
        <f>Q380*H380</f>
        <v>1.2888200000000001</v>
      </c>
      <c r="S380" s="214">
        <v>0</v>
      </c>
      <c r="T380" s="215">
        <f>S380*H380</f>
        <v>0</v>
      </c>
      <c r="U380" s="39"/>
      <c r="V380" s="39"/>
      <c r="W380" s="39"/>
      <c r="X380" s="39"/>
      <c r="Y380" s="39"/>
      <c r="Z380" s="39"/>
      <c r="AA380" s="39"/>
      <c r="AB380" s="39"/>
      <c r="AC380" s="39"/>
      <c r="AD380" s="39"/>
      <c r="AE380" s="39"/>
      <c r="AR380" s="216" t="s">
        <v>638</v>
      </c>
      <c r="AT380" s="216" t="s">
        <v>631</v>
      </c>
      <c r="AU380" s="216" t="s">
        <v>82</v>
      </c>
      <c r="AY380" s="18" t="s">
        <v>122</v>
      </c>
      <c r="BE380" s="217">
        <f>IF(N380="základní",J380,0)</f>
        <v>0</v>
      </c>
      <c r="BF380" s="217">
        <f>IF(N380="snížená",J380,0)</f>
        <v>0</v>
      </c>
      <c r="BG380" s="217">
        <f>IF(N380="zákl. přenesená",J380,0)</f>
        <v>0</v>
      </c>
      <c r="BH380" s="217">
        <f>IF(N380="sníž. přenesená",J380,0)</f>
        <v>0</v>
      </c>
      <c r="BI380" s="217">
        <f>IF(N380="nulová",J380,0)</f>
        <v>0</v>
      </c>
      <c r="BJ380" s="18" t="s">
        <v>80</v>
      </c>
      <c r="BK380" s="217">
        <f>ROUND(I380*H380,2)</f>
        <v>0</v>
      </c>
      <c r="BL380" s="18" t="s">
        <v>586</v>
      </c>
      <c r="BM380" s="216" t="s">
        <v>715</v>
      </c>
    </row>
    <row r="381" s="2" customFormat="1">
      <c r="A381" s="39"/>
      <c r="B381" s="40"/>
      <c r="C381" s="41"/>
      <c r="D381" s="223" t="s">
        <v>134</v>
      </c>
      <c r="E381" s="41"/>
      <c r="F381" s="224" t="s">
        <v>640</v>
      </c>
      <c r="G381" s="41"/>
      <c r="H381" s="41"/>
      <c r="I381" s="220"/>
      <c r="J381" s="41"/>
      <c r="K381" s="41"/>
      <c r="L381" s="45"/>
      <c r="M381" s="221"/>
      <c r="N381" s="222"/>
      <c r="O381" s="85"/>
      <c r="P381" s="85"/>
      <c r="Q381" s="85"/>
      <c r="R381" s="85"/>
      <c r="S381" s="85"/>
      <c r="T381" s="86"/>
      <c r="U381" s="39"/>
      <c r="V381" s="39"/>
      <c r="W381" s="39"/>
      <c r="X381" s="39"/>
      <c r="Y381" s="39"/>
      <c r="Z381" s="39"/>
      <c r="AA381" s="39"/>
      <c r="AB381" s="39"/>
      <c r="AC381" s="39"/>
      <c r="AD381" s="39"/>
      <c r="AE381" s="39"/>
      <c r="AT381" s="18" t="s">
        <v>134</v>
      </c>
      <c r="AU381" s="18" t="s">
        <v>82</v>
      </c>
    </row>
    <row r="382" s="13" customFormat="1">
      <c r="A382" s="13"/>
      <c r="B382" s="229"/>
      <c r="C382" s="230"/>
      <c r="D382" s="223" t="s">
        <v>201</v>
      </c>
      <c r="E382" s="231" t="s">
        <v>19</v>
      </c>
      <c r="F382" s="232" t="s">
        <v>716</v>
      </c>
      <c r="G382" s="230"/>
      <c r="H382" s="233">
        <v>9.9139999999999997</v>
      </c>
      <c r="I382" s="234"/>
      <c r="J382" s="230"/>
      <c r="K382" s="230"/>
      <c r="L382" s="235"/>
      <c r="M382" s="236"/>
      <c r="N382" s="237"/>
      <c r="O382" s="237"/>
      <c r="P382" s="237"/>
      <c r="Q382" s="237"/>
      <c r="R382" s="237"/>
      <c r="S382" s="237"/>
      <c r="T382" s="238"/>
      <c r="U382" s="13"/>
      <c r="V382" s="13"/>
      <c r="W382" s="13"/>
      <c r="X382" s="13"/>
      <c r="Y382" s="13"/>
      <c r="Z382" s="13"/>
      <c r="AA382" s="13"/>
      <c r="AB382" s="13"/>
      <c r="AC382" s="13"/>
      <c r="AD382" s="13"/>
      <c r="AE382" s="13"/>
      <c r="AT382" s="239" t="s">
        <v>201</v>
      </c>
      <c r="AU382" s="239" t="s">
        <v>82</v>
      </c>
      <c r="AV382" s="13" t="s">
        <v>82</v>
      </c>
      <c r="AW382" s="13" t="s">
        <v>33</v>
      </c>
      <c r="AX382" s="13" t="s">
        <v>80</v>
      </c>
      <c r="AY382" s="239" t="s">
        <v>122</v>
      </c>
    </row>
    <row r="383" s="2" customFormat="1" ht="16.5" customHeight="1">
      <c r="A383" s="39"/>
      <c r="B383" s="40"/>
      <c r="C383" s="261" t="s">
        <v>717</v>
      </c>
      <c r="D383" s="261" t="s">
        <v>631</v>
      </c>
      <c r="E383" s="262" t="s">
        <v>718</v>
      </c>
      <c r="F383" s="263" t="s">
        <v>719</v>
      </c>
      <c r="G383" s="264" t="s">
        <v>269</v>
      </c>
      <c r="H383" s="265">
        <v>1019.8</v>
      </c>
      <c r="I383" s="266"/>
      <c r="J383" s="267">
        <f>ROUND(I383*H383,2)</f>
        <v>0</v>
      </c>
      <c r="K383" s="263" t="s">
        <v>19</v>
      </c>
      <c r="L383" s="268"/>
      <c r="M383" s="269" t="s">
        <v>19</v>
      </c>
      <c r="N383" s="270" t="s">
        <v>43</v>
      </c>
      <c r="O383" s="85"/>
      <c r="P383" s="214">
        <f>O383*H383</f>
        <v>0</v>
      </c>
      <c r="Q383" s="214">
        <v>1</v>
      </c>
      <c r="R383" s="214">
        <f>Q383*H383</f>
        <v>1019.8</v>
      </c>
      <c r="S383" s="214">
        <v>0</v>
      </c>
      <c r="T383" s="215">
        <f>S383*H383</f>
        <v>0</v>
      </c>
      <c r="U383" s="39"/>
      <c r="V383" s="39"/>
      <c r="W383" s="39"/>
      <c r="X383" s="39"/>
      <c r="Y383" s="39"/>
      <c r="Z383" s="39"/>
      <c r="AA383" s="39"/>
      <c r="AB383" s="39"/>
      <c r="AC383" s="39"/>
      <c r="AD383" s="39"/>
      <c r="AE383" s="39"/>
      <c r="AR383" s="216" t="s">
        <v>638</v>
      </c>
      <c r="AT383" s="216" t="s">
        <v>631</v>
      </c>
      <c r="AU383" s="216" t="s">
        <v>82</v>
      </c>
      <c r="AY383" s="18" t="s">
        <v>122</v>
      </c>
      <c r="BE383" s="217">
        <f>IF(N383="základní",J383,0)</f>
        <v>0</v>
      </c>
      <c r="BF383" s="217">
        <f>IF(N383="snížená",J383,0)</f>
        <v>0</v>
      </c>
      <c r="BG383" s="217">
        <f>IF(N383="zákl. přenesená",J383,0)</f>
        <v>0</v>
      </c>
      <c r="BH383" s="217">
        <f>IF(N383="sníž. přenesená",J383,0)</f>
        <v>0</v>
      </c>
      <c r="BI383" s="217">
        <f>IF(N383="nulová",J383,0)</f>
        <v>0</v>
      </c>
      <c r="BJ383" s="18" t="s">
        <v>80</v>
      </c>
      <c r="BK383" s="217">
        <f>ROUND(I383*H383,2)</f>
        <v>0</v>
      </c>
      <c r="BL383" s="18" t="s">
        <v>586</v>
      </c>
      <c r="BM383" s="216" t="s">
        <v>720</v>
      </c>
    </row>
    <row r="384" s="2" customFormat="1">
      <c r="A384" s="39"/>
      <c r="B384" s="40"/>
      <c r="C384" s="41"/>
      <c r="D384" s="223" t="s">
        <v>134</v>
      </c>
      <c r="E384" s="41"/>
      <c r="F384" s="224" t="s">
        <v>272</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134</v>
      </c>
      <c r="AU384" s="18" t="s">
        <v>82</v>
      </c>
    </row>
    <row r="385" s="13" customFormat="1">
      <c r="A385" s="13"/>
      <c r="B385" s="229"/>
      <c r="C385" s="230"/>
      <c r="D385" s="223" t="s">
        <v>201</v>
      </c>
      <c r="E385" s="231" t="s">
        <v>19</v>
      </c>
      <c r="F385" s="232" t="s">
        <v>721</v>
      </c>
      <c r="G385" s="230"/>
      <c r="H385" s="233">
        <v>1019.8</v>
      </c>
      <c r="I385" s="234"/>
      <c r="J385" s="230"/>
      <c r="K385" s="230"/>
      <c r="L385" s="235"/>
      <c r="M385" s="236"/>
      <c r="N385" s="237"/>
      <c r="O385" s="237"/>
      <c r="P385" s="237"/>
      <c r="Q385" s="237"/>
      <c r="R385" s="237"/>
      <c r="S385" s="237"/>
      <c r="T385" s="238"/>
      <c r="U385" s="13"/>
      <c r="V385" s="13"/>
      <c r="W385" s="13"/>
      <c r="X385" s="13"/>
      <c r="Y385" s="13"/>
      <c r="Z385" s="13"/>
      <c r="AA385" s="13"/>
      <c r="AB385" s="13"/>
      <c r="AC385" s="13"/>
      <c r="AD385" s="13"/>
      <c r="AE385" s="13"/>
      <c r="AT385" s="239" t="s">
        <v>201</v>
      </c>
      <c r="AU385" s="239" t="s">
        <v>82</v>
      </c>
      <c r="AV385" s="13" t="s">
        <v>82</v>
      </c>
      <c r="AW385" s="13" t="s">
        <v>33</v>
      </c>
      <c r="AX385" s="13" t="s">
        <v>80</v>
      </c>
      <c r="AY385" s="239" t="s">
        <v>122</v>
      </c>
    </row>
    <row r="386" s="2" customFormat="1" ht="16.5" customHeight="1">
      <c r="A386" s="39"/>
      <c r="B386" s="40"/>
      <c r="C386" s="261" t="s">
        <v>722</v>
      </c>
      <c r="D386" s="261" t="s">
        <v>631</v>
      </c>
      <c r="E386" s="262" t="s">
        <v>723</v>
      </c>
      <c r="F386" s="263" t="s">
        <v>724</v>
      </c>
      <c r="G386" s="264" t="s">
        <v>269</v>
      </c>
      <c r="H386" s="265">
        <v>1004.383</v>
      </c>
      <c r="I386" s="266"/>
      <c r="J386" s="267">
        <f>ROUND(I386*H386,2)</f>
        <v>0</v>
      </c>
      <c r="K386" s="263" t="s">
        <v>129</v>
      </c>
      <c r="L386" s="268"/>
      <c r="M386" s="269" t="s">
        <v>19</v>
      </c>
      <c r="N386" s="270" t="s">
        <v>43</v>
      </c>
      <c r="O386" s="85"/>
      <c r="P386" s="214">
        <f>O386*H386</f>
        <v>0</v>
      </c>
      <c r="Q386" s="214">
        <v>1</v>
      </c>
      <c r="R386" s="214">
        <f>Q386*H386</f>
        <v>1004.383</v>
      </c>
      <c r="S386" s="214">
        <v>0</v>
      </c>
      <c r="T386" s="215">
        <f>S386*H386</f>
        <v>0</v>
      </c>
      <c r="U386" s="39"/>
      <c r="V386" s="39"/>
      <c r="W386" s="39"/>
      <c r="X386" s="39"/>
      <c r="Y386" s="39"/>
      <c r="Z386" s="39"/>
      <c r="AA386" s="39"/>
      <c r="AB386" s="39"/>
      <c r="AC386" s="39"/>
      <c r="AD386" s="39"/>
      <c r="AE386" s="39"/>
      <c r="AR386" s="216" t="s">
        <v>638</v>
      </c>
      <c r="AT386" s="216" t="s">
        <v>631</v>
      </c>
      <c r="AU386" s="216" t="s">
        <v>82</v>
      </c>
      <c r="AY386" s="18" t="s">
        <v>122</v>
      </c>
      <c r="BE386" s="217">
        <f>IF(N386="základní",J386,0)</f>
        <v>0</v>
      </c>
      <c r="BF386" s="217">
        <f>IF(N386="snížená",J386,0)</f>
        <v>0</v>
      </c>
      <c r="BG386" s="217">
        <f>IF(N386="zákl. přenesená",J386,0)</f>
        <v>0</v>
      </c>
      <c r="BH386" s="217">
        <f>IF(N386="sníž. přenesená",J386,0)</f>
        <v>0</v>
      </c>
      <c r="BI386" s="217">
        <f>IF(N386="nulová",J386,0)</f>
        <v>0</v>
      </c>
      <c r="BJ386" s="18" t="s">
        <v>80</v>
      </c>
      <c r="BK386" s="217">
        <f>ROUND(I386*H386,2)</f>
        <v>0</v>
      </c>
      <c r="BL386" s="18" t="s">
        <v>586</v>
      </c>
      <c r="BM386" s="216" t="s">
        <v>725</v>
      </c>
    </row>
    <row r="387" s="2" customFormat="1">
      <c r="A387" s="39"/>
      <c r="B387" s="40"/>
      <c r="C387" s="41"/>
      <c r="D387" s="223" t="s">
        <v>134</v>
      </c>
      <c r="E387" s="41"/>
      <c r="F387" s="224" t="s">
        <v>272</v>
      </c>
      <c r="G387" s="41"/>
      <c r="H387" s="41"/>
      <c r="I387" s="220"/>
      <c r="J387" s="41"/>
      <c r="K387" s="41"/>
      <c r="L387" s="45"/>
      <c r="M387" s="221"/>
      <c r="N387" s="222"/>
      <c r="O387" s="85"/>
      <c r="P387" s="85"/>
      <c r="Q387" s="85"/>
      <c r="R387" s="85"/>
      <c r="S387" s="85"/>
      <c r="T387" s="86"/>
      <c r="U387" s="39"/>
      <c r="V387" s="39"/>
      <c r="W387" s="39"/>
      <c r="X387" s="39"/>
      <c r="Y387" s="39"/>
      <c r="Z387" s="39"/>
      <c r="AA387" s="39"/>
      <c r="AB387" s="39"/>
      <c r="AC387" s="39"/>
      <c r="AD387" s="39"/>
      <c r="AE387" s="39"/>
      <c r="AT387" s="18" t="s">
        <v>134</v>
      </c>
      <c r="AU387" s="18" t="s">
        <v>82</v>
      </c>
    </row>
    <row r="388" s="13" customFormat="1">
      <c r="A388" s="13"/>
      <c r="B388" s="229"/>
      <c r="C388" s="230"/>
      <c r="D388" s="223" t="s">
        <v>201</v>
      </c>
      <c r="E388" s="231" t="s">
        <v>19</v>
      </c>
      <c r="F388" s="232" t="s">
        <v>726</v>
      </c>
      <c r="G388" s="230"/>
      <c r="H388" s="233">
        <v>1004.383</v>
      </c>
      <c r="I388" s="234"/>
      <c r="J388" s="230"/>
      <c r="K388" s="230"/>
      <c r="L388" s="235"/>
      <c r="M388" s="236"/>
      <c r="N388" s="237"/>
      <c r="O388" s="237"/>
      <c r="P388" s="237"/>
      <c r="Q388" s="237"/>
      <c r="R388" s="237"/>
      <c r="S388" s="237"/>
      <c r="T388" s="238"/>
      <c r="U388" s="13"/>
      <c r="V388" s="13"/>
      <c r="W388" s="13"/>
      <c r="X388" s="13"/>
      <c r="Y388" s="13"/>
      <c r="Z388" s="13"/>
      <c r="AA388" s="13"/>
      <c r="AB388" s="13"/>
      <c r="AC388" s="13"/>
      <c r="AD388" s="13"/>
      <c r="AE388" s="13"/>
      <c r="AT388" s="239" t="s">
        <v>201</v>
      </c>
      <c r="AU388" s="239" t="s">
        <v>82</v>
      </c>
      <c r="AV388" s="13" t="s">
        <v>82</v>
      </c>
      <c r="AW388" s="13" t="s">
        <v>33</v>
      </c>
      <c r="AX388" s="13" t="s">
        <v>80</v>
      </c>
      <c r="AY388" s="239" t="s">
        <v>122</v>
      </c>
    </row>
    <row r="389" s="2" customFormat="1" ht="16.5" customHeight="1">
      <c r="A389" s="39"/>
      <c r="B389" s="40"/>
      <c r="C389" s="261" t="s">
        <v>727</v>
      </c>
      <c r="D389" s="261" t="s">
        <v>631</v>
      </c>
      <c r="E389" s="262" t="s">
        <v>728</v>
      </c>
      <c r="F389" s="263" t="s">
        <v>729</v>
      </c>
      <c r="G389" s="264" t="s">
        <v>730</v>
      </c>
      <c r="H389" s="265">
        <v>108.93300000000001</v>
      </c>
      <c r="I389" s="266"/>
      <c r="J389" s="267">
        <f>ROUND(I389*H389,2)</f>
        <v>0</v>
      </c>
      <c r="K389" s="263" t="s">
        <v>129</v>
      </c>
      <c r="L389" s="268"/>
      <c r="M389" s="269" t="s">
        <v>19</v>
      </c>
      <c r="N389" s="270" t="s">
        <v>43</v>
      </c>
      <c r="O389" s="85"/>
      <c r="P389" s="214">
        <f>O389*H389</f>
        <v>0</v>
      </c>
      <c r="Q389" s="214">
        <v>0.001</v>
      </c>
      <c r="R389" s="214">
        <f>Q389*H389</f>
        <v>0.10893300000000002</v>
      </c>
      <c r="S389" s="214">
        <v>0</v>
      </c>
      <c r="T389" s="215">
        <f>S389*H389</f>
        <v>0</v>
      </c>
      <c r="U389" s="39"/>
      <c r="V389" s="39"/>
      <c r="W389" s="39"/>
      <c r="X389" s="39"/>
      <c r="Y389" s="39"/>
      <c r="Z389" s="39"/>
      <c r="AA389" s="39"/>
      <c r="AB389" s="39"/>
      <c r="AC389" s="39"/>
      <c r="AD389" s="39"/>
      <c r="AE389" s="39"/>
      <c r="AR389" s="216" t="s">
        <v>638</v>
      </c>
      <c r="AT389" s="216" t="s">
        <v>631</v>
      </c>
      <c r="AU389" s="216" t="s">
        <v>82</v>
      </c>
      <c r="AY389" s="18" t="s">
        <v>122</v>
      </c>
      <c r="BE389" s="217">
        <f>IF(N389="základní",J389,0)</f>
        <v>0</v>
      </c>
      <c r="BF389" s="217">
        <f>IF(N389="snížená",J389,0)</f>
        <v>0</v>
      </c>
      <c r="BG389" s="217">
        <f>IF(N389="zákl. přenesená",J389,0)</f>
        <v>0</v>
      </c>
      <c r="BH389" s="217">
        <f>IF(N389="sníž. přenesená",J389,0)</f>
        <v>0</v>
      </c>
      <c r="BI389" s="217">
        <f>IF(N389="nulová",J389,0)</f>
        <v>0</v>
      </c>
      <c r="BJ389" s="18" t="s">
        <v>80</v>
      </c>
      <c r="BK389" s="217">
        <f>ROUND(I389*H389,2)</f>
        <v>0</v>
      </c>
      <c r="BL389" s="18" t="s">
        <v>586</v>
      </c>
      <c r="BM389" s="216" t="s">
        <v>731</v>
      </c>
    </row>
    <row r="390" s="2" customFormat="1">
      <c r="A390" s="39"/>
      <c r="B390" s="40"/>
      <c r="C390" s="41"/>
      <c r="D390" s="223" t="s">
        <v>134</v>
      </c>
      <c r="E390" s="41"/>
      <c r="F390" s="224" t="s">
        <v>732</v>
      </c>
      <c r="G390" s="41"/>
      <c r="H390" s="41"/>
      <c r="I390" s="220"/>
      <c r="J390" s="41"/>
      <c r="K390" s="41"/>
      <c r="L390" s="45"/>
      <c r="M390" s="221"/>
      <c r="N390" s="222"/>
      <c r="O390" s="85"/>
      <c r="P390" s="85"/>
      <c r="Q390" s="85"/>
      <c r="R390" s="85"/>
      <c r="S390" s="85"/>
      <c r="T390" s="86"/>
      <c r="U390" s="39"/>
      <c r="V390" s="39"/>
      <c r="W390" s="39"/>
      <c r="X390" s="39"/>
      <c r="Y390" s="39"/>
      <c r="Z390" s="39"/>
      <c r="AA390" s="39"/>
      <c r="AB390" s="39"/>
      <c r="AC390" s="39"/>
      <c r="AD390" s="39"/>
      <c r="AE390" s="39"/>
      <c r="AT390" s="18" t="s">
        <v>134</v>
      </c>
      <c r="AU390" s="18" t="s">
        <v>82</v>
      </c>
    </row>
    <row r="391" s="13" customFormat="1">
      <c r="A391" s="13"/>
      <c r="B391" s="229"/>
      <c r="C391" s="230"/>
      <c r="D391" s="223" t="s">
        <v>201</v>
      </c>
      <c r="E391" s="231" t="s">
        <v>19</v>
      </c>
      <c r="F391" s="232" t="s">
        <v>733</v>
      </c>
      <c r="G391" s="230"/>
      <c r="H391" s="233">
        <v>108.93300000000001</v>
      </c>
      <c r="I391" s="234"/>
      <c r="J391" s="230"/>
      <c r="K391" s="230"/>
      <c r="L391" s="235"/>
      <c r="M391" s="236"/>
      <c r="N391" s="237"/>
      <c r="O391" s="237"/>
      <c r="P391" s="237"/>
      <c r="Q391" s="237"/>
      <c r="R391" s="237"/>
      <c r="S391" s="237"/>
      <c r="T391" s="238"/>
      <c r="U391" s="13"/>
      <c r="V391" s="13"/>
      <c r="W391" s="13"/>
      <c r="X391" s="13"/>
      <c r="Y391" s="13"/>
      <c r="Z391" s="13"/>
      <c r="AA391" s="13"/>
      <c r="AB391" s="13"/>
      <c r="AC391" s="13"/>
      <c r="AD391" s="13"/>
      <c r="AE391" s="13"/>
      <c r="AT391" s="239" t="s">
        <v>201</v>
      </c>
      <c r="AU391" s="239" t="s">
        <v>82</v>
      </c>
      <c r="AV391" s="13" t="s">
        <v>82</v>
      </c>
      <c r="AW391" s="13" t="s">
        <v>33</v>
      </c>
      <c r="AX391" s="13" t="s">
        <v>80</v>
      </c>
      <c r="AY391" s="239" t="s">
        <v>122</v>
      </c>
    </row>
    <row r="392" s="2" customFormat="1" ht="21.75" customHeight="1">
      <c r="A392" s="39"/>
      <c r="B392" s="40"/>
      <c r="C392" s="261" t="s">
        <v>734</v>
      </c>
      <c r="D392" s="261" t="s">
        <v>631</v>
      </c>
      <c r="E392" s="262" t="s">
        <v>735</v>
      </c>
      <c r="F392" s="263" t="s">
        <v>736</v>
      </c>
      <c r="G392" s="264" t="s">
        <v>357</v>
      </c>
      <c r="H392" s="265">
        <v>3</v>
      </c>
      <c r="I392" s="266"/>
      <c r="J392" s="267">
        <f>ROUND(I392*H392,2)</f>
        <v>0</v>
      </c>
      <c r="K392" s="263" t="s">
        <v>129</v>
      </c>
      <c r="L392" s="268"/>
      <c r="M392" s="269" t="s">
        <v>19</v>
      </c>
      <c r="N392" s="270" t="s">
        <v>43</v>
      </c>
      <c r="O392" s="85"/>
      <c r="P392" s="214">
        <f>O392*H392</f>
        <v>0</v>
      </c>
      <c r="Q392" s="214">
        <v>0.0061000000000000004</v>
      </c>
      <c r="R392" s="214">
        <f>Q392*H392</f>
        <v>0.0183</v>
      </c>
      <c r="S392" s="214">
        <v>0</v>
      </c>
      <c r="T392" s="215">
        <f>S392*H392</f>
        <v>0</v>
      </c>
      <c r="U392" s="39"/>
      <c r="V392" s="39"/>
      <c r="W392" s="39"/>
      <c r="X392" s="39"/>
      <c r="Y392" s="39"/>
      <c r="Z392" s="39"/>
      <c r="AA392" s="39"/>
      <c r="AB392" s="39"/>
      <c r="AC392" s="39"/>
      <c r="AD392" s="39"/>
      <c r="AE392" s="39"/>
      <c r="AR392" s="216" t="s">
        <v>638</v>
      </c>
      <c r="AT392" s="216" t="s">
        <v>631</v>
      </c>
      <c r="AU392" s="216" t="s">
        <v>82</v>
      </c>
      <c r="AY392" s="18" t="s">
        <v>122</v>
      </c>
      <c r="BE392" s="217">
        <f>IF(N392="základní",J392,0)</f>
        <v>0</v>
      </c>
      <c r="BF392" s="217">
        <f>IF(N392="snížená",J392,0)</f>
        <v>0</v>
      </c>
      <c r="BG392" s="217">
        <f>IF(N392="zákl. přenesená",J392,0)</f>
        <v>0</v>
      </c>
      <c r="BH392" s="217">
        <f>IF(N392="sníž. přenesená",J392,0)</f>
        <v>0</v>
      </c>
      <c r="BI392" s="217">
        <f>IF(N392="nulová",J392,0)</f>
        <v>0</v>
      </c>
      <c r="BJ392" s="18" t="s">
        <v>80</v>
      </c>
      <c r="BK392" s="217">
        <f>ROUND(I392*H392,2)</f>
        <v>0</v>
      </c>
      <c r="BL392" s="18" t="s">
        <v>586</v>
      </c>
      <c r="BM392" s="216" t="s">
        <v>737</v>
      </c>
    </row>
    <row r="393" s="2" customFormat="1" ht="24.15" customHeight="1">
      <c r="A393" s="39"/>
      <c r="B393" s="40"/>
      <c r="C393" s="261" t="s">
        <v>738</v>
      </c>
      <c r="D393" s="261" t="s">
        <v>631</v>
      </c>
      <c r="E393" s="262" t="s">
        <v>739</v>
      </c>
      <c r="F393" s="263" t="s">
        <v>740</v>
      </c>
      <c r="G393" s="264" t="s">
        <v>357</v>
      </c>
      <c r="H393" s="265">
        <v>12</v>
      </c>
      <c r="I393" s="266"/>
      <c r="J393" s="267">
        <f>ROUND(I393*H393,2)</f>
        <v>0</v>
      </c>
      <c r="K393" s="263" t="s">
        <v>129</v>
      </c>
      <c r="L393" s="268"/>
      <c r="M393" s="269" t="s">
        <v>19</v>
      </c>
      <c r="N393" s="270" t="s">
        <v>43</v>
      </c>
      <c r="O393" s="85"/>
      <c r="P393" s="214">
        <f>O393*H393</f>
        <v>0</v>
      </c>
      <c r="Q393" s="214">
        <v>0.0012999999999999999</v>
      </c>
      <c r="R393" s="214">
        <f>Q393*H393</f>
        <v>0.015599999999999999</v>
      </c>
      <c r="S393" s="214">
        <v>0</v>
      </c>
      <c r="T393" s="215">
        <f>S393*H393</f>
        <v>0</v>
      </c>
      <c r="U393" s="39"/>
      <c r="V393" s="39"/>
      <c r="W393" s="39"/>
      <c r="X393" s="39"/>
      <c r="Y393" s="39"/>
      <c r="Z393" s="39"/>
      <c r="AA393" s="39"/>
      <c r="AB393" s="39"/>
      <c r="AC393" s="39"/>
      <c r="AD393" s="39"/>
      <c r="AE393" s="39"/>
      <c r="AR393" s="216" t="s">
        <v>638</v>
      </c>
      <c r="AT393" s="216" t="s">
        <v>631</v>
      </c>
      <c r="AU393" s="216" t="s">
        <v>82</v>
      </c>
      <c r="AY393" s="18" t="s">
        <v>122</v>
      </c>
      <c r="BE393" s="217">
        <f>IF(N393="základní",J393,0)</f>
        <v>0</v>
      </c>
      <c r="BF393" s="217">
        <f>IF(N393="snížená",J393,0)</f>
        <v>0</v>
      </c>
      <c r="BG393" s="217">
        <f>IF(N393="zákl. přenesená",J393,0)</f>
        <v>0</v>
      </c>
      <c r="BH393" s="217">
        <f>IF(N393="sníž. přenesená",J393,0)</f>
        <v>0</v>
      </c>
      <c r="BI393" s="217">
        <f>IF(N393="nulová",J393,0)</f>
        <v>0</v>
      </c>
      <c r="BJ393" s="18" t="s">
        <v>80</v>
      </c>
      <c r="BK393" s="217">
        <f>ROUND(I393*H393,2)</f>
        <v>0</v>
      </c>
      <c r="BL393" s="18" t="s">
        <v>586</v>
      </c>
      <c r="BM393" s="216" t="s">
        <v>741</v>
      </c>
    </row>
    <row r="394" s="14" customFormat="1">
      <c r="A394" s="14"/>
      <c r="B394" s="240"/>
      <c r="C394" s="241"/>
      <c r="D394" s="223" t="s">
        <v>201</v>
      </c>
      <c r="E394" s="242" t="s">
        <v>19</v>
      </c>
      <c r="F394" s="243" t="s">
        <v>742</v>
      </c>
      <c r="G394" s="241"/>
      <c r="H394" s="242" t="s">
        <v>19</v>
      </c>
      <c r="I394" s="244"/>
      <c r="J394" s="241"/>
      <c r="K394" s="241"/>
      <c r="L394" s="245"/>
      <c r="M394" s="246"/>
      <c r="N394" s="247"/>
      <c r="O394" s="247"/>
      <c r="P394" s="247"/>
      <c r="Q394" s="247"/>
      <c r="R394" s="247"/>
      <c r="S394" s="247"/>
      <c r="T394" s="248"/>
      <c r="U394" s="14"/>
      <c r="V394" s="14"/>
      <c r="W394" s="14"/>
      <c r="X394" s="14"/>
      <c r="Y394" s="14"/>
      <c r="Z394" s="14"/>
      <c r="AA394" s="14"/>
      <c r="AB394" s="14"/>
      <c r="AC394" s="14"/>
      <c r="AD394" s="14"/>
      <c r="AE394" s="14"/>
      <c r="AT394" s="249" t="s">
        <v>201</v>
      </c>
      <c r="AU394" s="249" t="s">
        <v>82</v>
      </c>
      <c r="AV394" s="14" t="s">
        <v>80</v>
      </c>
      <c r="AW394" s="14" t="s">
        <v>33</v>
      </c>
      <c r="AX394" s="14" t="s">
        <v>72</v>
      </c>
      <c r="AY394" s="249" t="s">
        <v>122</v>
      </c>
    </row>
    <row r="395" s="13" customFormat="1">
      <c r="A395" s="13"/>
      <c r="B395" s="229"/>
      <c r="C395" s="230"/>
      <c r="D395" s="223" t="s">
        <v>201</v>
      </c>
      <c r="E395" s="231" t="s">
        <v>19</v>
      </c>
      <c r="F395" s="232" t="s">
        <v>160</v>
      </c>
      <c r="G395" s="230"/>
      <c r="H395" s="233">
        <v>6</v>
      </c>
      <c r="I395" s="234"/>
      <c r="J395" s="230"/>
      <c r="K395" s="230"/>
      <c r="L395" s="235"/>
      <c r="M395" s="236"/>
      <c r="N395" s="237"/>
      <c r="O395" s="237"/>
      <c r="P395" s="237"/>
      <c r="Q395" s="237"/>
      <c r="R395" s="237"/>
      <c r="S395" s="237"/>
      <c r="T395" s="238"/>
      <c r="U395" s="13"/>
      <c r="V395" s="13"/>
      <c r="W395" s="13"/>
      <c r="X395" s="13"/>
      <c r="Y395" s="13"/>
      <c r="Z395" s="13"/>
      <c r="AA395" s="13"/>
      <c r="AB395" s="13"/>
      <c r="AC395" s="13"/>
      <c r="AD395" s="13"/>
      <c r="AE395" s="13"/>
      <c r="AT395" s="239" t="s">
        <v>201</v>
      </c>
      <c r="AU395" s="239" t="s">
        <v>82</v>
      </c>
      <c r="AV395" s="13" t="s">
        <v>82</v>
      </c>
      <c r="AW395" s="13" t="s">
        <v>33</v>
      </c>
      <c r="AX395" s="13" t="s">
        <v>72</v>
      </c>
      <c r="AY395" s="239" t="s">
        <v>122</v>
      </c>
    </row>
    <row r="396" s="14" customFormat="1">
      <c r="A396" s="14"/>
      <c r="B396" s="240"/>
      <c r="C396" s="241"/>
      <c r="D396" s="223" t="s">
        <v>201</v>
      </c>
      <c r="E396" s="242" t="s">
        <v>19</v>
      </c>
      <c r="F396" s="243" t="s">
        <v>743</v>
      </c>
      <c r="G396" s="241"/>
      <c r="H396" s="242" t="s">
        <v>19</v>
      </c>
      <c r="I396" s="244"/>
      <c r="J396" s="241"/>
      <c r="K396" s="241"/>
      <c r="L396" s="245"/>
      <c r="M396" s="246"/>
      <c r="N396" s="247"/>
      <c r="O396" s="247"/>
      <c r="P396" s="247"/>
      <c r="Q396" s="247"/>
      <c r="R396" s="247"/>
      <c r="S396" s="247"/>
      <c r="T396" s="248"/>
      <c r="U396" s="14"/>
      <c r="V396" s="14"/>
      <c r="W396" s="14"/>
      <c r="X396" s="14"/>
      <c r="Y396" s="14"/>
      <c r="Z396" s="14"/>
      <c r="AA396" s="14"/>
      <c r="AB396" s="14"/>
      <c r="AC396" s="14"/>
      <c r="AD396" s="14"/>
      <c r="AE396" s="14"/>
      <c r="AT396" s="249" t="s">
        <v>201</v>
      </c>
      <c r="AU396" s="249" t="s">
        <v>82</v>
      </c>
      <c r="AV396" s="14" t="s">
        <v>80</v>
      </c>
      <c r="AW396" s="14" t="s">
        <v>33</v>
      </c>
      <c r="AX396" s="14" t="s">
        <v>72</v>
      </c>
      <c r="AY396" s="249" t="s">
        <v>122</v>
      </c>
    </row>
    <row r="397" s="13" customFormat="1">
      <c r="A397" s="13"/>
      <c r="B397" s="229"/>
      <c r="C397" s="230"/>
      <c r="D397" s="223" t="s">
        <v>201</v>
      </c>
      <c r="E397" s="231" t="s">
        <v>19</v>
      </c>
      <c r="F397" s="232" t="s">
        <v>160</v>
      </c>
      <c r="G397" s="230"/>
      <c r="H397" s="233">
        <v>6</v>
      </c>
      <c r="I397" s="234"/>
      <c r="J397" s="230"/>
      <c r="K397" s="230"/>
      <c r="L397" s="235"/>
      <c r="M397" s="236"/>
      <c r="N397" s="237"/>
      <c r="O397" s="237"/>
      <c r="P397" s="237"/>
      <c r="Q397" s="237"/>
      <c r="R397" s="237"/>
      <c r="S397" s="237"/>
      <c r="T397" s="238"/>
      <c r="U397" s="13"/>
      <c r="V397" s="13"/>
      <c r="W397" s="13"/>
      <c r="X397" s="13"/>
      <c r="Y397" s="13"/>
      <c r="Z397" s="13"/>
      <c r="AA397" s="13"/>
      <c r="AB397" s="13"/>
      <c r="AC397" s="13"/>
      <c r="AD397" s="13"/>
      <c r="AE397" s="13"/>
      <c r="AT397" s="239" t="s">
        <v>201</v>
      </c>
      <c r="AU397" s="239" t="s">
        <v>82</v>
      </c>
      <c r="AV397" s="13" t="s">
        <v>82</v>
      </c>
      <c r="AW397" s="13" t="s">
        <v>33</v>
      </c>
      <c r="AX397" s="13" t="s">
        <v>72</v>
      </c>
      <c r="AY397" s="239" t="s">
        <v>122</v>
      </c>
    </row>
    <row r="398" s="15" customFormat="1">
      <c r="A398" s="15"/>
      <c r="B398" s="250"/>
      <c r="C398" s="251"/>
      <c r="D398" s="223" t="s">
        <v>201</v>
      </c>
      <c r="E398" s="252" t="s">
        <v>19</v>
      </c>
      <c r="F398" s="253" t="s">
        <v>212</v>
      </c>
      <c r="G398" s="251"/>
      <c r="H398" s="254">
        <v>12</v>
      </c>
      <c r="I398" s="255"/>
      <c r="J398" s="251"/>
      <c r="K398" s="251"/>
      <c r="L398" s="256"/>
      <c r="M398" s="271"/>
      <c r="N398" s="272"/>
      <c r="O398" s="272"/>
      <c r="P398" s="272"/>
      <c r="Q398" s="272"/>
      <c r="R398" s="272"/>
      <c r="S398" s="272"/>
      <c r="T398" s="273"/>
      <c r="U398" s="15"/>
      <c r="V398" s="15"/>
      <c r="W398" s="15"/>
      <c r="X398" s="15"/>
      <c r="Y398" s="15"/>
      <c r="Z398" s="15"/>
      <c r="AA398" s="15"/>
      <c r="AB398" s="15"/>
      <c r="AC398" s="15"/>
      <c r="AD398" s="15"/>
      <c r="AE398" s="15"/>
      <c r="AT398" s="260" t="s">
        <v>201</v>
      </c>
      <c r="AU398" s="260" t="s">
        <v>82</v>
      </c>
      <c r="AV398" s="15" t="s">
        <v>130</v>
      </c>
      <c r="AW398" s="15" t="s">
        <v>33</v>
      </c>
      <c r="AX398" s="15" t="s">
        <v>80</v>
      </c>
      <c r="AY398" s="260" t="s">
        <v>122</v>
      </c>
    </row>
    <row r="399" s="2" customFormat="1" ht="6.96" customHeight="1">
      <c r="A399" s="39"/>
      <c r="B399" s="60"/>
      <c r="C399" s="61"/>
      <c r="D399" s="61"/>
      <c r="E399" s="61"/>
      <c r="F399" s="61"/>
      <c r="G399" s="61"/>
      <c r="H399" s="61"/>
      <c r="I399" s="61"/>
      <c r="J399" s="61"/>
      <c r="K399" s="61"/>
      <c r="L399" s="45"/>
      <c r="M399" s="39"/>
      <c r="O399" s="39"/>
      <c r="P399" s="39"/>
      <c r="Q399" s="39"/>
      <c r="R399" s="39"/>
      <c r="S399" s="39"/>
      <c r="T399" s="39"/>
      <c r="U399" s="39"/>
      <c r="V399" s="39"/>
      <c r="W399" s="39"/>
      <c r="X399" s="39"/>
      <c r="Y399" s="39"/>
      <c r="Z399" s="39"/>
      <c r="AA399" s="39"/>
      <c r="AB399" s="39"/>
      <c r="AC399" s="39"/>
      <c r="AD399" s="39"/>
      <c r="AE399" s="39"/>
    </row>
  </sheetData>
  <sheetProtection sheet="1" autoFilter="0" formatColumns="0" formatRows="0" objects="1" scenarios="1" spinCount="100000" saltValue="UeGSjTZUq72RWvfuXFGHJSUZC/gbmbeBlAjK1AOZHcH8YExH/HNgCeymzsmMAY7nNEKl1Ner7EgoEwe2TKWW0w==" hashValue="EzbDLNtPQVX1d35R7VYevAJaGp33dHh69fnOcF/TqZoK/Q4bz2XP735g1wNzbJWO/2ogRj2dg0yMphwYEUdDbg==" algorithmName="SHA-512" password="CC35"/>
  <autoFilter ref="C89:K398"/>
  <mergeCells count="9">
    <mergeCell ref="E7:H7"/>
    <mergeCell ref="E9:H9"/>
    <mergeCell ref="E18:H18"/>
    <mergeCell ref="E27:H27"/>
    <mergeCell ref="E48:H48"/>
    <mergeCell ref="E50:H50"/>
    <mergeCell ref="E80:H80"/>
    <mergeCell ref="E82:H82"/>
    <mergeCell ref="L2:V2"/>
  </mergeCells>
  <hyperlinks>
    <hyperlink ref="F94" r:id="rId1" display="https://podminky.urs.cz/item/CS_URS_2023_02/113107343"/>
    <hyperlink ref="F96" r:id="rId2" display="https://podminky.urs.cz/item/CS_URS_2023_02/113202111"/>
    <hyperlink ref="F99" r:id="rId3" display="https://podminky.urs.cz/item/CS_URS_2023_02/122151102"/>
    <hyperlink ref="F106" r:id="rId4" display="https://podminky.urs.cz/item/CS_URS_2023_02/131151100"/>
    <hyperlink ref="F113" r:id="rId5" display="https://podminky.urs.cz/item/CS_URS_2023_02/132154101"/>
    <hyperlink ref="F117" r:id="rId6" display="https://podminky.urs.cz/item/CS_URS_2023_02/132154201"/>
    <hyperlink ref="F120" r:id="rId7" display="https://podminky.urs.cz/item/CS_URS_2023_02/162351104"/>
    <hyperlink ref="F124" r:id="rId8" display="https://podminky.urs.cz/item/CS_URS_2023_02/162751117"/>
    <hyperlink ref="F128" r:id="rId9" display="https://podminky.urs.cz/item/CS_URS_2023_02/162751119"/>
    <hyperlink ref="F131" r:id="rId10" display="https://podminky.urs.cz/item/CS_URS_2023_02/167151111"/>
    <hyperlink ref="F134" r:id="rId11" display="https://podminky.urs.cz/item/CS_URS_2023_02/171151103"/>
    <hyperlink ref="F141" r:id="rId12" display="https://podminky.urs.cz/item/CS_URS_2023_02/171201231"/>
    <hyperlink ref="F145" r:id="rId13" display="https://podminky.urs.cz/item/CS_URS_2023_02/174151101"/>
    <hyperlink ref="F148" r:id="rId14" display="https://podminky.urs.cz/item/CS_URS_2023_02/175151101"/>
    <hyperlink ref="F155" r:id="rId15" display="https://podminky.urs.cz/item/CS_URS_2023_02/181351113"/>
    <hyperlink ref="F162" r:id="rId16" display="https://podminky.urs.cz/item/CS_URS_2023_02/181411132"/>
    <hyperlink ref="F164" r:id="rId17" display="https://podminky.urs.cz/item/CS_URS_2023_02/181451131"/>
    <hyperlink ref="F166" r:id="rId18" display="https://podminky.urs.cz/item/CS_URS_2023_02/181951111"/>
    <hyperlink ref="F168" r:id="rId19" display="https://podminky.urs.cz/item/CS_URS_2023_02/181951112"/>
    <hyperlink ref="F171" r:id="rId20" display="https://podminky.urs.cz/item/CS_URS_2023_02/182351023"/>
    <hyperlink ref="F176" r:id="rId21" display="https://podminky.urs.cz/item/CS_URS_2023_02/211971121"/>
    <hyperlink ref="F179" r:id="rId22" display="https://podminky.urs.cz/item/CS_URS_2023_02/212752412"/>
    <hyperlink ref="F184" r:id="rId23" display="https://podminky.urs.cz/item/CS_URS_2023_02/451312111"/>
    <hyperlink ref="F187" r:id="rId24" display="https://podminky.urs.cz/item/CS_URS_2023_02/451573111"/>
    <hyperlink ref="F190" r:id="rId25" display="https://podminky.urs.cz/item/CS_URS_2023_02/452112112"/>
    <hyperlink ref="F192" r:id="rId26" display="https://podminky.urs.cz/item/CS_URS_2023_02/452311131"/>
    <hyperlink ref="F195" r:id="rId27" display="https://podminky.urs.cz/item/CS_URS_2023_02/465513127"/>
    <hyperlink ref="F199" r:id="rId28" display="https://podminky.urs.cz/item/CS_URS_2023_02/564831011"/>
    <hyperlink ref="F203" r:id="rId29" display="https://podminky.urs.cz/item/CS_URS_2023_02/564861111"/>
    <hyperlink ref="F206" r:id="rId30" display="https://podminky.urs.cz/item/CS_URS_2023_02/565165111"/>
    <hyperlink ref="F209" r:id="rId31" display="https://podminky.urs.cz/item/CS_URS_2023_02/569931132"/>
    <hyperlink ref="F211" r:id="rId32" display="https://podminky.urs.cz/item/CS_URS_2023_02/573211107"/>
    <hyperlink ref="F213" r:id="rId33" display="https://podminky.urs.cz/item/CS_URS_2023_02/577133111"/>
    <hyperlink ref="F215" r:id="rId34" display="https://podminky.urs.cz/item/CS_URS_2023_02/596211110"/>
    <hyperlink ref="F223" r:id="rId35" display="https://podminky.urs.cz/item/CS_URS_2023_02/871310320"/>
    <hyperlink ref="F225" r:id="rId36" display="https://podminky.urs.cz/item/CS_URS_2023_02/877310310"/>
    <hyperlink ref="F227" r:id="rId37" display="https://podminky.urs.cz/item/CS_URS_2023_02/894812111"/>
    <hyperlink ref="F229" r:id="rId38" display="https://podminky.urs.cz/item/CS_URS_2023_02/894812112"/>
    <hyperlink ref="F231" r:id="rId39" display="https://podminky.urs.cz/item/CS_URS_2023_02/895941302"/>
    <hyperlink ref="F233" r:id="rId40" display="https://podminky.urs.cz/item/CS_URS_2023_02/895941313"/>
    <hyperlink ref="F235" r:id="rId41" display="https://podminky.urs.cz/item/CS_URS_2023_02/895941322"/>
    <hyperlink ref="F237" r:id="rId42" display="https://podminky.urs.cz/item/CS_URS_2023_02/895941331"/>
    <hyperlink ref="F239" r:id="rId43" display="https://podminky.urs.cz/item/CS_URS_2023_02/899204112"/>
    <hyperlink ref="F244" r:id="rId44" display="https://podminky.urs.cz/item/CS_URS_2023_02/899623141"/>
    <hyperlink ref="F248" r:id="rId45" display="https://podminky.urs.cz/item/CS_URS_2023_02/899623151"/>
    <hyperlink ref="F253" r:id="rId46" display="https://podminky.urs.cz/item/CS_URS_2023_02/911381222"/>
    <hyperlink ref="F255" r:id="rId47" display="https://podminky.urs.cz/item/CS_URS_2023_02/914111111"/>
    <hyperlink ref="F262" r:id="rId48" display="https://podminky.urs.cz/item/CS_URS_2023_02/914111112"/>
    <hyperlink ref="F266" r:id="rId49" display="https://podminky.urs.cz/item/CS_URS_2023_02/914511112"/>
    <hyperlink ref="F273" r:id="rId50" display="https://podminky.urs.cz/item/CS_URS_2023_02/915131111"/>
    <hyperlink ref="F275" r:id="rId51" display="https://podminky.urs.cz/item/CS_URS_2023_02/915231112"/>
    <hyperlink ref="F277" r:id="rId52" display="https://podminky.urs.cz/item/CS_URS_2023_02/915621111"/>
    <hyperlink ref="F286" r:id="rId53" display="https://podminky.urs.cz/item/CS_URS_2023_02/916131213"/>
    <hyperlink ref="F290" r:id="rId54" display="https://podminky.urs.cz/item/CS_URS_2023_02/916231213"/>
    <hyperlink ref="F294" r:id="rId55" display="https://podminky.urs.cz/item/CS_URS_2023_02/916991121"/>
    <hyperlink ref="F298" r:id="rId56" display="https://podminky.urs.cz/item/CS_URS_2023_02/919735113"/>
    <hyperlink ref="F301" r:id="rId57" display="https://podminky.urs.cz/item/CS_URS_2023_02/935112211"/>
    <hyperlink ref="F304" r:id="rId58" display="https://podminky.urs.cz/item/CS_URS_2023_02/938909311"/>
    <hyperlink ref="F307" r:id="rId59" display="https://podminky.urs.cz/item/CS_URS_2023_02/966006132"/>
    <hyperlink ref="F311" r:id="rId60" display="https://podminky.urs.cz/item/CS_URS_2023_02/966006211"/>
    <hyperlink ref="F316" r:id="rId61" display="https://podminky.urs.cz/item/CS_URS_2023_02/997221561"/>
    <hyperlink ref="F321" r:id="rId62" display="https://podminky.urs.cz/item/CS_URS_2023_02/997221569"/>
    <hyperlink ref="F324" r:id="rId63" display="https://podminky.urs.cz/item/CS_URS_2023_02/997221571"/>
    <hyperlink ref="F332" r:id="rId64" display="https://podminky.urs.cz/item/CS_URS_2023_02/997221579"/>
    <hyperlink ref="F335" r:id="rId65" display="https://podminky.urs.cz/item/CS_URS_2023_02/997221611"/>
    <hyperlink ref="F338" r:id="rId66" display="https://podminky.urs.cz/item/CS_URS_2023_02/997221861"/>
    <hyperlink ref="F340" r:id="rId67" display="https://podminky.urs.cz/item/CS_URS_2023_02/997221875"/>
    <hyperlink ref="F343" r:id="rId68" display="https://podminky.urs.cz/item/CS_URS_2023_02/998225111"/>
  </hyperlinks>
  <pageMargins left="0.39375" right="0.39375" top="0.39375" bottom="0.39375" header="0" footer="0"/>
  <pageSetup paperSize="9" orientation="portrait" blackAndWhite="1" fitToHeight="100"/>
  <headerFooter>
    <oddFooter>&amp;CStrana &amp;P z &amp;N</oddFooter>
  </headerFooter>
  <drawing r:id="rId69"/>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29"/>
      <c r="C3" s="130"/>
      <c r="D3" s="130"/>
      <c r="E3" s="130"/>
      <c r="F3" s="130"/>
      <c r="G3" s="130"/>
      <c r="H3" s="130"/>
      <c r="I3" s="130"/>
      <c r="J3" s="130"/>
      <c r="K3" s="130"/>
      <c r="L3" s="21"/>
      <c r="AT3" s="18" t="s">
        <v>82</v>
      </c>
    </row>
    <row r="4" s="1" customFormat="1" ht="24.96" customHeight="1">
      <c r="B4" s="21"/>
      <c r="D4" s="131" t="s">
        <v>93</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Rozvadov, společná stezka pro pěší a cyklisty podél silnice II/605</v>
      </c>
      <c r="F7" s="133"/>
      <c r="G7" s="133"/>
      <c r="H7" s="133"/>
      <c r="L7" s="21"/>
    </row>
    <row r="8" s="2" customFormat="1" ht="12" customHeight="1">
      <c r="A8" s="39"/>
      <c r="B8" s="45"/>
      <c r="C8" s="39"/>
      <c r="D8" s="133" t="s">
        <v>94</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744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745</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28. 11. 2023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Obec Rozvadov</v>
      </c>
      <c r="F15" s="39"/>
      <c r="G15" s="39"/>
      <c r="H15" s="39"/>
      <c r="I15" s="133" t="s">
        <v>28</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D PROJEKT PLZEŇ Nedvěd s.r.o.</v>
      </c>
      <c r="F21" s="39"/>
      <c r="G21" s="39"/>
      <c r="H21" s="39"/>
      <c r="I21" s="133" t="s">
        <v>28</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28</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ROUND(J86,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ROUND((SUM(BE86:BE215)),  2)</f>
        <v>0</v>
      </c>
      <c r="G33" s="39"/>
      <c r="H33" s="39"/>
      <c r="I33" s="149">
        <v>0.20999999999999999</v>
      </c>
      <c r="J33" s="148">
        <f>ROUND(((SUM(BE86:BE215))*I33),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ROUND((SUM(BF86:BF215)),  2)</f>
        <v>0</v>
      </c>
      <c r="G34" s="39"/>
      <c r="H34" s="39"/>
      <c r="I34" s="149">
        <v>0.14999999999999999</v>
      </c>
      <c r="J34" s="148">
        <f>ROUND(((SUM(BF86:BF215))*I34),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ROUND((SUM(BG86:BG215)),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ROUND((SUM(BH86:BH215)),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ROUND((SUM(BI86:BI215)),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97</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Rozvadov, společná stezka pro pěší a cyklisty podél silnice II/605</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94</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302 - Dešťová kanalizace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Rozvadov</v>
      </c>
      <c r="G52" s="41"/>
      <c r="H52" s="41"/>
      <c r="I52" s="33" t="s">
        <v>23</v>
      </c>
      <c r="J52" s="73" t="str">
        <f>IF(J12="","",J12)</f>
        <v>28. 11. 2023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Obec Rozvadov</v>
      </c>
      <c r="G54" s="41"/>
      <c r="H54" s="41"/>
      <c r="I54" s="33" t="s">
        <v>31</v>
      </c>
      <c r="J54" s="37" t="str">
        <f>E21</f>
        <v>D PROJEKT PLZEŇ Nedvěd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98</v>
      </c>
      <c r="D57" s="163"/>
      <c r="E57" s="163"/>
      <c r="F57" s="163"/>
      <c r="G57" s="163"/>
      <c r="H57" s="163"/>
      <c r="I57" s="163"/>
      <c r="J57" s="164" t="s">
        <v>99</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J86</f>
        <v>0</v>
      </c>
      <c r="K59" s="41"/>
      <c r="L59" s="135"/>
      <c r="S59" s="39"/>
      <c r="T59" s="39"/>
      <c r="U59" s="39"/>
      <c r="V59" s="39"/>
      <c r="W59" s="39"/>
      <c r="X59" s="39"/>
      <c r="Y59" s="39"/>
      <c r="Z59" s="39"/>
      <c r="AA59" s="39"/>
      <c r="AB59" s="39"/>
      <c r="AC59" s="39"/>
      <c r="AD59" s="39"/>
      <c r="AE59" s="39"/>
      <c r="AU59" s="18" t="s">
        <v>100</v>
      </c>
    </row>
    <row r="60" s="9" customFormat="1" ht="24.96" customHeight="1">
      <c r="A60" s="9"/>
      <c r="B60" s="166"/>
      <c r="C60" s="167"/>
      <c r="D60" s="168" t="s">
        <v>177</v>
      </c>
      <c r="E60" s="169"/>
      <c r="F60" s="169"/>
      <c r="G60" s="169"/>
      <c r="H60" s="169"/>
      <c r="I60" s="169"/>
      <c r="J60" s="170">
        <f>J87</f>
        <v>0</v>
      </c>
      <c r="K60" s="167"/>
      <c r="L60" s="171"/>
      <c r="S60" s="9"/>
      <c r="T60" s="9"/>
      <c r="U60" s="9"/>
      <c r="V60" s="9"/>
      <c r="W60" s="9"/>
      <c r="X60" s="9"/>
      <c r="Y60" s="9"/>
      <c r="Z60" s="9"/>
      <c r="AA60" s="9"/>
      <c r="AB60" s="9"/>
      <c r="AC60" s="9"/>
      <c r="AD60" s="9"/>
      <c r="AE60" s="9"/>
    </row>
    <row r="61" s="10" customFormat="1" ht="19.92" customHeight="1">
      <c r="A61" s="10"/>
      <c r="B61" s="172"/>
      <c r="C61" s="173"/>
      <c r="D61" s="174" t="s">
        <v>178</v>
      </c>
      <c r="E61" s="175"/>
      <c r="F61" s="175"/>
      <c r="G61" s="175"/>
      <c r="H61" s="175"/>
      <c r="I61" s="175"/>
      <c r="J61" s="176">
        <f>J88</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180</v>
      </c>
      <c r="E62" s="175"/>
      <c r="F62" s="175"/>
      <c r="G62" s="175"/>
      <c r="H62" s="175"/>
      <c r="I62" s="175"/>
      <c r="J62" s="176">
        <f>J139</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182</v>
      </c>
      <c r="E63" s="175"/>
      <c r="F63" s="175"/>
      <c r="G63" s="175"/>
      <c r="H63" s="175"/>
      <c r="I63" s="175"/>
      <c r="J63" s="176">
        <f>J146</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746</v>
      </c>
      <c r="E64" s="175"/>
      <c r="F64" s="175"/>
      <c r="G64" s="175"/>
      <c r="H64" s="175"/>
      <c r="I64" s="175"/>
      <c r="J64" s="176">
        <f>J196</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184</v>
      </c>
      <c r="E65" s="175"/>
      <c r="F65" s="175"/>
      <c r="G65" s="175"/>
      <c r="H65" s="175"/>
      <c r="I65" s="175"/>
      <c r="J65" s="176">
        <f>J202</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185</v>
      </c>
      <c r="E66" s="175"/>
      <c r="F66" s="175"/>
      <c r="G66" s="175"/>
      <c r="H66" s="175"/>
      <c r="I66" s="175"/>
      <c r="J66" s="176">
        <f>J213</f>
        <v>0</v>
      </c>
      <c r="K66" s="173"/>
      <c r="L66" s="177"/>
      <c r="S66" s="10"/>
      <c r="T66" s="10"/>
      <c r="U66" s="10"/>
      <c r="V66" s="10"/>
      <c r="W66" s="10"/>
      <c r="X66" s="10"/>
      <c r="Y66" s="10"/>
      <c r="Z66" s="10"/>
      <c r="AA66" s="10"/>
      <c r="AB66" s="10"/>
      <c r="AC66" s="10"/>
      <c r="AD66" s="10"/>
      <c r="AE66" s="10"/>
    </row>
    <row r="67" s="2" customFormat="1" ht="21.84" customHeight="1">
      <c r="A67" s="39"/>
      <c r="B67" s="40"/>
      <c r="C67" s="41"/>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60"/>
      <c r="C68" s="61"/>
      <c r="D68" s="61"/>
      <c r="E68" s="61"/>
      <c r="F68" s="61"/>
      <c r="G68" s="61"/>
      <c r="H68" s="61"/>
      <c r="I68" s="61"/>
      <c r="J68" s="61"/>
      <c r="K68" s="61"/>
      <c r="L68" s="135"/>
      <c r="S68" s="39"/>
      <c r="T68" s="39"/>
      <c r="U68" s="39"/>
      <c r="V68" s="39"/>
      <c r="W68" s="39"/>
      <c r="X68" s="39"/>
      <c r="Y68" s="39"/>
      <c r="Z68" s="39"/>
      <c r="AA68" s="39"/>
      <c r="AB68" s="39"/>
      <c r="AC68" s="39"/>
      <c r="AD68" s="39"/>
      <c r="AE68" s="39"/>
    </row>
    <row r="72" s="2" customFormat="1" ht="6.96" customHeight="1">
      <c r="A72" s="39"/>
      <c r="B72" s="62"/>
      <c r="C72" s="63"/>
      <c r="D72" s="63"/>
      <c r="E72" s="63"/>
      <c r="F72" s="63"/>
      <c r="G72" s="63"/>
      <c r="H72" s="63"/>
      <c r="I72" s="63"/>
      <c r="J72" s="63"/>
      <c r="K72" s="63"/>
      <c r="L72" s="135"/>
      <c r="S72" s="39"/>
      <c r="T72" s="39"/>
      <c r="U72" s="39"/>
      <c r="V72" s="39"/>
      <c r="W72" s="39"/>
      <c r="X72" s="39"/>
      <c r="Y72" s="39"/>
      <c r="Z72" s="39"/>
      <c r="AA72" s="39"/>
      <c r="AB72" s="39"/>
      <c r="AC72" s="39"/>
      <c r="AD72" s="39"/>
      <c r="AE72" s="39"/>
    </row>
    <row r="73" s="2" customFormat="1" ht="24.96" customHeight="1">
      <c r="A73" s="39"/>
      <c r="B73" s="40"/>
      <c r="C73" s="24" t="s">
        <v>106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161" t="str">
        <f>E7</f>
        <v>Rozvadov, společná stezka pro pěší a cyklisty podél silnice II/605</v>
      </c>
      <c r="F76" s="33"/>
      <c r="G76" s="33"/>
      <c r="H76" s="33"/>
      <c r="I76" s="41"/>
      <c r="J76" s="41"/>
      <c r="K76" s="41"/>
      <c r="L76" s="135"/>
      <c r="S76" s="39"/>
      <c r="T76" s="39"/>
      <c r="U76" s="39"/>
      <c r="V76" s="39"/>
      <c r="W76" s="39"/>
      <c r="X76" s="39"/>
      <c r="Y76" s="39"/>
      <c r="Z76" s="39"/>
      <c r="AA76" s="39"/>
      <c r="AB76" s="39"/>
      <c r="AC76" s="39"/>
      <c r="AD76" s="39"/>
      <c r="AE76" s="39"/>
    </row>
    <row r="77" s="2" customFormat="1" ht="12" customHeight="1">
      <c r="A77" s="39"/>
      <c r="B77" s="40"/>
      <c r="C77" s="33" t="s">
        <v>94</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6.5" customHeight="1">
      <c r="A78" s="39"/>
      <c r="B78" s="40"/>
      <c r="C78" s="41"/>
      <c r="D78" s="41"/>
      <c r="E78" s="70" t="str">
        <f>E9</f>
        <v>SO 302 - Dešťová kanalizace</v>
      </c>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21</v>
      </c>
      <c r="D80" s="41"/>
      <c r="E80" s="41"/>
      <c r="F80" s="28" t="str">
        <f>F12</f>
        <v>Rozvadov</v>
      </c>
      <c r="G80" s="41"/>
      <c r="H80" s="41"/>
      <c r="I80" s="33" t="s">
        <v>23</v>
      </c>
      <c r="J80" s="73" t="str">
        <f>IF(J12="","",J12)</f>
        <v>28. 11. 2023</v>
      </c>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25.65" customHeight="1">
      <c r="A82" s="39"/>
      <c r="B82" s="40"/>
      <c r="C82" s="33" t="s">
        <v>25</v>
      </c>
      <c r="D82" s="41"/>
      <c r="E82" s="41"/>
      <c r="F82" s="28" t="str">
        <f>E15</f>
        <v>Obec Rozvadov</v>
      </c>
      <c r="G82" s="41"/>
      <c r="H82" s="41"/>
      <c r="I82" s="33" t="s">
        <v>31</v>
      </c>
      <c r="J82" s="37" t="str">
        <f>E21</f>
        <v>D PROJEKT PLZEŇ Nedvěd s.r.o.</v>
      </c>
      <c r="K82" s="41"/>
      <c r="L82" s="135"/>
      <c r="S82" s="39"/>
      <c r="T82" s="39"/>
      <c r="U82" s="39"/>
      <c r="V82" s="39"/>
      <c r="W82" s="39"/>
      <c r="X82" s="39"/>
      <c r="Y82" s="39"/>
      <c r="Z82" s="39"/>
      <c r="AA82" s="39"/>
      <c r="AB82" s="39"/>
      <c r="AC82" s="39"/>
      <c r="AD82" s="39"/>
      <c r="AE82" s="39"/>
    </row>
    <row r="83" s="2" customFormat="1" ht="15.15" customHeight="1">
      <c r="A83" s="39"/>
      <c r="B83" s="40"/>
      <c r="C83" s="33" t="s">
        <v>29</v>
      </c>
      <c r="D83" s="41"/>
      <c r="E83" s="41"/>
      <c r="F83" s="28" t="str">
        <f>IF(E18="","",E18)</f>
        <v>Vyplň údaj</v>
      </c>
      <c r="G83" s="41"/>
      <c r="H83" s="41"/>
      <c r="I83" s="33" t="s">
        <v>34</v>
      </c>
      <c r="J83" s="37" t="str">
        <f>E24</f>
        <v xml:space="preserve"> </v>
      </c>
      <c r="K83" s="41"/>
      <c r="L83" s="135"/>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11" customFormat="1" ht="29.28" customHeight="1">
      <c r="A85" s="178"/>
      <c r="B85" s="179"/>
      <c r="C85" s="180" t="s">
        <v>107</v>
      </c>
      <c r="D85" s="181" t="s">
        <v>57</v>
      </c>
      <c r="E85" s="181" t="s">
        <v>53</v>
      </c>
      <c r="F85" s="181" t="s">
        <v>54</v>
      </c>
      <c r="G85" s="181" t="s">
        <v>108</v>
      </c>
      <c r="H85" s="181" t="s">
        <v>109</v>
      </c>
      <c r="I85" s="181" t="s">
        <v>110</v>
      </c>
      <c r="J85" s="181" t="s">
        <v>99</v>
      </c>
      <c r="K85" s="182" t="s">
        <v>111</v>
      </c>
      <c r="L85" s="183"/>
      <c r="M85" s="93" t="s">
        <v>19</v>
      </c>
      <c r="N85" s="94" t="s">
        <v>42</v>
      </c>
      <c r="O85" s="94" t="s">
        <v>112</v>
      </c>
      <c r="P85" s="94" t="s">
        <v>113</v>
      </c>
      <c r="Q85" s="94" t="s">
        <v>114</v>
      </c>
      <c r="R85" s="94" t="s">
        <v>115</v>
      </c>
      <c r="S85" s="94" t="s">
        <v>116</v>
      </c>
      <c r="T85" s="95" t="s">
        <v>117</v>
      </c>
      <c r="U85" s="178"/>
      <c r="V85" s="178"/>
      <c r="W85" s="178"/>
      <c r="X85" s="178"/>
      <c r="Y85" s="178"/>
      <c r="Z85" s="178"/>
      <c r="AA85" s="178"/>
      <c r="AB85" s="178"/>
      <c r="AC85" s="178"/>
      <c r="AD85" s="178"/>
      <c r="AE85" s="178"/>
    </row>
    <row r="86" s="2" customFormat="1" ht="22.8" customHeight="1">
      <c r="A86" s="39"/>
      <c r="B86" s="40"/>
      <c r="C86" s="100" t="s">
        <v>118</v>
      </c>
      <c r="D86" s="41"/>
      <c r="E86" s="41"/>
      <c r="F86" s="41"/>
      <c r="G86" s="41"/>
      <c r="H86" s="41"/>
      <c r="I86" s="41"/>
      <c r="J86" s="184">
        <f>BK86</f>
        <v>0</v>
      </c>
      <c r="K86" s="41"/>
      <c r="L86" s="45"/>
      <c r="M86" s="96"/>
      <c r="N86" s="185"/>
      <c r="O86" s="97"/>
      <c r="P86" s="186">
        <f>P87</f>
        <v>0</v>
      </c>
      <c r="Q86" s="97"/>
      <c r="R86" s="186">
        <f>R87</f>
        <v>111.94978</v>
      </c>
      <c r="S86" s="97"/>
      <c r="T86" s="187">
        <f>T87</f>
        <v>11.144</v>
      </c>
      <c r="U86" s="39"/>
      <c r="V86" s="39"/>
      <c r="W86" s="39"/>
      <c r="X86" s="39"/>
      <c r="Y86" s="39"/>
      <c r="Z86" s="39"/>
      <c r="AA86" s="39"/>
      <c r="AB86" s="39"/>
      <c r="AC86" s="39"/>
      <c r="AD86" s="39"/>
      <c r="AE86" s="39"/>
      <c r="AT86" s="18" t="s">
        <v>71</v>
      </c>
      <c r="AU86" s="18" t="s">
        <v>100</v>
      </c>
      <c r="BK86" s="188">
        <f>BK87</f>
        <v>0</v>
      </c>
    </row>
    <row r="87" s="12" customFormat="1" ht="25.92" customHeight="1">
      <c r="A87" s="12"/>
      <c r="B87" s="189"/>
      <c r="C87" s="190"/>
      <c r="D87" s="191" t="s">
        <v>71</v>
      </c>
      <c r="E87" s="192" t="s">
        <v>188</v>
      </c>
      <c r="F87" s="192" t="s">
        <v>189</v>
      </c>
      <c r="G87" s="190"/>
      <c r="H87" s="190"/>
      <c r="I87" s="193"/>
      <c r="J87" s="194">
        <f>BK87</f>
        <v>0</v>
      </c>
      <c r="K87" s="190"/>
      <c r="L87" s="195"/>
      <c r="M87" s="196"/>
      <c r="N87" s="197"/>
      <c r="O87" s="197"/>
      <c r="P87" s="198">
        <f>P88+P139+P146+P196+P202+P213</f>
        <v>0</v>
      </c>
      <c r="Q87" s="197"/>
      <c r="R87" s="198">
        <f>R88+R139+R146+R196+R202+R213</f>
        <v>111.94978</v>
      </c>
      <c r="S87" s="197"/>
      <c r="T87" s="199">
        <f>T88+T139+T146+T196+T202+T213</f>
        <v>11.144</v>
      </c>
      <c r="U87" s="12"/>
      <c r="V87" s="12"/>
      <c r="W87" s="12"/>
      <c r="X87" s="12"/>
      <c r="Y87" s="12"/>
      <c r="Z87" s="12"/>
      <c r="AA87" s="12"/>
      <c r="AB87" s="12"/>
      <c r="AC87" s="12"/>
      <c r="AD87" s="12"/>
      <c r="AE87" s="12"/>
      <c r="AR87" s="200" t="s">
        <v>80</v>
      </c>
      <c r="AT87" s="201" t="s">
        <v>71</v>
      </c>
      <c r="AU87" s="201" t="s">
        <v>72</v>
      </c>
      <c r="AY87" s="200" t="s">
        <v>122</v>
      </c>
      <c r="BK87" s="202">
        <f>BK88+BK139+BK146+BK196+BK202+BK213</f>
        <v>0</v>
      </c>
    </row>
    <row r="88" s="12" customFormat="1" ht="22.8" customHeight="1">
      <c r="A88" s="12"/>
      <c r="B88" s="189"/>
      <c r="C88" s="190"/>
      <c r="D88" s="191" t="s">
        <v>71</v>
      </c>
      <c r="E88" s="203" t="s">
        <v>80</v>
      </c>
      <c r="F88" s="203" t="s">
        <v>190</v>
      </c>
      <c r="G88" s="190"/>
      <c r="H88" s="190"/>
      <c r="I88" s="193"/>
      <c r="J88" s="204">
        <f>BK88</f>
        <v>0</v>
      </c>
      <c r="K88" s="190"/>
      <c r="L88" s="195"/>
      <c r="M88" s="196"/>
      <c r="N88" s="197"/>
      <c r="O88" s="197"/>
      <c r="P88" s="198">
        <f>SUM(P89:P138)</f>
        <v>0</v>
      </c>
      <c r="Q88" s="197"/>
      <c r="R88" s="198">
        <f>SUM(R89:R138)</f>
        <v>95.535319999999999</v>
      </c>
      <c r="S88" s="197"/>
      <c r="T88" s="199">
        <f>SUM(T89:T138)</f>
        <v>0</v>
      </c>
      <c r="U88" s="12"/>
      <c r="V88" s="12"/>
      <c r="W88" s="12"/>
      <c r="X88" s="12"/>
      <c r="Y88" s="12"/>
      <c r="Z88" s="12"/>
      <c r="AA88" s="12"/>
      <c r="AB88" s="12"/>
      <c r="AC88" s="12"/>
      <c r="AD88" s="12"/>
      <c r="AE88" s="12"/>
      <c r="AR88" s="200" t="s">
        <v>80</v>
      </c>
      <c r="AT88" s="201" t="s">
        <v>71</v>
      </c>
      <c r="AU88" s="201" t="s">
        <v>80</v>
      </c>
      <c r="AY88" s="200" t="s">
        <v>122</v>
      </c>
      <c r="BK88" s="202">
        <f>SUM(BK89:BK138)</f>
        <v>0</v>
      </c>
    </row>
    <row r="89" s="2" customFormat="1" ht="24.15" customHeight="1">
      <c r="A89" s="39"/>
      <c r="B89" s="40"/>
      <c r="C89" s="205" t="s">
        <v>80</v>
      </c>
      <c r="D89" s="205" t="s">
        <v>125</v>
      </c>
      <c r="E89" s="206" t="s">
        <v>747</v>
      </c>
      <c r="F89" s="207" t="s">
        <v>748</v>
      </c>
      <c r="G89" s="208" t="s">
        <v>749</v>
      </c>
      <c r="H89" s="209">
        <v>60</v>
      </c>
      <c r="I89" s="210"/>
      <c r="J89" s="211">
        <f>ROUND(I89*H89,2)</f>
        <v>0</v>
      </c>
      <c r="K89" s="207" t="s">
        <v>129</v>
      </c>
      <c r="L89" s="45"/>
      <c r="M89" s="212" t="s">
        <v>19</v>
      </c>
      <c r="N89" s="213" t="s">
        <v>43</v>
      </c>
      <c r="O89" s="85"/>
      <c r="P89" s="214">
        <f>O89*H89</f>
        <v>0</v>
      </c>
      <c r="Q89" s="214">
        <v>3.0000000000000001E-05</v>
      </c>
      <c r="R89" s="214">
        <f>Q89*H89</f>
        <v>0.0018</v>
      </c>
      <c r="S89" s="214">
        <v>0</v>
      </c>
      <c r="T89" s="215">
        <f>S89*H89</f>
        <v>0</v>
      </c>
      <c r="U89" s="39"/>
      <c r="V89" s="39"/>
      <c r="W89" s="39"/>
      <c r="X89" s="39"/>
      <c r="Y89" s="39"/>
      <c r="Z89" s="39"/>
      <c r="AA89" s="39"/>
      <c r="AB89" s="39"/>
      <c r="AC89" s="39"/>
      <c r="AD89" s="39"/>
      <c r="AE89" s="39"/>
      <c r="AR89" s="216" t="s">
        <v>130</v>
      </c>
      <c r="AT89" s="216" t="s">
        <v>125</v>
      </c>
      <c r="AU89" s="216" t="s">
        <v>82</v>
      </c>
      <c r="AY89" s="18" t="s">
        <v>122</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130</v>
      </c>
      <c r="BM89" s="216" t="s">
        <v>750</v>
      </c>
    </row>
    <row r="90" s="2" customFormat="1">
      <c r="A90" s="39"/>
      <c r="B90" s="40"/>
      <c r="C90" s="41"/>
      <c r="D90" s="218" t="s">
        <v>132</v>
      </c>
      <c r="E90" s="41"/>
      <c r="F90" s="219" t="s">
        <v>751</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132</v>
      </c>
      <c r="AU90" s="18" t="s">
        <v>82</v>
      </c>
    </row>
    <row r="91" s="2" customFormat="1">
      <c r="A91" s="39"/>
      <c r="B91" s="40"/>
      <c r="C91" s="41"/>
      <c r="D91" s="223" t="s">
        <v>752</v>
      </c>
      <c r="E91" s="41"/>
      <c r="F91" s="224" t="s">
        <v>753</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752</v>
      </c>
      <c r="AU91" s="18" t="s">
        <v>82</v>
      </c>
    </row>
    <row r="92" s="13" customFormat="1">
      <c r="A92" s="13"/>
      <c r="B92" s="229"/>
      <c r="C92" s="230"/>
      <c r="D92" s="223" t="s">
        <v>201</v>
      </c>
      <c r="E92" s="231" t="s">
        <v>19</v>
      </c>
      <c r="F92" s="232" t="s">
        <v>754</v>
      </c>
      <c r="G92" s="230"/>
      <c r="H92" s="233">
        <v>60</v>
      </c>
      <c r="I92" s="234"/>
      <c r="J92" s="230"/>
      <c r="K92" s="230"/>
      <c r="L92" s="235"/>
      <c r="M92" s="236"/>
      <c r="N92" s="237"/>
      <c r="O92" s="237"/>
      <c r="P92" s="237"/>
      <c r="Q92" s="237"/>
      <c r="R92" s="237"/>
      <c r="S92" s="237"/>
      <c r="T92" s="238"/>
      <c r="U92" s="13"/>
      <c r="V92" s="13"/>
      <c r="W92" s="13"/>
      <c r="X92" s="13"/>
      <c r="Y92" s="13"/>
      <c r="Z92" s="13"/>
      <c r="AA92" s="13"/>
      <c r="AB92" s="13"/>
      <c r="AC92" s="13"/>
      <c r="AD92" s="13"/>
      <c r="AE92" s="13"/>
      <c r="AT92" s="239" t="s">
        <v>201</v>
      </c>
      <c r="AU92" s="239" t="s">
        <v>82</v>
      </c>
      <c r="AV92" s="13" t="s">
        <v>82</v>
      </c>
      <c r="AW92" s="13" t="s">
        <v>33</v>
      </c>
      <c r="AX92" s="13" t="s">
        <v>80</v>
      </c>
      <c r="AY92" s="239" t="s">
        <v>122</v>
      </c>
    </row>
    <row r="93" s="2" customFormat="1" ht="37.8" customHeight="1">
      <c r="A93" s="39"/>
      <c r="B93" s="40"/>
      <c r="C93" s="205" t="s">
        <v>82</v>
      </c>
      <c r="D93" s="205" t="s">
        <v>125</v>
      </c>
      <c r="E93" s="206" t="s">
        <v>755</v>
      </c>
      <c r="F93" s="207" t="s">
        <v>756</v>
      </c>
      <c r="G93" s="208" t="s">
        <v>757</v>
      </c>
      <c r="H93" s="209">
        <v>30</v>
      </c>
      <c r="I93" s="210"/>
      <c r="J93" s="211">
        <f>ROUND(I93*H93,2)</f>
        <v>0</v>
      </c>
      <c r="K93" s="207" t="s">
        <v>129</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130</v>
      </c>
      <c r="AT93" s="216" t="s">
        <v>125</v>
      </c>
      <c r="AU93" s="216" t="s">
        <v>82</v>
      </c>
      <c r="AY93" s="18" t="s">
        <v>122</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130</v>
      </c>
      <c r="BM93" s="216" t="s">
        <v>758</v>
      </c>
    </row>
    <row r="94" s="2" customFormat="1">
      <c r="A94" s="39"/>
      <c r="B94" s="40"/>
      <c r="C94" s="41"/>
      <c r="D94" s="218" t="s">
        <v>132</v>
      </c>
      <c r="E94" s="41"/>
      <c r="F94" s="219" t="s">
        <v>759</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132</v>
      </c>
      <c r="AU94" s="18" t="s">
        <v>82</v>
      </c>
    </row>
    <row r="95" s="2" customFormat="1">
      <c r="A95" s="39"/>
      <c r="B95" s="40"/>
      <c r="C95" s="41"/>
      <c r="D95" s="223" t="s">
        <v>752</v>
      </c>
      <c r="E95" s="41"/>
      <c r="F95" s="224" t="s">
        <v>760</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752</v>
      </c>
      <c r="AU95" s="18" t="s">
        <v>82</v>
      </c>
    </row>
    <row r="96" s="13" customFormat="1">
      <c r="A96" s="13"/>
      <c r="B96" s="229"/>
      <c r="C96" s="230"/>
      <c r="D96" s="223" t="s">
        <v>201</v>
      </c>
      <c r="E96" s="231" t="s">
        <v>19</v>
      </c>
      <c r="F96" s="232" t="s">
        <v>761</v>
      </c>
      <c r="G96" s="230"/>
      <c r="H96" s="233">
        <v>30</v>
      </c>
      <c r="I96" s="234"/>
      <c r="J96" s="230"/>
      <c r="K96" s="230"/>
      <c r="L96" s="235"/>
      <c r="M96" s="236"/>
      <c r="N96" s="237"/>
      <c r="O96" s="237"/>
      <c r="P96" s="237"/>
      <c r="Q96" s="237"/>
      <c r="R96" s="237"/>
      <c r="S96" s="237"/>
      <c r="T96" s="238"/>
      <c r="U96" s="13"/>
      <c r="V96" s="13"/>
      <c r="W96" s="13"/>
      <c r="X96" s="13"/>
      <c r="Y96" s="13"/>
      <c r="Z96" s="13"/>
      <c r="AA96" s="13"/>
      <c r="AB96" s="13"/>
      <c r="AC96" s="13"/>
      <c r="AD96" s="13"/>
      <c r="AE96" s="13"/>
      <c r="AT96" s="239" t="s">
        <v>201</v>
      </c>
      <c r="AU96" s="239" t="s">
        <v>82</v>
      </c>
      <c r="AV96" s="13" t="s">
        <v>82</v>
      </c>
      <c r="AW96" s="13" t="s">
        <v>33</v>
      </c>
      <c r="AX96" s="13" t="s">
        <v>80</v>
      </c>
      <c r="AY96" s="239" t="s">
        <v>122</v>
      </c>
    </row>
    <row r="97" s="2" customFormat="1" ht="66.75" customHeight="1">
      <c r="A97" s="39"/>
      <c r="B97" s="40"/>
      <c r="C97" s="205" t="s">
        <v>141</v>
      </c>
      <c r="D97" s="205" t="s">
        <v>125</v>
      </c>
      <c r="E97" s="206" t="s">
        <v>762</v>
      </c>
      <c r="F97" s="207" t="s">
        <v>763</v>
      </c>
      <c r="G97" s="208" t="s">
        <v>198</v>
      </c>
      <c r="H97" s="209">
        <v>0.80000000000000004</v>
      </c>
      <c r="I97" s="210"/>
      <c r="J97" s="211">
        <f>ROUND(I97*H97,2)</f>
        <v>0</v>
      </c>
      <c r="K97" s="207" t="s">
        <v>129</v>
      </c>
      <c r="L97" s="45"/>
      <c r="M97" s="212" t="s">
        <v>19</v>
      </c>
      <c r="N97" s="213" t="s">
        <v>43</v>
      </c>
      <c r="O97" s="85"/>
      <c r="P97" s="214">
        <f>O97*H97</f>
        <v>0</v>
      </c>
      <c r="Q97" s="214">
        <v>0.036900000000000002</v>
      </c>
      <c r="R97" s="214">
        <f>Q97*H97</f>
        <v>0.029520000000000005</v>
      </c>
      <c r="S97" s="214">
        <v>0</v>
      </c>
      <c r="T97" s="215">
        <f>S97*H97</f>
        <v>0</v>
      </c>
      <c r="U97" s="39"/>
      <c r="V97" s="39"/>
      <c r="W97" s="39"/>
      <c r="X97" s="39"/>
      <c r="Y97" s="39"/>
      <c r="Z97" s="39"/>
      <c r="AA97" s="39"/>
      <c r="AB97" s="39"/>
      <c r="AC97" s="39"/>
      <c r="AD97" s="39"/>
      <c r="AE97" s="39"/>
      <c r="AR97" s="216" t="s">
        <v>130</v>
      </c>
      <c r="AT97" s="216" t="s">
        <v>125</v>
      </c>
      <c r="AU97" s="216" t="s">
        <v>82</v>
      </c>
      <c r="AY97" s="18" t="s">
        <v>122</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130</v>
      </c>
      <c r="BM97" s="216" t="s">
        <v>764</v>
      </c>
    </row>
    <row r="98" s="2" customFormat="1">
      <c r="A98" s="39"/>
      <c r="B98" s="40"/>
      <c r="C98" s="41"/>
      <c r="D98" s="218" t="s">
        <v>132</v>
      </c>
      <c r="E98" s="41"/>
      <c r="F98" s="219" t="s">
        <v>765</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132</v>
      </c>
      <c r="AU98" s="18" t="s">
        <v>82</v>
      </c>
    </row>
    <row r="99" s="14" customFormat="1">
      <c r="A99" s="14"/>
      <c r="B99" s="240"/>
      <c r="C99" s="241"/>
      <c r="D99" s="223" t="s">
        <v>201</v>
      </c>
      <c r="E99" s="242" t="s">
        <v>19</v>
      </c>
      <c r="F99" s="243" t="s">
        <v>766</v>
      </c>
      <c r="G99" s="241"/>
      <c r="H99" s="242" t="s">
        <v>19</v>
      </c>
      <c r="I99" s="244"/>
      <c r="J99" s="241"/>
      <c r="K99" s="241"/>
      <c r="L99" s="245"/>
      <c r="M99" s="246"/>
      <c r="N99" s="247"/>
      <c r="O99" s="247"/>
      <c r="P99" s="247"/>
      <c r="Q99" s="247"/>
      <c r="R99" s="247"/>
      <c r="S99" s="247"/>
      <c r="T99" s="248"/>
      <c r="U99" s="14"/>
      <c r="V99" s="14"/>
      <c r="W99" s="14"/>
      <c r="X99" s="14"/>
      <c r="Y99" s="14"/>
      <c r="Z99" s="14"/>
      <c r="AA99" s="14"/>
      <c r="AB99" s="14"/>
      <c r="AC99" s="14"/>
      <c r="AD99" s="14"/>
      <c r="AE99" s="14"/>
      <c r="AT99" s="249" t="s">
        <v>201</v>
      </c>
      <c r="AU99" s="249" t="s">
        <v>82</v>
      </c>
      <c r="AV99" s="14" t="s">
        <v>80</v>
      </c>
      <c r="AW99" s="14" t="s">
        <v>33</v>
      </c>
      <c r="AX99" s="14" t="s">
        <v>72</v>
      </c>
      <c r="AY99" s="249" t="s">
        <v>122</v>
      </c>
    </row>
    <row r="100" s="13" customFormat="1">
      <c r="A100" s="13"/>
      <c r="B100" s="229"/>
      <c r="C100" s="230"/>
      <c r="D100" s="223" t="s">
        <v>201</v>
      </c>
      <c r="E100" s="231" t="s">
        <v>19</v>
      </c>
      <c r="F100" s="232" t="s">
        <v>767</v>
      </c>
      <c r="G100" s="230"/>
      <c r="H100" s="233">
        <v>0.80000000000000004</v>
      </c>
      <c r="I100" s="234"/>
      <c r="J100" s="230"/>
      <c r="K100" s="230"/>
      <c r="L100" s="235"/>
      <c r="M100" s="236"/>
      <c r="N100" s="237"/>
      <c r="O100" s="237"/>
      <c r="P100" s="237"/>
      <c r="Q100" s="237"/>
      <c r="R100" s="237"/>
      <c r="S100" s="237"/>
      <c r="T100" s="238"/>
      <c r="U100" s="13"/>
      <c r="V100" s="13"/>
      <c r="W100" s="13"/>
      <c r="X100" s="13"/>
      <c r="Y100" s="13"/>
      <c r="Z100" s="13"/>
      <c r="AA100" s="13"/>
      <c r="AB100" s="13"/>
      <c r="AC100" s="13"/>
      <c r="AD100" s="13"/>
      <c r="AE100" s="13"/>
      <c r="AT100" s="239" t="s">
        <v>201</v>
      </c>
      <c r="AU100" s="239" t="s">
        <v>82</v>
      </c>
      <c r="AV100" s="13" t="s">
        <v>82</v>
      </c>
      <c r="AW100" s="13" t="s">
        <v>33</v>
      </c>
      <c r="AX100" s="13" t="s">
        <v>80</v>
      </c>
      <c r="AY100" s="239" t="s">
        <v>122</v>
      </c>
    </row>
    <row r="101" s="2" customFormat="1" ht="37.8" customHeight="1">
      <c r="A101" s="39"/>
      <c r="B101" s="40"/>
      <c r="C101" s="205" t="s">
        <v>130</v>
      </c>
      <c r="D101" s="205" t="s">
        <v>125</v>
      </c>
      <c r="E101" s="206" t="s">
        <v>768</v>
      </c>
      <c r="F101" s="207" t="s">
        <v>769</v>
      </c>
      <c r="G101" s="208" t="s">
        <v>205</v>
      </c>
      <c r="H101" s="209">
        <v>1.2</v>
      </c>
      <c r="I101" s="210"/>
      <c r="J101" s="211">
        <f>ROUND(I101*H101,2)</f>
        <v>0</v>
      </c>
      <c r="K101" s="207" t="s">
        <v>129</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130</v>
      </c>
      <c r="AT101" s="216" t="s">
        <v>125</v>
      </c>
      <c r="AU101" s="216" t="s">
        <v>82</v>
      </c>
      <c r="AY101" s="18" t="s">
        <v>122</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130</v>
      </c>
      <c r="BM101" s="216" t="s">
        <v>770</v>
      </c>
    </row>
    <row r="102" s="2" customFormat="1">
      <c r="A102" s="39"/>
      <c r="B102" s="40"/>
      <c r="C102" s="41"/>
      <c r="D102" s="218" t="s">
        <v>132</v>
      </c>
      <c r="E102" s="41"/>
      <c r="F102" s="219" t="s">
        <v>771</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132</v>
      </c>
      <c r="AU102" s="18" t="s">
        <v>82</v>
      </c>
    </row>
    <row r="103" s="14" customFormat="1">
      <c r="A103" s="14"/>
      <c r="B103" s="240"/>
      <c r="C103" s="241"/>
      <c r="D103" s="223" t="s">
        <v>201</v>
      </c>
      <c r="E103" s="242" t="s">
        <v>19</v>
      </c>
      <c r="F103" s="243" t="s">
        <v>772</v>
      </c>
      <c r="G103" s="241"/>
      <c r="H103" s="242" t="s">
        <v>19</v>
      </c>
      <c r="I103" s="244"/>
      <c r="J103" s="241"/>
      <c r="K103" s="241"/>
      <c r="L103" s="245"/>
      <c r="M103" s="246"/>
      <c r="N103" s="247"/>
      <c r="O103" s="247"/>
      <c r="P103" s="247"/>
      <c r="Q103" s="247"/>
      <c r="R103" s="247"/>
      <c r="S103" s="247"/>
      <c r="T103" s="248"/>
      <c r="U103" s="14"/>
      <c r="V103" s="14"/>
      <c r="W103" s="14"/>
      <c r="X103" s="14"/>
      <c r="Y103" s="14"/>
      <c r="Z103" s="14"/>
      <c r="AA103" s="14"/>
      <c r="AB103" s="14"/>
      <c r="AC103" s="14"/>
      <c r="AD103" s="14"/>
      <c r="AE103" s="14"/>
      <c r="AT103" s="249" t="s">
        <v>201</v>
      </c>
      <c r="AU103" s="249" t="s">
        <v>82</v>
      </c>
      <c r="AV103" s="14" t="s">
        <v>80</v>
      </c>
      <c r="AW103" s="14" t="s">
        <v>33</v>
      </c>
      <c r="AX103" s="14" t="s">
        <v>72</v>
      </c>
      <c r="AY103" s="249" t="s">
        <v>122</v>
      </c>
    </row>
    <row r="104" s="13" customFormat="1">
      <c r="A104" s="13"/>
      <c r="B104" s="229"/>
      <c r="C104" s="230"/>
      <c r="D104" s="223" t="s">
        <v>201</v>
      </c>
      <c r="E104" s="231" t="s">
        <v>19</v>
      </c>
      <c r="F104" s="232" t="s">
        <v>773</v>
      </c>
      <c r="G104" s="230"/>
      <c r="H104" s="233">
        <v>1.2</v>
      </c>
      <c r="I104" s="234"/>
      <c r="J104" s="230"/>
      <c r="K104" s="230"/>
      <c r="L104" s="235"/>
      <c r="M104" s="236"/>
      <c r="N104" s="237"/>
      <c r="O104" s="237"/>
      <c r="P104" s="237"/>
      <c r="Q104" s="237"/>
      <c r="R104" s="237"/>
      <c r="S104" s="237"/>
      <c r="T104" s="238"/>
      <c r="U104" s="13"/>
      <c r="V104" s="13"/>
      <c r="W104" s="13"/>
      <c r="X104" s="13"/>
      <c r="Y104" s="13"/>
      <c r="Z104" s="13"/>
      <c r="AA104" s="13"/>
      <c r="AB104" s="13"/>
      <c r="AC104" s="13"/>
      <c r="AD104" s="13"/>
      <c r="AE104" s="13"/>
      <c r="AT104" s="239" t="s">
        <v>201</v>
      </c>
      <c r="AU104" s="239" t="s">
        <v>82</v>
      </c>
      <c r="AV104" s="13" t="s">
        <v>82</v>
      </c>
      <c r="AW104" s="13" t="s">
        <v>33</v>
      </c>
      <c r="AX104" s="13" t="s">
        <v>80</v>
      </c>
      <c r="AY104" s="239" t="s">
        <v>122</v>
      </c>
    </row>
    <row r="105" s="2" customFormat="1" ht="37.8" customHeight="1">
      <c r="A105" s="39"/>
      <c r="B105" s="40"/>
      <c r="C105" s="205" t="s">
        <v>121</v>
      </c>
      <c r="D105" s="205" t="s">
        <v>125</v>
      </c>
      <c r="E105" s="206" t="s">
        <v>774</v>
      </c>
      <c r="F105" s="207" t="s">
        <v>775</v>
      </c>
      <c r="G105" s="208" t="s">
        <v>205</v>
      </c>
      <c r="H105" s="209">
        <v>362.92099999999999</v>
      </c>
      <c r="I105" s="210"/>
      <c r="J105" s="211">
        <f>ROUND(I105*H105,2)</f>
        <v>0</v>
      </c>
      <c r="K105" s="207" t="s">
        <v>129</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130</v>
      </c>
      <c r="AT105" s="216" t="s">
        <v>125</v>
      </c>
      <c r="AU105" s="216" t="s">
        <v>82</v>
      </c>
      <c r="AY105" s="18" t="s">
        <v>122</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130</v>
      </c>
      <c r="BM105" s="216" t="s">
        <v>776</v>
      </c>
    </row>
    <row r="106" s="2" customFormat="1">
      <c r="A106" s="39"/>
      <c r="B106" s="40"/>
      <c r="C106" s="41"/>
      <c r="D106" s="218" t="s">
        <v>132</v>
      </c>
      <c r="E106" s="41"/>
      <c r="F106" s="219" t="s">
        <v>777</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132</v>
      </c>
      <c r="AU106" s="18" t="s">
        <v>82</v>
      </c>
    </row>
    <row r="107" s="2" customFormat="1">
      <c r="A107" s="39"/>
      <c r="B107" s="40"/>
      <c r="C107" s="41"/>
      <c r="D107" s="223" t="s">
        <v>752</v>
      </c>
      <c r="E107" s="41"/>
      <c r="F107" s="224" t="s">
        <v>778</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752</v>
      </c>
      <c r="AU107" s="18" t="s">
        <v>82</v>
      </c>
    </row>
    <row r="108" s="14" customFormat="1">
      <c r="A108" s="14"/>
      <c r="B108" s="240"/>
      <c r="C108" s="241"/>
      <c r="D108" s="223" t="s">
        <v>201</v>
      </c>
      <c r="E108" s="242" t="s">
        <v>19</v>
      </c>
      <c r="F108" s="243" t="s">
        <v>779</v>
      </c>
      <c r="G108" s="241"/>
      <c r="H108" s="242" t="s">
        <v>19</v>
      </c>
      <c r="I108" s="244"/>
      <c r="J108" s="241"/>
      <c r="K108" s="241"/>
      <c r="L108" s="245"/>
      <c r="M108" s="246"/>
      <c r="N108" s="247"/>
      <c r="O108" s="247"/>
      <c r="P108" s="247"/>
      <c r="Q108" s="247"/>
      <c r="R108" s="247"/>
      <c r="S108" s="247"/>
      <c r="T108" s="248"/>
      <c r="U108" s="14"/>
      <c r="V108" s="14"/>
      <c r="W108" s="14"/>
      <c r="X108" s="14"/>
      <c r="Y108" s="14"/>
      <c r="Z108" s="14"/>
      <c r="AA108" s="14"/>
      <c r="AB108" s="14"/>
      <c r="AC108" s="14"/>
      <c r="AD108" s="14"/>
      <c r="AE108" s="14"/>
      <c r="AT108" s="249" t="s">
        <v>201</v>
      </c>
      <c r="AU108" s="249" t="s">
        <v>82</v>
      </c>
      <c r="AV108" s="14" t="s">
        <v>80</v>
      </c>
      <c r="AW108" s="14" t="s">
        <v>33</v>
      </c>
      <c r="AX108" s="14" t="s">
        <v>72</v>
      </c>
      <c r="AY108" s="249" t="s">
        <v>122</v>
      </c>
    </row>
    <row r="109" s="13" customFormat="1">
      <c r="A109" s="13"/>
      <c r="B109" s="229"/>
      <c r="C109" s="230"/>
      <c r="D109" s="223" t="s">
        <v>201</v>
      </c>
      <c r="E109" s="231" t="s">
        <v>19</v>
      </c>
      <c r="F109" s="232" t="s">
        <v>780</v>
      </c>
      <c r="G109" s="230"/>
      <c r="H109" s="233">
        <v>359.62099999999998</v>
      </c>
      <c r="I109" s="234"/>
      <c r="J109" s="230"/>
      <c r="K109" s="230"/>
      <c r="L109" s="235"/>
      <c r="M109" s="236"/>
      <c r="N109" s="237"/>
      <c r="O109" s="237"/>
      <c r="P109" s="237"/>
      <c r="Q109" s="237"/>
      <c r="R109" s="237"/>
      <c r="S109" s="237"/>
      <c r="T109" s="238"/>
      <c r="U109" s="13"/>
      <c r="V109" s="13"/>
      <c r="W109" s="13"/>
      <c r="X109" s="13"/>
      <c r="Y109" s="13"/>
      <c r="Z109" s="13"/>
      <c r="AA109" s="13"/>
      <c r="AB109" s="13"/>
      <c r="AC109" s="13"/>
      <c r="AD109" s="13"/>
      <c r="AE109" s="13"/>
      <c r="AT109" s="239" t="s">
        <v>201</v>
      </c>
      <c r="AU109" s="239" t="s">
        <v>82</v>
      </c>
      <c r="AV109" s="13" t="s">
        <v>82</v>
      </c>
      <c r="AW109" s="13" t="s">
        <v>33</v>
      </c>
      <c r="AX109" s="13" t="s">
        <v>72</v>
      </c>
      <c r="AY109" s="239" t="s">
        <v>122</v>
      </c>
    </row>
    <row r="110" s="13" customFormat="1">
      <c r="A110" s="13"/>
      <c r="B110" s="229"/>
      <c r="C110" s="230"/>
      <c r="D110" s="223" t="s">
        <v>201</v>
      </c>
      <c r="E110" s="231" t="s">
        <v>19</v>
      </c>
      <c r="F110" s="232" t="s">
        <v>781</v>
      </c>
      <c r="G110" s="230"/>
      <c r="H110" s="233">
        <v>3.2999999999999998</v>
      </c>
      <c r="I110" s="234"/>
      <c r="J110" s="230"/>
      <c r="K110" s="230"/>
      <c r="L110" s="235"/>
      <c r="M110" s="236"/>
      <c r="N110" s="237"/>
      <c r="O110" s="237"/>
      <c r="P110" s="237"/>
      <c r="Q110" s="237"/>
      <c r="R110" s="237"/>
      <c r="S110" s="237"/>
      <c r="T110" s="238"/>
      <c r="U110" s="13"/>
      <c r="V110" s="13"/>
      <c r="W110" s="13"/>
      <c r="X110" s="13"/>
      <c r="Y110" s="13"/>
      <c r="Z110" s="13"/>
      <c r="AA110" s="13"/>
      <c r="AB110" s="13"/>
      <c r="AC110" s="13"/>
      <c r="AD110" s="13"/>
      <c r="AE110" s="13"/>
      <c r="AT110" s="239" t="s">
        <v>201</v>
      </c>
      <c r="AU110" s="239" t="s">
        <v>82</v>
      </c>
      <c r="AV110" s="13" t="s">
        <v>82</v>
      </c>
      <c r="AW110" s="13" t="s">
        <v>33</v>
      </c>
      <c r="AX110" s="13" t="s">
        <v>72</v>
      </c>
      <c r="AY110" s="239" t="s">
        <v>122</v>
      </c>
    </row>
    <row r="111" s="15" customFormat="1">
      <c r="A111" s="15"/>
      <c r="B111" s="250"/>
      <c r="C111" s="251"/>
      <c r="D111" s="223" t="s">
        <v>201</v>
      </c>
      <c r="E111" s="252" t="s">
        <v>19</v>
      </c>
      <c r="F111" s="253" t="s">
        <v>212</v>
      </c>
      <c r="G111" s="251"/>
      <c r="H111" s="254">
        <v>362.92099999999999</v>
      </c>
      <c r="I111" s="255"/>
      <c r="J111" s="251"/>
      <c r="K111" s="251"/>
      <c r="L111" s="256"/>
      <c r="M111" s="257"/>
      <c r="N111" s="258"/>
      <c r="O111" s="258"/>
      <c r="P111" s="258"/>
      <c r="Q111" s="258"/>
      <c r="R111" s="258"/>
      <c r="S111" s="258"/>
      <c r="T111" s="259"/>
      <c r="U111" s="15"/>
      <c r="V111" s="15"/>
      <c r="W111" s="15"/>
      <c r="X111" s="15"/>
      <c r="Y111" s="15"/>
      <c r="Z111" s="15"/>
      <c r="AA111" s="15"/>
      <c r="AB111" s="15"/>
      <c r="AC111" s="15"/>
      <c r="AD111" s="15"/>
      <c r="AE111" s="15"/>
      <c r="AT111" s="260" t="s">
        <v>201</v>
      </c>
      <c r="AU111" s="260" t="s">
        <v>82</v>
      </c>
      <c r="AV111" s="15" t="s">
        <v>130</v>
      </c>
      <c r="AW111" s="15" t="s">
        <v>33</v>
      </c>
      <c r="AX111" s="15" t="s">
        <v>80</v>
      </c>
      <c r="AY111" s="260" t="s">
        <v>122</v>
      </c>
    </row>
    <row r="112" s="2" customFormat="1" ht="62.7" customHeight="1">
      <c r="A112" s="39"/>
      <c r="B112" s="40"/>
      <c r="C112" s="205" t="s">
        <v>160</v>
      </c>
      <c r="D112" s="205" t="s">
        <v>125</v>
      </c>
      <c r="E112" s="206" t="s">
        <v>239</v>
      </c>
      <c r="F112" s="207" t="s">
        <v>240</v>
      </c>
      <c r="G112" s="208" t="s">
        <v>205</v>
      </c>
      <c r="H112" s="209">
        <v>73.790000000000006</v>
      </c>
      <c r="I112" s="210"/>
      <c r="J112" s="211">
        <f>ROUND(I112*H112,2)</f>
        <v>0</v>
      </c>
      <c r="K112" s="207" t="s">
        <v>129</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130</v>
      </c>
      <c r="AT112" s="216" t="s">
        <v>125</v>
      </c>
      <c r="AU112" s="216" t="s">
        <v>82</v>
      </c>
      <c r="AY112" s="18" t="s">
        <v>122</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130</v>
      </c>
      <c r="BM112" s="216" t="s">
        <v>782</v>
      </c>
    </row>
    <row r="113" s="2" customFormat="1">
      <c r="A113" s="39"/>
      <c r="B113" s="40"/>
      <c r="C113" s="41"/>
      <c r="D113" s="218" t="s">
        <v>132</v>
      </c>
      <c r="E113" s="41"/>
      <c r="F113" s="219" t="s">
        <v>242</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132</v>
      </c>
      <c r="AU113" s="18" t="s">
        <v>82</v>
      </c>
    </row>
    <row r="114" s="13" customFormat="1">
      <c r="A114" s="13"/>
      <c r="B114" s="229"/>
      <c r="C114" s="230"/>
      <c r="D114" s="223" t="s">
        <v>201</v>
      </c>
      <c r="E114" s="231" t="s">
        <v>19</v>
      </c>
      <c r="F114" s="232" t="s">
        <v>783</v>
      </c>
      <c r="G114" s="230"/>
      <c r="H114" s="233">
        <v>73.790000000000006</v>
      </c>
      <c r="I114" s="234"/>
      <c r="J114" s="230"/>
      <c r="K114" s="230"/>
      <c r="L114" s="235"/>
      <c r="M114" s="236"/>
      <c r="N114" s="237"/>
      <c r="O114" s="237"/>
      <c r="P114" s="237"/>
      <c r="Q114" s="237"/>
      <c r="R114" s="237"/>
      <c r="S114" s="237"/>
      <c r="T114" s="238"/>
      <c r="U114" s="13"/>
      <c r="V114" s="13"/>
      <c r="W114" s="13"/>
      <c r="X114" s="13"/>
      <c r="Y114" s="13"/>
      <c r="Z114" s="13"/>
      <c r="AA114" s="13"/>
      <c r="AB114" s="13"/>
      <c r="AC114" s="13"/>
      <c r="AD114" s="13"/>
      <c r="AE114" s="13"/>
      <c r="AT114" s="239" t="s">
        <v>201</v>
      </c>
      <c r="AU114" s="239" t="s">
        <v>82</v>
      </c>
      <c r="AV114" s="13" t="s">
        <v>82</v>
      </c>
      <c r="AW114" s="13" t="s">
        <v>33</v>
      </c>
      <c r="AX114" s="13" t="s">
        <v>80</v>
      </c>
      <c r="AY114" s="239" t="s">
        <v>122</v>
      </c>
    </row>
    <row r="115" s="2" customFormat="1" ht="66.75" customHeight="1">
      <c r="A115" s="39"/>
      <c r="B115" s="40"/>
      <c r="C115" s="205" t="s">
        <v>170</v>
      </c>
      <c r="D115" s="205" t="s">
        <v>125</v>
      </c>
      <c r="E115" s="206" t="s">
        <v>246</v>
      </c>
      <c r="F115" s="207" t="s">
        <v>784</v>
      </c>
      <c r="G115" s="208" t="s">
        <v>205</v>
      </c>
      <c r="H115" s="209">
        <v>1106.8499999999999</v>
      </c>
      <c r="I115" s="210"/>
      <c r="J115" s="211">
        <f>ROUND(I115*H115,2)</f>
        <v>0</v>
      </c>
      <c r="K115" s="207" t="s">
        <v>129</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130</v>
      </c>
      <c r="AT115" s="216" t="s">
        <v>125</v>
      </c>
      <c r="AU115" s="216" t="s">
        <v>82</v>
      </c>
      <c r="AY115" s="18" t="s">
        <v>122</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130</v>
      </c>
      <c r="BM115" s="216" t="s">
        <v>785</v>
      </c>
    </row>
    <row r="116" s="2" customFormat="1">
      <c r="A116" s="39"/>
      <c r="B116" s="40"/>
      <c r="C116" s="41"/>
      <c r="D116" s="218" t="s">
        <v>132</v>
      </c>
      <c r="E116" s="41"/>
      <c r="F116" s="219" t="s">
        <v>249</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132</v>
      </c>
      <c r="AU116" s="18" t="s">
        <v>82</v>
      </c>
    </row>
    <row r="117" s="13" customFormat="1">
      <c r="A117" s="13"/>
      <c r="B117" s="229"/>
      <c r="C117" s="230"/>
      <c r="D117" s="223" t="s">
        <v>201</v>
      </c>
      <c r="E117" s="231" t="s">
        <v>19</v>
      </c>
      <c r="F117" s="232" t="s">
        <v>786</v>
      </c>
      <c r="G117" s="230"/>
      <c r="H117" s="233">
        <v>1106.8499999999999</v>
      </c>
      <c r="I117" s="234"/>
      <c r="J117" s="230"/>
      <c r="K117" s="230"/>
      <c r="L117" s="235"/>
      <c r="M117" s="236"/>
      <c r="N117" s="237"/>
      <c r="O117" s="237"/>
      <c r="P117" s="237"/>
      <c r="Q117" s="237"/>
      <c r="R117" s="237"/>
      <c r="S117" s="237"/>
      <c r="T117" s="238"/>
      <c r="U117" s="13"/>
      <c r="V117" s="13"/>
      <c r="W117" s="13"/>
      <c r="X117" s="13"/>
      <c r="Y117" s="13"/>
      <c r="Z117" s="13"/>
      <c r="AA117" s="13"/>
      <c r="AB117" s="13"/>
      <c r="AC117" s="13"/>
      <c r="AD117" s="13"/>
      <c r="AE117" s="13"/>
      <c r="AT117" s="239" t="s">
        <v>201</v>
      </c>
      <c r="AU117" s="239" t="s">
        <v>82</v>
      </c>
      <c r="AV117" s="13" t="s">
        <v>82</v>
      </c>
      <c r="AW117" s="13" t="s">
        <v>33</v>
      </c>
      <c r="AX117" s="13" t="s">
        <v>80</v>
      </c>
      <c r="AY117" s="239" t="s">
        <v>122</v>
      </c>
    </row>
    <row r="118" s="2" customFormat="1" ht="16.5" customHeight="1">
      <c r="A118" s="39"/>
      <c r="B118" s="40"/>
      <c r="C118" s="205" t="s">
        <v>238</v>
      </c>
      <c r="D118" s="205" t="s">
        <v>125</v>
      </c>
      <c r="E118" s="206" t="s">
        <v>787</v>
      </c>
      <c r="F118" s="207" t="s">
        <v>788</v>
      </c>
      <c r="G118" s="208" t="s">
        <v>357</v>
      </c>
      <c r="H118" s="209">
        <v>2</v>
      </c>
      <c r="I118" s="210"/>
      <c r="J118" s="211">
        <f>ROUND(I118*H118,2)</f>
        <v>0</v>
      </c>
      <c r="K118" s="207" t="s">
        <v>19</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130</v>
      </c>
      <c r="AT118" s="216" t="s">
        <v>125</v>
      </c>
      <c r="AU118" s="216" t="s">
        <v>82</v>
      </c>
      <c r="AY118" s="18" t="s">
        <v>122</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130</v>
      </c>
      <c r="BM118" s="216" t="s">
        <v>789</v>
      </c>
    </row>
    <row r="119" s="13" customFormat="1">
      <c r="A119" s="13"/>
      <c r="B119" s="229"/>
      <c r="C119" s="230"/>
      <c r="D119" s="223" t="s">
        <v>201</v>
      </c>
      <c r="E119" s="231" t="s">
        <v>19</v>
      </c>
      <c r="F119" s="232" t="s">
        <v>790</v>
      </c>
      <c r="G119" s="230"/>
      <c r="H119" s="233">
        <v>2</v>
      </c>
      <c r="I119" s="234"/>
      <c r="J119" s="230"/>
      <c r="K119" s="230"/>
      <c r="L119" s="235"/>
      <c r="M119" s="236"/>
      <c r="N119" s="237"/>
      <c r="O119" s="237"/>
      <c r="P119" s="237"/>
      <c r="Q119" s="237"/>
      <c r="R119" s="237"/>
      <c r="S119" s="237"/>
      <c r="T119" s="238"/>
      <c r="U119" s="13"/>
      <c r="V119" s="13"/>
      <c r="W119" s="13"/>
      <c r="X119" s="13"/>
      <c r="Y119" s="13"/>
      <c r="Z119" s="13"/>
      <c r="AA119" s="13"/>
      <c r="AB119" s="13"/>
      <c r="AC119" s="13"/>
      <c r="AD119" s="13"/>
      <c r="AE119" s="13"/>
      <c r="AT119" s="239" t="s">
        <v>201</v>
      </c>
      <c r="AU119" s="239" t="s">
        <v>82</v>
      </c>
      <c r="AV119" s="13" t="s">
        <v>82</v>
      </c>
      <c r="AW119" s="13" t="s">
        <v>33</v>
      </c>
      <c r="AX119" s="13" t="s">
        <v>80</v>
      </c>
      <c r="AY119" s="239" t="s">
        <v>122</v>
      </c>
    </row>
    <row r="120" s="2" customFormat="1" ht="44.25" customHeight="1">
      <c r="A120" s="39"/>
      <c r="B120" s="40"/>
      <c r="C120" s="205" t="s">
        <v>245</v>
      </c>
      <c r="D120" s="205" t="s">
        <v>125</v>
      </c>
      <c r="E120" s="206" t="s">
        <v>267</v>
      </c>
      <c r="F120" s="207" t="s">
        <v>268</v>
      </c>
      <c r="G120" s="208" t="s">
        <v>269</v>
      </c>
      <c r="H120" s="209">
        <v>118.06399999999999</v>
      </c>
      <c r="I120" s="210"/>
      <c r="J120" s="211">
        <f>ROUND(I120*H120,2)</f>
        <v>0</v>
      </c>
      <c r="K120" s="207" t="s">
        <v>129</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130</v>
      </c>
      <c r="AT120" s="216" t="s">
        <v>125</v>
      </c>
      <c r="AU120" s="216" t="s">
        <v>82</v>
      </c>
      <c r="AY120" s="18" t="s">
        <v>122</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130</v>
      </c>
      <c r="BM120" s="216" t="s">
        <v>791</v>
      </c>
    </row>
    <row r="121" s="2" customFormat="1">
      <c r="A121" s="39"/>
      <c r="B121" s="40"/>
      <c r="C121" s="41"/>
      <c r="D121" s="218" t="s">
        <v>132</v>
      </c>
      <c r="E121" s="41"/>
      <c r="F121" s="219" t="s">
        <v>271</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132</v>
      </c>
      <c r="AU121" s="18" t="s">
        <v>82</v>
      </c>
    </row>
    <row r="122" s="13" customFormat="1">
      <c r="A122" s="13"/>
      <c r="B122" s="229"/>
      <c r="C122" s="230"/>
      <c r="D122" s="223" t="s">
        <v>201</v>
      </c>
      <c r="E122" s="231" t="s">
        <v>19</v>
      </c>
      <c r="F122" s="232" t="s">
        <v>792</v>
      </c>
      <c r="G122" s="230"/>
      <c r="H122" s="233">
        <v>118.06399999999999</v>
      </c>
      <c r="I122" s="234"/>
      <c r="J122" s="230"/>
      <c r="K122" s="230"/>
      <c r="L122" s="235"/>
      <c r="M122" s="236"/>
      <c r="N122" s="237"/>
      <c r="O122" s="237"/>
      <c r="P122" s="237"/>
      <c r="Q122" s="237"/>
      <c r="R122" s="237"/>
      <c r="S122" s="237"/>
      <c r="T122" s="238"/>
      <c r="U122" s="13"/>
      <c r="V122" s="13"/>
      <c r="W122" s="13"/>
      <c r="X122" s="13"/>
      <c r="Y122" s="13"/>
      <c r="Z122" s="13"/>
      <c r="AA122" s="13"/>
      <c r="AB122" s="13"/>
      <c r="AC122" s="13"/>
      <c r="AD122" s="13"/>
      <c r="AE122" s="13"/>
      <c r="AT122" s="239" t="s">
        <v>201</v>
      </c>
      <c r="AU122" s="239" t="s">
        <v>82</v>
      </c>
      <c r="AV122" s="13" t="s">
        <v>82</v>
      </c>
      <c r="AW122" s="13" t="s">
        <v>33</v>
      </c>
      <c r="AX122" s="13" t="s">
        <v>80</v>
      </c>
      <c r="AY122" s="239" t="s">
        <v>122</v>
      </c>
    </row>
    <row r="123" s="2" customFormat="1" ht="44.25" customHeight="1">
      <c r="A123" s="39"/>
      <c r="B123" s="40"/>
      <c r="C123" s="205" t="s">
        <v>251</v>
      </c>
      <c r="D123" s="205" t="s">
        <v>125</v>
      </c>
      <c r="E123" s="206" t="s">
        <v>275</v>
      </c>
      <c r="F123" s="207" t="s">
        <v>276</v>
      </c>
      <c r="G123" s="208" t="s">
        <v>205</v>
      </c>
      <c r="H123" s="209">
        <v>289.13099999999997</v>
      </c>
      <c r="I123" s="210"/>
      <c r="J123" s="211">
        <f>ROUND(I123*H123,2)</f>
        <v>0</v>
      </c>
      <c r="K123" s="207" t="s">
        <v>129</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130</v>
      </c>
      <c r="AT123" s="216" t="s">
        <v>125</v>
      </c>
      <c r="AU123" s="216" t="s">
        <v>82</v>
      </c>
      <c r="AY123" s="18" t="s">
        <v>122</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130</v>
      </c>
      <c r="BM123" s="216" t="s">
        <v>793</v>
      </c>
    </row>
    <row r="124" s="2" customFormat="1">
      <c r="A124" s="39"/>
      <c r="B124" s="40"/>
      <c r="C124" s="41"/>
      <c r="D124" s="218" t="s">
        <v>132</v>
      </c>
      <c r="E124" s="41"/>
      <c r="F124" s="219" t="s">
        <v>278</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132</v>
      </c>
      <c r="AU124" s="18" t="s">
        <v>82</v>
      </c>
    </row>
    <row r="125" s="13" customFormat="1">
      <c r="A125" s="13"/>
      <c r="B125" s="229"/>
      <c r="C125" s="230"/>
      <c r="D125" s="223" t="s">
        <v>201</v>
      </c>
      <c r="E125" s="231" t="s">
        <v>19</v>
      </c>
      <c r="F125" s="232" t="s">
        <v>794</v>
      </c>
      <c r="G125" s="230"/>
      <c r="H125" s="233">
        <v>362.92099999999999</v>
      </c>
      <c r="I125" s="234"/>
      <c r="J125" s="230"/>
      <c r="K125" s="230"/>
      <c r="L125" s="235"/>
      <c r="M125" s="236"/>
      <c r="N125" s="237"/>
      <c r="O125" s="237"/>
      <c r="P125" s="237"/>
      <c r="Q125" s="237"/>
      <c r="R125" s="237"/>
      <c r="S125" s="237"/>
      <c r="T125" s="238"/>
      <c r="U125" s="13"/>
      <c r="V125" s="13"/>
      <c r="W125" s="13"/>
      <c r="X125" s="13"/>
      <c r="Y125" s="13"/>
      <c r="Z125" s="13"/>
      <c r="AA125" s="13"/>
      <c r="AB125" s="13"/>
      <c r="AC125" s="13"/>
      <c r="AD125" s="13"/>
      <c r="AE125" s="13"/>
      <c r="AT125" s="239" t="s">
        <v>201</v>
      </c>
      <c r="AU125" s="239" t="s">
        <v>82</v>
      </c>
      <c r="AV125" s="13" t="s">
        <v>82</v>
      </c>
      <c r="AW125" s="13" t="s">
        <v>33</v>
      </c>
      <c r="AX125" s="13" t="s">
        <v>72</v>
      </c>
      <c r="AY125" s="239" t="s">
        <v>122</v>
      </c>
    </row>
    <row r="126" s="14" customFormat="1">
      <c r="A126" s="14"/>
      <c r="B126" s="240"/>
      <c r="C126" s="241"/>
      <c r="D126" s="223" t="s">
        <v>201</v>
      </c>
      <c r="E126" s="242" t="s">
        <v>19</v>
      </c>
      <c r="F126" s="243" t="s">
        <v>795</v>
      </c>
      <c r="G126" s="241"/>
      <c r="H126" s="242" t="s">
        <v>19</v>
      </c>
      <c r="I126" s="244"/>
      <c r="J126" s="241"/>
      <c r="K126" s="241"/>
      <c r="L126" s="245"/>
      <c r="M126" s="246"/>
      <c r="N126" s="247"/>
      <c r="O126" s="247"/>
      <c r="P126" s="247"/>
      <c r="Q126" s="247"/>
      <c r="R126" s="247"/>
      <c r="S126" s="247"/>
      <c r="T126" s="248"/>
      <c r="U126" s="14"/>
      <c r="V126" s="14"/>
      <c r="W126" s="14"/>
      <c r="X126" s="14"/>
      <c r="Y126" s="14"/>
      <c r="Z126" s="14"/>
      <c r="AA126" s="14"/>
      <c r="AB126" s="14"/>
      <c r="AC126" s="14"/>
      <c r="AD126" s="14"/>
      <c r="AE126" s="14"/>
      <c r="AT126" s="249" t="s">
        <v>201</v>
      </c>
      <c r="AU126" s="249" t="s">
        <v>82</v>
      </c>
      <c r="AV126" s="14" t="s">
        <v>80</v>
      </c>
      <c r="AW126" s="14" t="s">
        <v>33</v>
      </c>
      <c r="AX126" s="14" t="s">
        <v>72</v>
      </c>
      <c r="AY126" s="249" t="s">
        <v>122</v>
      </c>
    </row>
    <row r="127" s="13" customFormat="1">
      <c r="A127" s="13"/>
      <c r="B127" s="229"/>
      <c r="C127" s="230"/>
      <c r="D127" s="223" t="s">
        <v>201</v>
      </c>
      <c r="E127" s="231" t="s">
        <v>19</v>
      </c>
      <c r="F127" s="232" t="s">
        <v>796</v>
      </c>
      <c r="G127" s="230"/>
      <c r="H127" s="233">
        <v>-7.5199999999999996</v>
      </c>
      <c r="I127" s="234"/>
      <c r="J127" s="230"/>
      <c r="K127" s="230"/>
      <c r="L127" s="235"/>
      <c r="M127" s="236"/>
      <c r="N127" s="237"/>
      <c r="O127" s="237"/>
      <c r="P127" s="237"/>
      <c r="Q127" s="237"/>
      <c r="R127" s="237"/>
      <c r="S127" s="237"/>
      <c r="T127" s="238"/>
      <c r="U127" s="13"/>
      <c r="V127" s="13"/>
      <c r="W127" s="13"/>
      <c r="X127" s="13"/>
      <c r="Y127" s="13"/>
      <c r="Z127" s="13"/>
      <c r="AA127" s="13"/>
      <c r="AB127" s="13"/>
      <c r="AC127" s="13"/>
      <c r="AD127" s="13"/>
      <c r="AE127" s="13"/>
      <c r="AT127" s="239" t="s">
        <v>201</v>
      </c>
      <c r="AU127" s="239" t="s">
        <v>82</v>
      </c>
      <c r="AV127" s="13" t="s">
        <v>82</v>
      </c>
      <c r="AW127" s="13" t="s">
        <v>33</v>
      </c>
      <c r="AX127" s="13" t="s">
        <v>72</v>
      </c>
      <c r="AY127" s="239" t="s">
        <v>122</v>
      </c>
    </row>
    <row r="128" s="14" customFormat="1">
      <c r="A128" s="14"/>
      <c r="B128" s="240"/>
      <c r="C128" s="241"/>
      <c r="D128" s="223" t="s">
        <v>201</v>
      </c>
      <c r="E128" s="242" t="s">
        <v>19</v>
      </c>
      <c r="F128" s="243" t="s">
        <v>797</v>
      </c>
      <c r="G128" s="241"/>
      <c r="H128" s="242" t="s">
        <v>19</v>
      </c>
      <c r="I128" s="244"/>
      <c r="J128" s="241"/>
      <c r="K128" s="241"/>
      <c r="L128" s="245"/>
      <c r="M128" s="246"/>
      <c r="N128" s="247"/>
      <c r="O128" s="247"/>
      <c r="P128" s="247"/>
      <c r="Q128" s="247"/>
      <c r="R128" s="247"/>
      <c r="S128" s="247"/>
      <c r="T128" s="248"/>
      <c r="U128" s="14"/>
      <c r="V128" s="14"/>
      <c r="W128" s="14"/>
      <c r="X128" s="14"/>
      <c r="Y128" s="14"/>
      <c r="Z128" s="14"/>
      <c r="AA128" s="14"/>
      <c r="AB128" s="14"/>
      <c r="AC128" s="14"/>
      <c r="AD128" s="14"/>
      <c r="AE128" s="14"/>
      <c r="AT128" s="249" t="s">
        <v>201</v>
      </c>
      <c r="AU128" s="249" t="s">
        <v>82</v>
      </c>
      <c r="AV128" s="14" t="s">
        <v>80</v>
      </c>
      <c r="AW128" s="14" t="s">
        <v>33</v>
      </c>
      <c r="AX128" s="14" t="s">
        <v>72</v>
      </c>
      <c r="AY128" s="249" t="s">
        <v>122</v>
      </c>
    </row>
    <row r="129" s="13" customFormat="1">
      <c r="A129" s="13"/>
      <c r="B129" s="229"/>
      <c r="C129" s="230"/>
      <c r="D129" s="223" t="s">
        <v>201</v>
      </c>
      <c r="E129" s="231" t="s">
        <v>19</v>
      </c>
      <c r="F129" s="232" t="s">
        <v>798</v>
      </c>
      <c r="G129" s="230"/>
      <c r="H129" s="233">
        <v>-66.269999999999996</v>
      </c>
      <c r="I129" s="234"/>
      <c r="J129" s="230"/>
      <c r="K129" s="230"/>
      <c r="L129" s="235"/>
      <c r="M129" s="236"/>
      <c r="N129" s="237"/>
      <c r="O129" s="237"/>
      <c r="P129" s="237"/>
      <c r="Q129" s="237"/>
      <c r="R129" s="237"/>
      <c r="S129" s="237"/>
      <c r="T129" s="238"/>
      <c r="U129" s="13"/>
      <c r="V129" s="13"/>
      <c r="W129" s="13"/>
      <c r="X129" s="13"/>
      <c r="Y129" s="13"/>
      <c r="Z129" s="13"/>
      <c r="AA129" s="13"/>
      <c r="AB129" s="13"/>
      <c r="AC129" s="13"/>
      <c r="AD129" s="13"/>
      <c r="AE129" s="13"/>
      <c r="AT129" s="239" t="s">
        <v>201</v>
      </c>
      <c r="AU129" s="239" t="s">
        <v>82</v>
      </c>
      <c r="AV129" s="13" t="s">
        <v>82</v>
      </c>
      <c r="AW129" s="13" t="s">
        <v>33</v>
      </c>
      <c r="AX129" s="13" t="s">
        <v>72</v>
      </c>
      <c r="AY129" s="239" t="s">
        <v>122</v>
      </c>
    </row>
    <row r="130" s="14" customFormat="1">
      <c r="A130" s="14"/>
      <c r="B130" s="240"/>
      <c r="C130" s="241"/>
      <c r="D130" s="223" t="s">
        <v>201</v>
      </c>
      <c r="E130" s="242" t="s">
        <v>19</v>
      </c>
      <c r="F130" s="243" t="s">
        <v>799</v>
      </c>
      <c r="G130" s="241"/>
      <c r="H130" s="242" t="s">
        <v>19</v>
      </c>
      <c r="I130" s="244"/>
      <c r="J130" s="241"/>
      <c r="K130" s="241"/>
      <c r="L130" s="245"/>
      <c r="M130" s="246"/>
      <c r="N130" s="247"/>
      <c r="O130" s="247"/>
      <c r="P130" s="247"/>
      <c r="Q130" s="247"/>
      <c r="R130" s="247"/>
      <c r="S130" s="247"/>
      <c r="T130" s="248"/>
      <c r="U130" s="14"/>
      <c r="V130" s="14"/>
      <c r="W130" s="14"/>
      <c r="X130" s="14"/>
      <c r="Y130" s="14"/>
      <c r="Z130" s="14"/>
      <c r="AA130" s="14"/>
      <c r="AB130" s="14"/>
      <c r="AC130" s="14"/>
      <c r="AD130" s="14"/>
      <c r="AE130" s="14"/>
      <c r="AT130" s="249" t="s">
        <v>201</v>
      </c>
      <c r="AU130" s="249" t="s">
        <v>82</v>
      </c>
      <c r="AV130" s="14" t="s">
        <v>80</v>
      </c>
      <c r="AW130" s="14" t="s">
        <v>33</v>
      </c>
      <c r="AX130" s="14" t="s">
        <v>72</v>
      </c>
      <c r="AY130" s="249" t="s">
        <v>122</v>
      </c>
    </row>
    <row r="131" s="15" customFormat="1">
      <c r="A131" s="15"/>
      <c r="B131" s="250"/>
      <c r="C131" s="251"/>
      <c r="D131" s="223" t="s">
        <v>201</v>
      </c>
      <c r="E131" s="252" t="s">
        <v>19</v>
      </c>
      <c r="F131" s="253" t="s">
        <v>212</v>
      </c>
      <c r="G131" s="251"/>
      <c r="H131" s="254">
        <v>289.13099999999997</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201</v>
      </c>
      <c r="AU131" s="260" t="s">
        <v>82</v>
      </c>
      <c r="AV131" s="15" t="s">
        <v>130</v>
      </c>
      <c r="AW131" s="15" t="s">
        <v>33</v>
      </c>
      <c r="AX131" s="15" t="s">
        <v>80</v>
      </c>
      <c r="AY131" s="260" t="s">
        <v>122</v>
      </c>
    </row>
    <row r="132" s="2" customFormat="1" ht="62.7" customHeight="1">
      <c r="A132" s="39"/>
      <c r="B132" s="40"/>
      <c r="C132" s="205" t="s">
        <v>257</v>
      </c>
      <c r="D132" s="205" t="s">
        <v>125</v>
      </c>
      <c r="E132" s="206" t="s">
        <v>281</v>
      </c>
      <c r="F132" s="207" t="s">
        <v>800</v>
      </c>
      <c r="G132" s="208" t="s">
        <v>205</v>
      </c>
      <c r="H132" s="209">
        <v>59.689999999999998</v>
      </c>
      <c r="I132" s="210"/>
      <c r="J132" s="211">
        <f>ROUND(I132*H132,2)</f>
        <v>0</v>
      </c>
      <c r="K132" s="207" t="s">
        <v>129</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130</v>
      </c>
      <c r="AT132" s="216" t="s">
        <v>125</v>
      </c>
      <c r="AU132" s="216" t="s">
        <v>82</v>
      </c>
      <c r="AY132" s="18" t="s">
        <v>122</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130</v>
      </c>
      <c r="BM132" s="216" t="s">
        <v>801</v>
      </c>
    </row>
    <row r="133" s="2" customFormat="1">
      <c r="A133" s="39"/>
      <c r="B133" s="40"/>
      <c r="C133" s="41"/>
      <c r="D133" s="218" t="s">
        <v>132</v>
      </c>
      <c r="E133" s="41"/>
      <c r="F133" s="219" t="s">
        <v>284</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132</v>
      </c>
      <c r="AU133" s="18" t="s">
        <v>82</v>
      </c>
    </row>
    <row r="134" s="13" customFormat="1">
      <c r="A134" s="13"/>
      <c r="B134" s="229"/>
      <c r="C134" s="230"/>
      <c r="D134" s="223" t="s">
        <v>201</v>
      </c>
      <c r="E134" s="231" t="s">
        <v>19</v>
      </c>
      <c r="F134" s="232" t="s">
        <v>802</v>
      </c>
      <c r="G134" s="230"/>
      <c r="H134" s="233">
        <v>66.269999999999996</v>
      </c>
      <c r="I134" s="234"/>
      <c r="J134" s="230"/>
      <c r="K134" s="230"/>
      <c r="L134" s="235"/>
      <c r="M134" s="236"/>
      <c r="N134" s="237"/>
      <c r="O134" s="237"/>
      <c r="P134" s="237"/>
      <c r="Q134" s="237"/>
      <c r="R134" s="237"/>
      <c r="S134" s="237"/>
      <c r="T134" s="238"/>
      <c r="U134" s="13"/>
      <c r="V134" s="13"/>
      <c r="W134" s="13"/>
      <c r="X134" s="13"/>
      <c r="Y134" s="13"/>
      <c r="Z134" s="13"/>
      <c r="AA134" s="13"/>
      <c r="AB134" s="13"/>
      <c r="AC134" s="13"/>
      <c r="AD134" s="13"/>
      <c r="AE134" s="13"/>
      <c r="AT134" s="239" t="s">
        <v>201</v>
      </c>
      <c r="AU134" s="239" t="s">
        <v>82</v>
      </c>
      <c r="AV134" s="13" t="s">
        <v>82</v>
      </c>
      <c r="AW134" s="13" t="s">
        <v>33</v>
      </c>
      <c r="AX134" s="13" t="s">
        <v>72</v>
      </c>
      <c r="AY134" s="239" t="s">
        <v>122</v>
      </c>
    </row>
    <row r="135" s="13" customFormat="1">
      <c r="A135" s="13"/>
      <c r="B135" s="229"/>
      <c r="C135" s="230"/>
      <c r="D135" s="223" t="s">
        <v>201</v>
      </c>
      <c r="E135" s="231" t="s">
        <v>19</v>
      </c>
      <c r="F135" s="232" t="s">
        <v>803</v>
      </c>
      <c r="G135" s="230"/>
      <c r="H135" s="233">
        <v>-6.5800000000000001</v>
      </c>
      <c r="I135" s="234"/>
      <c r="J135" s="230"/>
      <c r="K135" s="230"/>
      <c r="L135" s="235"/>
      <c r="M135" s="236"/>
      <c r="N135" s="237"/>
      <c r="O135" s="237"/>
      <c r="P135" s="237"/>
      <c r="Q135" s="237"/>
      <c r="R135" s="237"/>
      <c r="S135" s="237"/>
      <c r="T135" s="238"/>
      <c r="U135" s="13"/>
      <c r="V135" s="13"/>
      <c r="W135" s="13"/>
      <c r="X135" s="13"/>
      <c r="Y135" s="13"/>
      <c r="Z135" s="13"/>
      <c r="AA135" s="13"/>
      <c r="AB135" s="13"/>
      <c r="AC135" s="13"/>
      <c r="AD135" s="13"/>
      <c r="AE135" s="13"/>
      <c r="AT135" s="239" t="s">
        <v>201</v>
      </c>
      <c r="AU135" s="239" t="s">
        <v>82</v>
      </c>
      <c r="AV135" s="13" t="s">
        <v>82</v>
      </c>
      <c r="AW135" s="13" t="s">
        <v>33</v>
      </c>
      <c r="AX135" s="13" t="s">
        <v>72</v>
      </c>
      <c r="AY135" s="239" t="s">
        <v>122</v>
      </c>
    </row>
    <row r="136" s="15" customFormat="1">
      <c r="A136" s="15"/>
      <c r="B136" s="250"/>
      <c r="C136" s="251"/>
      <c r="D136" s="223" t="s">
        <v>201</v>
      </c>
      <c r="E136" s="252" t="s">
        <v>19</v>
      </c>
      <c r="F136" s="253" t="s">
        <v>212</v>
      </c>
      <c r="G136" s="251"/>
      <c r="H136" s="254">
        <v>59.689999999999998</v>
      </c>
      <c r="I136" s="255"/>
      <c r="J136" s="251"/>
      <c r="K136" s="251"/>
      <c r="L136" s="256"/>
      <c r="M136" s="257"/>
      <c r="N136" s="258"/>
      <c r="O136" s="258"/>
      <c r="P136" s="258"/>
      <c r="Q136" s="258"/>
      <c r="R136" s="258"/>
      <c r="S136" s="258"/>
      <c r="T136" s="259"/>
      <c r="U136" s="15"/>
      <c r="V136" s="15"/>
      <c r="W136" s="15"/>
      <c r="X136" s="15"/>
      <c r="Y136" s="15"/>
      <c r="Z136" s="15"/>
      <c r="AA136" s="15"/>
      <c r="AB136" s="15"/>
      <c r="AC136" s="15"/>
      <c r="AD136" s="15"/>
      <c r="AE136" s="15"/>
      <c r="AT136" s="260" t="s">
        <v>201</v>
      </c>
      <c r="AU136" s="260" t="s">
        <v>82</v>
      </c>
      <c r="AV136" s="15" t="s">
        <v>130</v>
      </c>
      <c r="AW136" s="15" t="s">
        <v>33</v>
      </c>
      <c r="AX136" s="15" t="s">
        <v>80</v>
      </c>
      <c r="AY136" s="260" t="s">
        <v>122</v>
      </c>
    </row>
    <row r="137" s="2" customFormat="1" ht="16.5" customHeight="1">
      <c r="A137" s="39"/>
      <c r="B137" s="40"/>
      <c r="C137" s="261" t="s">
        <v>266</v>
      </c>
      <c r="D137" s="261" t="s">
        <v>631</v>
      </c>
      <c r="E137" s="262" t="s">
        <v>804</v>
      </c>
      <c r="F137" s="263" t="s">
        <v>805</v>
      </c>
      <c r="G137" s="264" t="s">
        <v>269</v>
      </c>
      <c r="H137" s="265">
        <v>95.504000000000005</v>
      </c>
      <c r="I137" s="266"/>
      <c r="J137" s="267">
        <f>ROUND(I137*H137,2)</f>
        <v>0</v>
      </c>
      <c r="K137" s="263" t="s">
        <v>129</v>
      </c>
      <c r="L137" s="268"/>
      <c r="M137" s="269" t="s">
        <v>19</v>
      </c>
      <c r="N137" s="270" t="s">
        <v>43</v>
      </c>
      <c r="O137" s="85"/>
      <c r="P137" s="214">
        <f>O137*H137</f>
        <v>0</v>
      </c>
      <c r="Q137" s="214">
        <v>1</v>
      </c>
      <c r="R137" s="214">
        <f>Q137*H137</f>
        <v>95.504000000000005</v>
      </c>
      <c r="S137" s="214">
        <v>0</v>
      </c>
      <c r="T137" s="215">
        <f>S137*H137</f>
        <v>0</v>
      </c>
      <c r="U137" s="39"/>
      <c r="V137" s="39"/>
      <c r="W137" s="39"/>
      <c r="X137" s="39"/>
      <c r="Y137" s="39"/>
      <c r="Z137" s="39"/>
      <c r="AA137" s="39"/>
      <c r="AB137" s="39"/>
      <c r="AC137" s="39"/>
      <c r="AD137" s="39"/>
      <c r="AE137" s="39"/>
      <c r="AR137" s="216" t="s">
        <v>238</v>
      </c>
      <c r="AT137" s="216" t="s">
        <v>631</v>
      </c>
      <c r="AU137" s="216" t="s">
        <v>82</v>
      </c>
      <c r="AY137" s="18" t="s">
        <v>122</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130</v>
      </c>
      <c r="BM137" s="216" t="s">
        <v>806</v>
      </c>
    </row>
    <row r="138" s="13" customFormat="1">
      <c r="A138" s="13"/>
      <c r="B138" s="229"/>
      <c r="C138" s="230"/>
      <c r="D138" s="223" t="s">
        <v>201</v>
      </c>
      <c r="E138" s="231" t="s">
        <v>19</v>
      </c>
      <c r="F138" s="232" t="s">
        <v>807</v>
      </c>
      <c r="G138" s="230"/>
      <c r="H138" s="233">
        <v>95.504000000000005</v>
      </c>
      <c r="I138" s="234"/>
      <c r="J138" s="230"/>
      <c r="K138" s="230"/>
      <c r="L138" s="235"/>
      <c r="M138" s="236"/>
      <c r="N138" s="237"/>
      <c r="O138" s="237"/>
      <c r="P138" s="237"/>
      <c r="Q138" s="237"/>
      <c r="R138" s="237"/>
      <c r="S138" s="237"/>
      <c r="T138" s="238"/>
      <c r="U138" s="13"/>
      <c r="V138" s="13"/>
      <c r="W138" s="13"/>
      <c r="X138" s="13"/>
      <c r="Y138" s="13"/>
      <c r="Z138" s="13"/>
      <c r="AA138" s="13"/>
      <c r="AB138" s="13"/>
      <c r="AC138" s="13"/>
      <c r="AD138" s="13"/>
      <c r="AE138" s="13"/>
      <c r="AT138" s="239" t="s">
        <v>201</v>
      </c>
      <c r="AU138" s="239" t="s">
        <v>82</v>
      </c>
      <c r="AV138" s="13" t="s">
        <v>82</v>
      </c>
      <c r="AW138" s="13" t="s">
        <v>33</v>
      </c>
      <c r="AX138" s="13" t="s">
        <v>80</v>
      </c>
      <c r="AY138" s="239" t="s">
        <v>122</v>
      </c>
    </row>
    <row r="139" s="12" customFormat="1" ht="22.8" customHeight="1">
      <c r="A139" s="12"/>
      <c r="B139" s="189"/>
      <c r="C139" s="190"/>
      <c r="D139" s="191" t="s">
        <v>71</v>
      </c>
      <c r="E139" s="203" t="s">
        <v>130</v>
      </c>
      <c r="F139" s="203" t="s">
        <v>341</v>
      </c>
      <c r="G139" s="190"/>
      <c r="H139" s="190"/>
      <c r="I139" s="193"/>
      <c r="J139" s="204">
        <f>BK139</f>
        <v>0</v>
      </c>
      <c r="K139" s="190"/>
      <c r="L139" s="195"/>
      <c r="M139" s="196"/>
      <c r="N139" s="197"/>
      <c r="O139" s="197"/>
      <c r="P139" s="198">
        <f>SUM(P140:P145)</f>
        <v>0</v>
      </c>
      <c r="Q139" s="197"/>
      <c r="R139" s="198">
        <f>SUM(R140:R145)</f>
        <v>0</v>
      </c>
      <c r="S139" s="197"/>
      <c r="T139" s="199">
        <f>SUM(T140:T145)</f>
        <v>0</v>
      </c>
      <c r="U139" s="12"/>
      <c r="V139" s="12"/>
      <c r="W139" s="12"/>
      <c r="X139" s="12"/>
      <c r="Y139" s="12"/>
      <c r="Z139" s="12"/>
      <c r="AA139" s="12"/>
      <c r="AB139" s="12"/>
      <c r="AC139" s="12"/>
      <c r="AD139" s="12"/>
      <c r="AE139" s="12"/>
      <c r="AR139" s="200" t="s">
        <v>80</v>
      </c>
      <c r="AT139" s="201" t="s">
        <v>71</v>
      </c>
      <c r="AU139" s="201" t="s">
        <v>80</v>
      </c>
      <c r="AY139" s="200" t="s">
        <v>122</v>
      </c>
      <c r="BK139" s="202">
        <f>SUM(BK140:BK145)</f>
        <v>0</v>
      </c>
    </row>
    <row r="140" s="2" customFormat="1" ht="33" customHeight="1">
      <c r="A140" s="39"/>
      <c r="B140" s="40"/>
      <c r="C140" s="205" t="s">
        <v>274</v>
      </c>
      <c r="D140" s="205" t="s">
        <v>125</v>
      </c>
      <c r="E140" s="206" t="s">
        <v>349</v>
      </c>
      <c r="F140" s="207" t="s">
        <v>350</v>
      </c>
      <c r="G140" s="208" t="s">
        <v>205</v>
      </c>
      <c r="H140" s="209">
        <v>7.7800000000000002</v>
      </c>
      <c r="I140" s="210"/>
      <c r="J140" s="211">
        <f>ROUND(I140*H140,2)</f>
        <v>0</v>
      </c>
      <c r="K140" s="207" t="s">
        <v>129</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130</v>
      </c>
      <c r="AT140" s="216" t="s">
        <v>125</v>
      </c>
      <c r="AU140" s="216" t="s">
        <v>82</v>
      </c>
      <c r="AY140" s="18" t="s">
        <v>122</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130</v>
      </c>
      <c r="BM140" s="216" t="s">
        <v>808</v>
      </c>
    </row>
    <row r="141" s="2" customFormat="1">
      <c r="A141" s="39"/>
      <c r="B141" s="40"/>
      <c r="C141" s="41"/>
      <c r="D141" s="218" t="s">
        <v>132</v>
      </c>
      <c r="E141" s="41"/>
      <c r="F141" s="219" t="s">
        <v>352</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132</v>
      </c>
      <c r="AU141" s="18" t="s">
        <v>82</v>
      </c>
    </row>
    <row r="142" s="2" customFormat="1">
      <c r="A142" s="39"/>
      <c r="B142" s="40"/>
      <c r="C142" s="41"/>
      <c r="D142" s="223" t="s">
        <v>752</v>
      </c>
      <c r="E142" s="41"/>
      <c r="F142" s="224" t="s">
        <v>809</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752</v>
      </c>
      <c r="AU142" s="18" t="s">
        <v>82</v>
      </c>
    </row>
    <row r="143" s="13" customFormat="1">
      <c r="A143" s="13"/>
      <c r="B143" s="229"/>
      <c r="C143" s="230"/>
      <c r="D143" s="223" t="s">
        <v>201</v>
      </c>
      <c r="E143" s="231" t="s">
        <v>19</v>
      </c>
      <c r="F143" s="232" t="s">
        <v>810</v>
      </c>
      <c r="G143" s="230"/>
      <c r="H143" s="233">
        <v>6.5800000000000001</v>
      </c>
      <c r="I143" s="234"/>
      <c r="J143" s="230"/>
      <c r="K143" s="230"/>
      <c r="L143" s="235"/>
      <c r="M143" s="236"/>
      <c r="N143" s="237"/>
      <c r="O143" s="237"/>
      <c r="P143" s="237"/>
      <c r="Q143" s="237"/>
      <c r="R143" s="237"/>
      <c r="S143" s="237"/>
      <c r="T143" s="238"/>
      <c r="U143" s="13"/>
      <c r="V143" s="13"/>
      <c r="W143" s="13"/>
      <c r="X143" s="13"/>
      <c r="Y143" s="13"/>
      <c r="Z143" s="13"/>
      <c r="AA143" s="13"/>
      <c r="AB143" s="13"/>
      <c r="AC143" s="13"/>
      <c r="AD143" s="13"/>
      <c r="AE143" s="13"/>
      <c r="AT143" s="239" t="s">
        <v>201</v>
      </c>
      <c r="AU143" s="239" t="s">
        <v>82</v>
      </c>
      <c r="AV143" s="13" t="s">
        <v>82</v>
      </c>
      <c r="AW143" s="13" t="s">
        <v>33</v>
      </c>
      <c r="AX143" s="13" t="s">
        <v>72</v>
      </c>
      <c r="AY143" s="239" t="s">
        <v>122</v>
      </c>
    </row>
    <row r="144" s="13" customFormat="1">
      <c r="A144" s="13"/>
      <c r="B144" s="229"/>
      <c r="C144" s="230"/>
      <c r="D144" s="223" t="s">
        <v>201</v>
      </c>
      <c r="E144" s="231" t="s">
        <v>19</v>
      </c>
      <c r="F144" s="232" t="s">
        <v>811</v>
      </c>
      <c r="G144" s="230"/>
      <c r="H144" s="233">
        <v>1.2</v>
      </c>
      <c r="I144" s="234"/>
      <c r="J144" s="230"/>
      <c r="K144" s="230"/>
      <c r="L144" s="235"/>
      <c r="M144" s="236"/>
      <c r="N144" s="237"/>
      <c r="O144" s="237"/>
      <c r="P144" s="237"/>
      <c r="Q144" s="237"/>
      <c r="R144" s="237"/>
      <c r="S144" s="237"/>
      <c r="T144" s="238"/>
      <c r="U144" s="13"/>
      <c r="V144" s="13"/>
      <c r="W144" s="13"/>
      <c r="X144" s="13"/>
      <c r="Y144" s="13"/>
      <c r="Z144" s="13"/>
      <c r="AA144" s="13"/>
      <c r="AB144" s="13"/>
      <c r="AC144" s="13"/>
      <c r="AD144" s="13"/>
      <c r="AE144" s="13"/>
      <c r="AT144" s="239" t="s">
        <v>201</v>
      </c>
      <c r="AU144" s="239" t="s">
        <v>82</v>
      </c>
      <c r="AV144" s="13" t="s">
        <v>82</v>
      </c>
      <c r="AW144" s="13" t="s">
        <v>33</v>
      </c>
      <c r="AX144" s="13" t="s">
        <v>72</v>
      </c>
      <c r="AY144" s="239" t="s">
        <v>122</v>
      </c>
    </row>
    <row r="145" s="15" customFormat="1">
      <c r="A145" s="15"/>
      <c r="B145" s="250"/>
      <c r="C145" s="251"/>
      <c r="D145" s="223" t="s">
        <v>201</v>
      </c>
      <c r="E145" s="252" t="s">
        <v>19</v>
      </c>
      <c r="F145" s="253" t="s">
        <v>212</v>
      </c>
      <c r="G145" s="251"/>
      <c r="H145" s="254">
        <v>7.7800000000000002</v>
      </c>
      <c r="I145" s="255"/>
      <c r="J145" s="251"/>
      <c r="K145" s="251"/>
      <c r="L145" s="256"/>
      <c r="M145" s="257"/>
      <c r="N145" s="258"/>
      <c r="O145" s="258"/>
      <c r="P145" s="258"/>
      <c r="Q145" s="258"/>
      <c r="R145" s="258"/>
      <c r="S145" s="258"/>
      <c r="T145" s="259"/>
      <c r="U145" s="15"/>
      <c r="V145" s="15"/>
      <c r="W145" s="15"/>
      <c r="X145" s="15"/>
      <c r="Y145" s="15"/>
      <c r="Z145" s="15"/>
      <c r="AA145" s="15"/>
      <c r="AB145" s="15"/>
      <c r="AC145" s="15"/>
      <c r="AD145" s="15"/>
      <c r="AE145" s="15"/>
      <c r="AT145" s="260" t="s">
        <v>201</v>
      </c>
      <c r="AU145" s="260" t="s">
        <v>82</v>
      </c>
      <c r="AV145" s="15" t="s">
        <v>130</v>
      </c>
      <c r="AW145" s="15" t="s">
        <v>33</v>
      </c>
      <c r="AX145" s="15" t="s">
        <v>80</v>
      </c>
      <c r="AY145" s="260" t="s">
        <v>122</v>
      </c>
    </row>
    <row r="146" s="12" customFormat="1" ht="22.8" customHeight="1">
      <c r="A146" s="12"/>
      <c r="B146" s="189"/>
      <c r="C146" s="190"/>
      <c r="D146" s="191" t="s">
        <v>71</v>
      </c>
      <c r="E146" s="203" t="s">
        <v>238</v>
      </c>
      <c r="F146" s="203" t="s">
        <v>416</v>
      </c>
      <c r="G146" s="190"/>
      <c r="H146" s="190"/>
      <c r="I146" s="193"/>
      <c r="J146" s="204">
        <f>BK146</f>
        <v>0</v>
      </c>
      <c r="K146" s="190"/>
      <c r="L146" s="195"/>
      <c r="M146" s="196"/>
      <c r="N146" s="197"/>
      <c r="O146" s="197"/>
      <c r="P146" s="198">
        <f>SUM(P147:P195)</f>
        <v>0</v>
      </c>
      <c r="Q146" s="197"/>
      <c r="R146" s="198">
        <f>SUM(R147:R195)</f>
        <v>16.411669999999997</v>
      </c>
      <c r="S146" s="197"/>
      <c r="T146" s="199">
        <f>SUM(T147:T195)</f>
        <v>0</v>
      </c>
      <c r="U146" s="12"/>
      <c r="V146" s="12"/>
      <c r="W146" s="12"/>
      <c r="X146" s="12"/>
      <c r="Y146" s="12"/>
      <c r="Z146" s="12"/>
      <c r="AA146" s="12"/>
      <c r="AB146" s="12"/>
      <c r="AC146" s="12"/>
      <c r="AD146" s="12"/>
      <c r="AE146" s="12"/>
      <c r="AR146" s="200" t="s">
        <v>80</v>
      </c>
      <c r="AT146" s="201" t="s">
        <v>71</v>
      </c>
      <c r="AU146" s="201" t="s">
        <v>80</v>
      </c>
      <c r="AY146" s="200" t="s">
        <v>122</v>
      </c>
      <c r="BK146" s="202">
        <f>SUM(BK147:BK195)</f>
        <v>0</v>
      </c>
    </row>
    <row r="147" s="2" customFormat="1" ht="24.15" customHeight="1">
      <c r="A147" s="39"/>
      <c r="B147" s="40"/>
      <c r="C147" s="205" t="s">
        <v>280</v>
      </c>
      <c r="D147" s="205" t="s">
        <v>125</v>
      </c>
      <c r="E147" s="206" t="s">
        <v>812</v>
      </c>
      <c r="F147" s="207" t="s">
        <v>813</v>
      </c>
      <c r="G147" s="208" t="s">
        <v>198</v>
      </c>
      <c r="H147" s="209">
        <v>94</v>
      </c>
      <c r="I147" s="210"/>
      <c r="J147" s="211">
        <f>ROUND(I147*H147,2)</f>
        <v>0</v>
      </c>
      <c r="K147" s="207" t="s">
        <v>129</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130</v>
      </c>
      <c r="AT147" s="216" t="s">
        <v>125</v>
      </c>
      <c r="AU147" s="216" t="s">
        <v>82</v>
      </c>
      <c r="AY147" s="18" t="s">
        <v>122</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130</v>
      </c>
      <c r="BM147" s="216" t="s">
        <v>814</v>
      </c>
    </row>
    <row r="148" s="2" customFormat="1">
      <c r="A148" s="39"/>
      <c r="B148" s="40"/>
      <c r="C148" s="41"/>
      <c r="D148" s="218" t="s">
        <v>132</v>
      </c>
      <c r="E148" s="41"/>
      <c r="F148" s="219" t="s">
        <v>815</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132</v>
      </c>
      <c r="AU148" s="18" t="s">
        <v>82</v>
      </c>
    </row>
    <row r="149" s="13" customFormat="1">
      <c r="A149" s="13"/>
      <c r="B149" s="229"/>
      <c r="C149" s="230"/>
      <c r="D149" s="223" t="s">
        <v>201</v>
      </c>
      <c r="E149" s="231" t="s">
        <v>19</v>
      </c>
      <c r="F149" s="232" t="s">
        <v>816</v>
      </c>
      <c r="G149" s="230"/>
      <c r="H149" s="233">
        <v>94</v>
      </c>
      <c r="I149" s="234"/>
      <c r="J149" s="230"/>
      <c r="K149" s="230"/>
      <c r="L149" s="235"/>
      <c r="M149" s="236"/>
      <c r="N149" s="237"/>
      <c r="O149" s="237"/>
      <c r="P149" s="237"/>
      <c r="Q149" s="237"/>
      <c r="R149" s="237"/>
      <c r="S149" s="237"/>
      <c r="T149" s="238"/>
      <c r="U149" s="13"/>
      <c r="V149" s="13"/>
      <c r="W149" s="13"/>
      <c r="X149" s="13"/>
      <c r="Y149" s="13"/>
      <c r="Z149" s="13"/>
      <c r="AA149" s="13"/>
      <c r="AB149" s="13"/>
      <c r="AC149" s="13"/>
      <c r="AD149" s="13"/>
      <c r="AE149" s="13"/>
      <c r="AT149" s="239" t="s">
        <v>201</v>
      </c>
      <c r="AU149" s="239" t="s">
        <v>82</v>
      </c>
      <c r="AV149" s="13" t="s">
        <v>82</v>
      </c>
      <c r="AW149" s="13" t="s">
        <v>33</v>
      </c>
      <c r="AX149" s="13" t="s">
        <v>80</v>
      </c>
      <c r="AY149" s="239" t="s">
        <v>122</v>
      </c>
    </row>
    <row r="150" s="2" customFormat="1" ht="16.5" customHeight="1">
      <c r="A150" s="39"/>
      <c r="B150" s="40"/>
      <c r="C150" s="205" t="s">
        <v>8</v>
      </c>
      <c r="D150" s="205" t="s">
        <v>125</v>
      </c>
      <c r="E150" s="206" t="s">
        <v>817</v>
      </c>
      <c r="F150" s="207" t="s">
        <v>818</v>
      </c>
      <c r="G150" s="208" t="s">
        <v>357</v>
      </c>
      <c r="H150" s="209">
        <v>1</v>
      </c>
      <c r="I150" s="210"/>
      <c r="J150" s="211">
        <f>ROUND(I150*H150,2)</f>
        <v>0</v>
      </c>
      <c r="K150" s="207" t="s">
        <v>19</v>
      </c>
      <c r="L150" s="45"/>
      <c r="M150" s="212" t="s">
        <v>19</v>
      </c>
      <c r="N150" s="213" t="s">
        <v>43</v>
      </c>
      <c r="O150" s="85"/>
      <c r="P150" s="214">
        <f>O150*H150</f>
        <v>0</v>
      </c>
      <c r="Q150" s="214">
        <v>0.0094999999999999998</v>
      </c>
      <c r="R150" s="214">
        <f>Q150*H150</f>
        <v>0.0094999999999999998</v>
      </c>
      <c r="S150" s="214">
        <v>0</v>
      </c>
      <c r="T150" s="215">
        <f>S150*H150</f>
        <v>0</v>
      </c>
      <c r="U150" s="39"/>
      <c r="V150" s="39"/>
      <c r="W150" s="39"/>
      <c r="X150" s="39"/>
      <c r="Y150" s="39"/>
      <c r="Z150" s="39"/>
      <c r="AA150" s="39"/>
      <c r="AB150" s="39"/>
      <c r="AC150" s="39"/>
      <c r="AD150" s="39"/>
      <c r="AE150" s="39"/>
      <c r="AR150" s="216" t="s">
        <v>130</v>
      </c>
      <c r="AT150" s="216" t="s">
        <v>125</v>
      </c>
      <c r="AU150" s="216" t="s">
        <v>82</v>
      </c>
      <c r="AY150" s="18" t="s">
        <v>122</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130</v>
      </c>
      <c r="BM150" s="216" t="s">
        <v>819</v>
      </c>
    </row>
    <row r="151" s="13" customFormat="1">
      <c r="A151" s="13"/>
      <c r="B151" s="229"/>
      <c r="C151" s="230"/>
      <c r="D151" s="223" t="s">
        <v>201</v>
      </c>
      <c r="E151" s="231" t="s">
        <v>19</v>
      </c>
      <c r="F151" s="232" t="s">
        <v>820</v>
      </c>
      <c r="G151" s="230"/>
      <c r="H151" s="233">
        <v>1</v>
      </c>
      <c r="I151" s="234"/>
      <c r="J151" s="230"/>
      <c r="K151" s="230"/>
      <c r="L151" s="235"/>
      <c r="M151" s="236"/>
      <c r="N151" s="237"/>
      <c r="O151" s="237"/>
      <c r="P151" s="237"/>
      <c r="Q151" s="237"/>
      <c r="R151" s="237"/>
      <c r="S151" s="237"/>
      <c r="T151" s="238"/>
      <c r="U151" s="13"/>
      <c r="V151" s="13"/>
      <c r="W151" s="13"/>
      <c r="X151" s="13"/>
      <c r="Y151" s="13"/>
      <c r="Z151" s="13"/>
      <c r="AA151" s="13"/>
      <c r="AB151" s="13"/>
      <c r="AC151" s="13"/>
      <c r="AD151" s="13"/>
      <c r="AE151" s="13"/>
      <c r="AT151" s="239" t="s">
        <v>201</v>
      </c>
      <c r="AU151" s="239" t="s">
        <v>82</v>
      </c>
      <c r="AV151" s="13" t="s">
        <v>82</v>
      </c>
      <c r="AW151" s="13" t="s">
        <v>33</v>
      </c>
      <c r="AX151" s="13" t="s">
        <v>80</v>
      </c>
      <c r="AY151" s="239" t="s">
        <v>122</v>
      </c>
    </row>
    <row r="152" s="2" customFormat="1" ht="37.8" customHeight="1">
      <c r="A152" s="39"/>
      <c r="B152" s="40"/>
      <c r="C152" s="205" t="s">
        <v>297</v>
      </c>
      <c r="D152" s="205" t="s">
        <v>125</v>
      </c>
      <c r="E152" s="206" t="s">
        <v>821</v>
      </c>
      <c r="F152" s="207" t="s">
        <v>822</v>
      </c>
      <c r="G152" s="208" t="s">
        <v>198</v>
      </c>
      <c r="H152" s="209">
        <v>94</v>
      </c>
      <c r="I152" s="210"/>
      <c r="J152" s="211">
        <f>ROUND(I152*H152,2)</f>
        <v>0</v>
      </c>
      <c r="K152" s="207" t="s">
        <v>129</v>
      </c>
      <c r="L152" s="45"/>
      <c r="M152" s="212" t="s">
        <v>19</v>
      </c>
      <c r="N152" s="213" t="s">
        <v>43</v>
      </c>
      <c r="O152" s="85"/>
      <c r="P152" s="214">
        <f>O152*H152</f>
        <v>0</v>
      </c>
      <c r="Q152" s="214">
        <v>2.0000000000000002E-05</v>
      </c>
      <c r="R152" s="214">
        <f>Q152*H152</f>
        <v>0.0018800000000000002</v>
      </c>
      <c r="S152" s="214">
        <v>0</v>
      </c>
      <c r="T152" s="215">
        <f>S152*H152</f>
        <v>0</v>
      </c>
      <c r="U152" s="39"/>
      <c r="V152" s="39"/>
      <c r="W152" s="39"/>
      <c r="X152" s="39"/>
      <c r="Y152" s="39"/>
      <c r="Z152" s="39"/>
      <c r="AA152" s="39"/>
      <c r="AB152" s="39"/>
      <c r="AC152" s="39"/>
      <c r="AD152" s="39"/>
      <c r="AE152" s="39"/>
      <c r="AR152" s="216" t="s">
        <v>130</v>
      </c>
      <c r="AT152" s="216" t="s">
        <v>125</v>
      </c>
      <c r="AU152" s="216" t="s">
        <v>82</v>
      </c>
      <c r="AY152" s="18" t="s">
        <v>122</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130</v>
      </c>
      <c r="BM152" s="216" t="s">
        <v>823</v>
      </c>
    </row>
    <row r="153" s="2" customFormat="1">
      <c r="A153" s="39"/>
      <c r="B153" s="40"/>
      <c r="C153" s="41"/>
      <c r="D153" s="218" t="s">
        <v>132</v>
      </c>
      <c r="E153" s="41"/>
      <c r="F153" s="219" t="s">
        <v>824</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132</v>
      </c>
      <c r="AU153" s="18" t="s">
        <v>82</v>
      </c>
    </row>
    <row r="154" s="2" customFormat="1">
      <c r="A154" s="39"/>
      <c r="B154" s="40"/>
      <c r="C154" s="41"/>
      <c r="D154" s="223" t="s">
        <v>752</v>
      </c>
      <c r="E154" s="41"/>
      <c r="F154" s="224" t="s">
        <v>825</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752</v>
      </c>
      <c r="AU154" s="18" t="s">
        <v>82</v>
      </c>
    </row>
    <row r="155" s="13" customFormat="1">
      <c r="A155" s="13"/>
      <c r="B155" s="229"/>
      <c r="C155" s="230"/>
      <c r="D155" s="223" t="s">
        <v>201</v>
      </c>
      <c r="E155" s="231" t="s">
        <v>19</v>
      </c>
      <c r="F155" s="232" t="s">
        <v>826</v>
      </c>
      <c r="G155" s="230"/>
      <c r="H155" s="233">
        <v>94</v>
      </c>
      <c r="I155" s="234"/>
      <c r="J155" s="230"/>
      <c r="K155" s="230"/>
      <c r="L155" s="235"/>
      <c r="M155" s="236"/>
      <c r="N155" s="237"/>
      <c r="O155" s="237"/>
      <c r="P155" s="237"/>
      <c r="Q155" s="237"/>
      <c r="R155" s="237"/>
      <c r="S155" s="237"/>
      <c r="T155" s="238"/>
      <c r="U155" s="13"/>
      <c r="V155" s="13"/>
      <c r="W155" s="13"/>
      <c r="X155" s="13"/>
      <c r="Y155" s="13"/>
      <c r="Z155" s="13"/>
      <c r="AA155" s="13"/>
      <c r="AB155" s="13"/>
      <c r="AC155" s="13"/>
      <c r="AD155" s="13"/>
      <c r="AE155" s="13"/>
      <c r="AT155" s="239" t="s">
        <v>201</v>
      </c>
      <c r="AU155" s="239" t="s">
        <v>82</v>
      </c>
      <c r="AV155" s="13" t="s">
        <v>82</v>
      </c>
      <c r="AW155" s="13" t="s">
        <v>33</v>
      </c>
      <c r="AX155" s="13" t="s">
        <v>80</v>
      </c>
      <c r="AY155" s="239" t="s">
        <v>122</v>
      </c>
    </row>
    <row r="156" s="2" customFormat="1" ht="24.15" customHeight="1">
      <c r="A156" s="39"/>
      <c r="B156" s="40"/>
      <c r="C156" s="261" t="s">
        <v>302</v>
      </c>
      <c r="D156" s="261" t="s">
        <v>631</v>
      </c>
      <c r="E156" s="262" t="s">
        <v>827</v>
      </c>
      <c r="F156" s="263" t="s">
        <v>828</v>
      </c>
      <c r="G156" s="264" t="s">
        <v>198</v>
      </c>
      <c r="H156" s="265">
        <v>94</v>
      </c>
      <c r="I156" s="266"/>
      <c r="J156" s="267">
        <f>ROUND(I156*H156,2)</f>
        <v>0</v>
      </c>
      <c r="K156" s="263" t="s">
        <v>129</v>
      </c>
      <c r="L156" s="268"/>
      <c r="M156" s="269" t="s">
        <v>19</v>
      </c>
      <c r="N156" s="270" t="s">
        <v>43</v>
      </c>
      <c r="O156" s="85"/>
      <c r="P156" s="214">
        <f>O156*H156</f>
        <v>0</v>
      </c>
      <c r="Q156" s="214">
        <v>0.01602</v>
      </c>
      <c r="R156" s="214">
        <f>Q156*H156</f>
        <v>1.5058799999999999</v>
      </c>
      <c r="S156" s="214">
        <v>0</v>
      </c>
      <c r="T156" s="215">
        <f>S156*H156</f>
        <v>0</v>
      </c>
      <c r="U156" s="39"/>
      <c r="V156" s="39"/>
      <c r="W156" s="39"/>
      <c r="X156" s="39"/>
      <c r="Y156" s="39"/>
      <c r="Z156" s="39"/>
      <c r="AA156" s="39"/>
      <c r="AB156" s="39"/>
      <c r="AC156" s="39"/>
      <c r="AD156" s="39"/>
      <c r="AE156" s="39"/>
      <c r="AR156" s="216" t="s">
        <v>238</v>
      </c>
      <c r="AT156" s="216" t="s">
        <v>631</v>
      </c>
      <c r="AU156" s="216" t="s">
        <v>82</v>
      </c>
      <c r="AY156" s="18" t="s">
        <v>122</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130</v>
      </c>
      <c r="BM156" s="216" t="s">
        <v>829</v>
      </c>
    </row>
    <row r="157" s="13" customFormat="1">
      <c r="A157" s="13"/>
      <c r="B157" s="229"/>
      <c r="C157" s="230"/>
      <c r="D157" s="223" t="s">
        <v>201</v>
      </c>
      <c r="E157" s="231" t="s">
        <v>19</v>
      </c>
      <c r="F157" s="232" t="s">
        <v>816</v>
      </c>
      <c r="G157" s="230"/>
      <c r="H157" s="233">
        <v>94</v>
      </c>
      <c r="I157" s="234"/>
      <c r="J157" s="230"/>
      <c r="K157" s="230"/>
      <c r="L157" s="235"/>
      <c r="M157" s="236"/>
      <c r="N157" s="237"/>
      <c r="O157" s="237"/>
      <c r="P157" s="237"/>
      <c r="Q157" s="237"/>
      <c r="R157" s="237"/>
      <c r="S157" s="237"/>
      <c r="T157" s="238"/>
      <c r="U157" s="13"/>
      <c r="V157" s="13"/>
      <c r="W157" s="13"/>
      <c r="X157" s="13"/>
      <c r="Y157" s="13"/>
      <c r="Z157" s="13"/>
      <c r="AA157" s="13"/>
      <c r="AB157" s="13"/>
      <c r="AC157" s="13"/>
      <c r="AD157" s="13"/>
      <c r="AE157" s="13"/>
      <c r="AT157" s="239" t="s">
        <v>201</v>
      </c>
      <c r="AU157" s="239" t="s">
        <v>82</v>
      </c>
      <c r="AV157" s="13" t="s">
        <v>82</v>
      </c>
      <c r="AW157" s="13" t="s">
        <v>33</v>
      </c>
      <c r="AX157" s="13" t="s">
        <v>80</v>
      </c>
      <c r="AY157" s="239" t="s">
        <v>122</v>
      </c>
    </row>
    <row r="158" s="2" customFormat="1" ht="37.8" customHeight="1">
      <c r="A158" s="39"/>
      <c r="B158" s="40"/>
      <c r="C158" s="205" t="s">
        <v>307</v>
      </c>
      <c r="D158" s="205" t="s">
        <v>125</v>
      </c>
      <c r="E158" s="206" t="s">
        <v>830</v>
      </c>
      <c r="F158" s="207" t="s">
        <v>831</v>
      </c>
      <c r="G158" s="208" t="s">
        <v>357</v>
      </c>
      <c r="H158" s="209">
        <v>12</v>
      </c>
      <c r="I158" s="210"/>
      <c r="J158" s="211">
        <f>ROUND(I158*H158,2)</f>
        <v>0</v>
      </c>
      <c r="K158" s="207" t="s">
        <v>129</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130</v>
      </c>
      <c r="AT158" s="216" t="s">
        <v>125</v>
      </c>
      <c r="AU158" s="216" t="s">
        <v>82</v>
      </c>
      <c r="AY158" s="18" t="s">
        <v>122</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130</v>
      </c>
      <c r="BM158" s="216" t="s">
        <v>832</v>
      </c>
    </row>
    <row r="159" s="2" customFormat="1">
      <c r="A159" s="39"/>
      <c r="B159" s="40"/>
      <c r="C159" s="41"/>
      <c r="D159" s="218" t="s">
        <v>132</v>
      </c>
      <c r="E159" s="41"/>
      <c r="F159" s="219" t="s">
        <v>833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132</v>
      </c>
      <c r="AU159" s="18" t="s">
        <v>82</v>
      </c>
    </row>
    <row r="160" s="13" customFormat="1">
      <c r="A160" s="13"/>
      <c r="B160" s="229"/>
      <c r="C160" s="230"/>
      <c r="D160" s="223" t="s">
        <v>201</v>
      </c>
      <c r="E160" s="231" t="s">
        <v>19</v>
      </c>
      <c r="F160" s="232" t="s">
        <v>834</v>
      </c>
      <c r="G160" s="230"/>
      <c r="H160" s="233">
        <v>12</v>
      </c>
      <c r="I160" s="234"/>
      <c r="J160" s="230"/>
      <c r="K160" s="230"/>
      <c r="L160" s="235"/>
      <c r="M160" s="236"/>
      <c r="N160" s="237"/>
      <c r="O160" s="237"/>
      <c r="P160" s="237"/>
      <c r="Q160" s="237"/>
      <c r="R160" s="237"/>
      <c r="S160" s="237"/>
      <c r="T160" s="238"/>
      <c r="U160" s="13"/>
      <c r="V160" s="13"/>
      <c r="W160" s="13"/>
      <c r="X160" s="13"/>
      <c r="Y160" s="13"/>
      <c r="Z160" s="13"/>
      <c r="AA160" s="13"/>
      <c r="AB160" s="13"/>
      <c r="AC160" s="13"/>
      <c r="AD160" s="13"/>
      <c r="AE160" s="13"/>
      <c r="AT160" s="239" t="s">
        <v>201</v>
      </c>
      <c r="AU160" s="239" t="s">
        <v>82</v>
      </c>
      <c r="AV160" s="13" t="s">
        <v>82</v>
      </c>
      <c r="AW160" s="13" t="s">
        <v>33</v>
      </c>
      <c r="AX160" s="13" t="s">
        <v>80</v>
      </c>
      <c r="AY160" s="239" t="s">
        <v>122</v>
      </c>
    </row>
    <row r="161" s="2" customFormat="1" ht="24.15" customHeight="1">
      <c r="A161" s="39"/>
      <c r="B161" s="40"/>
      <c r="C161" s="261" t="s">
        <v>312</v>
      </c>
      <c r="D161" s="261" t="s">
        <v>631</v>
      </c>
      <c r="E161" s="262" t="s">
        <v>835</v>
      </c>
      <c r="F161" s="263" t="s">
        <v>836</v>
      </c>
      <c r="G161" s="264" t="s">
        <v>357</v>
      </c>
      <c r="H161" s="265">
        <v>6</v>
      </c>
      <c r="I161" s="266"/>
      <c r="J161" s="267">
        <f>ROUND(I161*H161,2)</f>
        <v>0</v>
      </c>
      <c r="K161" s="263" t="s">
        <v>129</v>
      </c>
      <c r="L161" s="268"/>
      <c r="M161" s="269" t="s">
        <v>19</v>
      </c>
      <c r="N161" s="270" t="s">
        <v>43</v>
      </c>
      <c r="O161" s="85"/>
      <c r="P161" s="214">
        <f>O161*H161</f>
        <v>0</v>
      </c>
      <c r="Q161" s="214">
        <v>0.0014</v>
      </c>
      <c r="R161" s="214">
        <f>Q161*H161</f>
        <v>0.0083999999999999995</v>
      </c>
      <c r="S161" s="214">
        <v>0</v>
      </c>
      <c r="T161" s="215">
        <f>S161*H161</f>
        <v>0</v>
      </c>
      <c r="U161" s="39"/>
      <c r="V161" s="39"/>
      <c r="W161" s="39"/>
      <c r="X161" s="39"/>
      <c r="Y161" s="39"/>
      <c r="Z161" s="39"/>
      <c r="AA161" s="39"/>
      <c r="AB161" s="39"/>
      <c r="AC161" s="39"/>
      <c r="AD161" s="39"/>
      <c r="AE161" s="39"/>
      <c r="AR161" s="216" t="s">
        <v>238</v>
      </c>
      <c r="AT161" s="216" t="s">
        <v>631</v>
      </c>
      <c r="AU161" s="216" t="s">
        <v>82</v>
      </c>
      <c r="AY161" s="18" t="s">
        <v>122</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130</v>
      </c>
      <c r="BM161" s="216" t="s">
        <v>837</v>
      </c>
    </row>
    <row r="162" s="13" customFormat="1">
      <c r="A162" s="13"/>
      <c r="B162" s="229"/>
      <c r="C162" s="230"/>
      <c r="D162" s="223" t="s">
        <v>201</v>
      </c>
      <c r="E162" s="231" t="s">
        <v>19</v>
      </c>
      <c r="F162" s="232" t="s">
        <v>838</v>
      </c>
      <c r="G162" s="230"/>
      <c r="H162" s="233">
        <v>6</v>
      </c>
      <c r="I162" s="234"/>
      <c r="J162" s="230"/>
      <c r="K162" s="230"/>
      <c r="L162" s="235"/>
      <c r="M162" s="236"/>
      <c r="N162" s="237"/>
      <c r="O162" s="237"/>
      <c r="P162" s="237"/>
      <c r="Q162" s="237"/>
      <c r="R162" s="237"/>
      <c r="S162" s="237"/>
      <c r="T162" s="238"/>
      <c r="U162" s="13"/>
      <c r="V162" s="13"/>
      <c r="W162" s="13"/>
      <c r="X162" s="13"/>
      <c r="Y162" s="13"/>
      <c r="Z162" s="13"/>
      <c r="AA162" s="13"/>
      <c r="AB162" s="13"/>
      <c r="AC162" s="13"/>
      <c r="AD162" s="13"/>
      <c r="AE162" s="13"/>
      <c r="AT162" s="239" t="s">
        <v>201</v>
      </c>
      <c r="AU162" s="239" t="s">
        <v>82</v>
      </c>
      <c r="AV162" s="13" t="s">
        <v>82</v>
      </c>
      <c r="AW162" s="13" t="s">
        <v>33</v>
      </c>
      <c r="AX162" s="13" t="s">
        <v>80</v>
      </c>
      <c r="AY162" s="239" t="s">
        <v>122</v>
      </c>
    </row>
    <row r="163" s="2" customFormat="1" ht="24.15" customHeight="1">
      <c r="A163" s="39"/>
      <c r="B163" s="40"/>
      <c r="C163" s="261" t="s">
        <v>318</v>
      </c>
      <c r="D163" s="261" t="s">
        <v>631</v>
      </c>
      <c r="E163" s="262" t="s">
        <v>839</v>
      </c>
      <c r="F163" s="263" t="s">
        <v>840</v>
      </c>
      <c r="G163" s="264" t="s">
        <v>357</v>
      </c>
      <c r="H163" s="265">
        <v>6</v>
      </c>
      <c r="I163" s="266"/>
      <c r="J163" s="267">
        <f>ROUND(I163*H163,2)</f>
        <v>0</v>
      </c>
      <c r="K163" s="263" t="s">
        <v>129</v>
      </c>
      <c r="L163" s="268"/>
      <c r="M163" s="269" t="s">
        <v>19</v>
      </c>
      <c r="N163" s="270" t="s">
        <v>43</v>
      </c>
      <c r="O163" s="85"/>
      <c r="P163" s="214">
        <f>O163*H163</f>
        <v>0</v>
      </c>
      <c r="Q163" s="214">
        <v>0.0012999999999999999</v>
      </c>
      <c r="R163" s="214">
        <f>Q163*H163</f>
        <v>0.0077999999999999996</v>
      </c>
      <c r="S163" s="214">
        <v>0</v>
      </c>
      <c r="T163" s="215">
        <f>S163*H163</f>
        <v>0</v>
      </c>
      <c r="U163" s="39"/>
      <c r="V163" s="39"/>
      <c r="W163" s="39"/>
      <c r="X163" s="39"/>
      <c r="Y163" s="39"/>
      <c r="Z163" s="39"/>
      <c r="AA163" s="39"/>
      <c r="AB163" s="39"/>
      <c r="AC163" s="39"/>
      <c r="AD163" s="39"/>
      <c r="AE163" s="39"/>
      <c r="AR163" s="216" t="s">
        <v>238</v>
      </c>
      <c r="AT163" s="216" t="s">
        <v>631</v>
      </c>
      <c r="AU163" s="216" t="s">
        <v>82</v>
      </c>
      <c r="AY163" s="18" t="s">
        <v>122</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130</v>
      </c>
      <c r="BM163" s="216" t="s">
        <v>841</v>
      </c>
    </row>
    <row r="164" s="13" customFormat="1">
      <c r="A164" s="13"/>
      <c r="B164" s="229"/>
      <c r="C164" s="230"/>
      <c r="D164" s="223" t="s">
        <v>201</v>
      </c>
      <c r="E164" s="231" t="s">
        <v>19</v>
      </c>
      <c r="F164" s="232" t="s">
        <v>838</v>
      </c>
      <c r="G164" s="230"/>
      <c r="H164" s="233">
        <v>6</v>
      </c>
      <c r="I164" s="234"/>
      <c r="J164" s="230"/>
      <c r="K164" s="230"/>
      <c r="L164" s="235"/>
      <c r="M164" s="236"/>
      <c r="N164" s="237"/>
      <c r="O164" s="237"/>
      <c r="P164" s="237"/>
      <c r="Q164" s="237"/>
      <c r="R164" s="237"/>
      <c r="S164" s="237"/>
      <c r="T164" s="238"/>
      <c r="U164" s="13"/>
      <c r="V164" s="13"/>
      <c r="W164" s="13"/>
      <c r="X164" s="13"/>
      <c r="Y164" s="13"/>
      <c r="Z164" s="13"/>
      <c r="AA164" s="13"/>
      <c r="AB164" s="13"/>
      <c r="AC164" s="13"/>
      <c r="AD164" s="13"/>
      <c r="AE164" s="13"/>
      <c r="AT164" s="239" t="s">
        <v>201</v>
      </c>
      <c r="AU164" s="239" t="s">
        <v>82</v>
      </c>
      <c r="AV164" s="13" t="s">
        <v>82</v>
      </c>
      <c r="AW164" s="13" t="s">
        <v>33</v>
      </c>
      <c r="AX164" s="13" t="s">
        <v>80</v>
      </c>
      <c r="AY164" s="239" t="s">
        <v>122</v>
      </c>
    </row>
    <row r="165" s="2" customFormat="1" ht="37.8" customHeight="1">
      <c r="A165" s="39"/>
      <c r="B165" s="40"/>
      <c r="C165" s="205" t="s">
        <v>7</v>
      </c>
      <c r="D165" s="205" t="s">
        <v>125</v>
      </c>
      <c r="E165" s="206" t="s">
        <v>842</v>
      </c>
      <c r="F165" s="207" t="s">
        <v>843</v>
      </c>
      <c r="G165" s="208" t="s">
        <v>357</v>
      </c>
      <c r="H165" s="209">
        <v>5</v>
      </c>
      <c r="I165" s="210"/>
      <c r="J165" s="211">
        <f>ROUND(I165*H165,2)</f>
        <v>0</v>
      </c>
      <c r="K165" s="207" t="s">
        <v>129</v>
      </c>
      <c r="L165" s="45"/>
      <c r="M165" s="212" t="s">
        <v>19</v>
      </c>
      <c r="N165" s="213" t="s">
        <v>43</v>
      </c>
      <c r="O165" s="85"/>
      <c r="P165" s="214">
        <f>O165*H165</f>
        <v>0</v>
      </c>
      <c r="Q165" s="214">
        <v>2.0000000000000002E-05</v>
      </c>
      <c r="R165" s="214">
        <f>Q165*H165</f>
        <v>0.00010000000000000001</v>
      </c>
      <c r="S165" s="214">
        <v>0</v>
      </c>
      <c r="T165" s="215">
        <f>S165*H165</f>
        <v>0</v>
      </c>
      <c r="U165" s="39"/>
      <c r="V165" s="39"/>
      <c r="W165" s="39"/>
      <c r="X165" s="39"/>
      <c r="Y165" s="39"/>
      <c r="Z165" s="39"/>
      <c r="AA165" s="39"/>
      <c r="AB165" s="39"/>
      <c r="AC165" s="39"/>
      <c r="AD165" s="39"/>
      <c r="AE165" s="39"/>
      <c r="AR165" s="216" t="s">
        <v>130</v>
      </c>
      <c r="AT165" s="216" t="s">
        <v>125</v>
      </c>
      <c r="AU165" s="216" t="s">
        <v>82</v>
      </c>
      <c r="AY165" s="18" t="s">
        <v>122</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130</v>
      </c>
      <c r="BM165" s="216" t="s">
        <v>844</v>
      </c>
    </row>
    <row r="166" s="2" customFormat="1">
      <c r="A166" s="39"/>
      <c r="B166" s="40"/>
      <c r="C166" s="41"/>
      <c r="D166" s="218" t="s">
        <v>132</v>
      </c>
      <c r="E166" s="41"/>
      <c r="F166" s="219" t="s">
        <v>845</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132</v>
      </c>
      <c r="AU166" s="18" t="s">
        <v>82</v>
      </c>
    </row>
    <row r="167" s="2" customFormat="1">
      <c r="A167" s="39"/>
      <c r="B167" s="40"/>
      <c r="C167" s="41"/>
      <c r="D167" s="223" t="s">
        <v>752</v>
      </c>
      <c r="E167" s="41"/>
      <c r="F167" s="224" t="s">
        <v>846</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752</v>
      </c>
      <c r="AU167" s="18" t="s">
        <v>82</v>
      </c>
    </row>
    <row r="168" s="13" customFormat="1">
      <c r="A168" s="13"/>
      <c r="B168" s="229"/>
      <c r="C168" s="230"/>
      <c r="D168" s="223" t="s">
        <v>201</v>
      </c>
      <c r="E168" s="231" t="s">
        <v>19</v>
      </c>
      <c r="F168" s="232" t="s">
        <v>847</v>
      </c>
      <c r="G168" s="230"/>
      <c r="H168" s="233">
        <v>5</v>
      </c>
      <c r="I168" s="234"/>
      <c r="J168" s="230"/>
      <c r="K168" s="230"/>
      <c r="L168" s="235"/>
      <c r="M168" s="236"/>
      <c r="N168" s="237"/>
      <c r="O168" s="237"/>
      <c r="P168" s="237"/>
      <c r="Q168" s="237"/>
      <c r="R168" s="237"/>
      <c r="S168" s="237"/>
      <c r="T168" s="238"/>
      <c r="U168" s="13"/>
      <c r="V168" s="13"/>
      <c r="W168" s="13"/>
      <c r="X168" s="13"/>
      <c r="Y168" s="13"/>
      <c r="Z168" s="13"/>
      <c r="AA168" s="13"/>
      <c r="AB168" s="13"/>
      <c r="AC168" s="13"/>
      <c r="AD168" s="13"/>
      <c r="AE168" s="13"/>
      <c r="AT168" s="239" t="s">
        <v>201</v>
      </c>
      <c r="AU168" s="239" t="s">
        <v>82</v>
      </c>
      <c r="AV168" s="13" t="s">
        <v>82</v>
      </c>
      <c r="AW168" s="13" t="s">
        <v>33</v>
      </c>
      <c r="AX168" s="13" t="s">
        <v>80</v>
      </c>
      <c r="AY168" s="239" t="s">
        <v>122</v>
      </c>
    </row>
    <row r="169" s="2" customFormat="1" ht="24.15" customHeight="1">
      <c r="A169" s="39"/>
      <c r="B169" s="40"/>
      <c r="C169" s="261" t="s">
        <v>330</v>
      </c>
      <c r="D169" s="261" t="s">
        <v>631</v>
      </c>
      <c r="E169" s="262" t="s">
        <v>848</v>
      </c>
      <c r="F169" s="263" t="s">
        <v>849</v>
      </c>
      <c r="G169" s="264" t="s">
        <v>357</v>
      </c>
      <c r="H169" s="265">
        <v>5</v>
      </c>
      <c r="I169" s="266"/>
      <c r="J169" s="267">
        <f>ROUND(I169*H169,2)</f>
        <v>0</v>
      </c>
      <c r="K169" s="263" t="s">
        <v>129</v>
      </c>
      <c r="L169" s="268"/>
      <c r="M169" s="269" t="s">
        <v>19</v>
      </c>
      <c r="N169" s="270" t="s">
        <v>43</v>
      </c>
      <c r="O169" s="85"/>
      <c r="P169" s="214">
        <f>O169*H169</f>
        <v>0</v>
      </c>
      <c r="Q169" s="214">
        <v>0.0071999999999999998</v>
      </c>
      <c r="R169" s="214">
        <f>Q169*H169</f>
        <v>0.035999999999999997</v>
      </c>
      <c r="S169" s="214">
        <v>0</v>
      </c>
      <c r="T169" s="215">
        <f>S169*H169</f>
        <v>0</v>
      </c>
      <c r="U169" s="39"/>
      <c r="V169" s="39"/>
      <c r="W169" s="39"/>
      <c r="X169" s="39"/>
      <c r="Y169" s="39"/>
      <c r="Z169" s="39"/>
      <c r="AA169" s="39"/>
      <c r="AB169" s="39"/>
      <c r="AC169" s="39"/>
      <c r="AD169" s="39"/>
      <c r="AE169" s="39"/>
      <c r="AR169" s="216" t="s">
        <v>238</v>
      </c>
      <c r="AT169" s="216" t="s">
        <v>631</v>
      </c>
      <c r="AU169" s="216" t="s">
        <v>82</v>
      </c>
      <c r="AY169" s="18" t="s">
        <v>122</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130</v>
      </c>
      <c r="BM169" s="216" t="s">
        <v>850</v>
      </c>
    </row>
    <row r="170" s="13" customFormat="1">
      <c r="A170" s="13"/>
      <c r="B170" s="229"/>
      <c r="C170" s="230"/>
      <c r="D170" s="223" t="s">
        <v>201</v>
      </c>
      <c r="E170" s="231" t="s">
        <v>19</v>
      </c>
      <c r="F170" s="232" t="s">
        <v>847</v>
      </c>
      <c r="G170" s="230"/>
      <c r="H170" s="233">
        <v>5</v>
      </c>
      <c r="I170" s="234"/>
      <c r="J170" s="230"/>
      <c r="K170" s="230"/>
      <c r="L170" s="235"/>
      <c r="M170" s="236"/>
      <c r="N170" s="237"/>
      <c r="O170" s="237"/>
      <c r="P170" s="237"/>
      <c r="Q170" s="237"/>
      <c r="R170" s="237"/>
      <c r="S170" s="237"/>
      <c r="T170" s="238"/>
      <c r="U170" s="13"/>
      <c r="V170" s="13"/>
      <c r="W170" s="13"/>
      <c r="X170" s="13"/>
      <c r="Y170" s="13"/>
      <c r="Z170" s="13"/>
      <c r="AA170" s="13"/>
      <c r="AB170" s="13"/>
      <c r="AC170" s="13"/>
      <c r="AD170" s="13"/>
      <c r="AE170" s="13"/>
      <c r="AT170" s="239" t="s">
        <v>201</v>
      </c>
      <c r="AU170" s="239" t="s">
        <v>82</v>
      </c>
      <c r="AV170" s="13" t="s">
        <v>82</v>
      </c>
      <c r="AW170" s="13" t="s">
        <v>33</v>
      </c>
      <c r="AX170" s="13" t="s">
        <v>80</v>
      </c>
      <c r="AY170" s="239" t="s">
        <v>122</v>
      </c>
    </row>
    <row r="171" s="2" customFormat="1" ht="24.15" customHeight="1">
      <c r="A171" s="39"/>
      <c r="B171" s="40"/>
      <c r="C171" s="205" t="s">
        <v>336</v>
      </c>
      <c r="D171" s="205" t="s">
        <v>125</v>
      </c>
      <c r="E171" s="206" t="s">
        <v>851</v>
      </c>
      <c r="F171" s="207" t="s">
        <v>852</v>
      </c>
      <c r="G171" s="208" t="s">
        <v>853</v>
      </c>
      <c r="H171" s="209">
        <v>2</v>
      </c>
      <c r="I171" s="210"/>
      <c r="J171" s="211">
        <f>ROUND(I171*H171,2)</f>
        <v>0</v>
      </c>
      <c r="K171" s="207" t="s">
        <v>129</v>
      </c>
      <c r="L171" s="45"/>
      <c r="M171" s="212" t="s">
        <v>19</v>
      </c>
      <c r="N171" s="213" t="s">
        <v>43</v>
      </c>
      <c r="O171" s="85"/>
      <c r="P171" s="214">
        <f>O171*H171</f>
        <v>0</v>
      </c>
      <c r="Q171" s="214">
        <v>0.00031</v>
      </c>
      <c r="R171" s="214">
        <f>Q171*H171</f>
        <v>0.00062</v>
      </c>
      <c r="S171" s="214">
        <v>0</v>
      </c>
      <c r="T171" s="215">
        <f>S171*H171</f>
        <v>0</v>
      </c>
      <c r="U171" s="39"/>
      <c r="V171" s="39"/>
      <c r="W171" s="39"/>
      <c r="X171" s="39"/>
      <c r="Y171" s="39"/>
      <c r="Z171" s="39"/>
      <c r="AA171" s="39"/>
      <c r="AB171" s="39"/>
      <c r="AC171" s="39"/>
      <c r="AD171" s="39"/>
      <c r="AE171" s="39"/>
      <c r="AR171" s="216" t="s">
        <v>130</v>
      </c>
      <c r="AT171" s="216" t="s">
        <v>125</v>
      </c>
      <c r="AU171" s="216" t="s">
        <v>82</v>
      </c>
      <c r="AY171" s="18" t="s">
        <v>122</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130</v>
      </c>
      <c r="BM171" s="216" t="s">
        <v>854</v>
      </c>
    </row>
    <row r="172" s="2" customFormat="1">
      <c r="A172" s="39"/>
      <c r="B172" s="40"/>
      <c r="C172" s="41"/>
      <c r="D172" s="218" t="s">
        <v>132</v>
      </c>
      <c r="E172" s="41"/>
      <c r="F172" s="219" t="s">
        <v>855</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132</v>
      </c>
      <c r="AU172" s="18" t="s">
        <v>82</v>
      </c>
    </row>
    <row r="173" s="2" customFormat="1">
      <c r="A173" s="39"/>
      <c r="B173" s="40"/>
      <c r="C173" s="41"/>
      <c r="D173" s="223" t="s">
        <v>752</v>
      </c>
      <c r="E173" s="41"/>
      <c r="F173" s="224" t="s">
        <v>856</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752</v>
      </c>
      <c r="AU173" s="18" t="s">
        <v>82</v>
      </c>
    </row>
    <row r="174" s="13" customFormat="1">
      <c r="A174" s="13"/>
      <c r="B174" s="229"/>
      <c r="C174" s="230"/>
      <c r="D174" s="223" t="s">
        <v>201</v>
      </c>
      <c r="E174" s="231" t="s">
        <v>19</v>
      </c>
      <c r="F174" s="232" t="s">
        <v>790</v>
      </c>
      <c r="G174" s="230"/>
      <c r="H174" s="233">
        <v>2</v>
      </c>
      <c r="I174" s="234"/>
      <c r="J174" s="230"/>
      <c r="K174" s="230"/>
      <c r="L174" s="235"/>
      <c r="M174" s="236"/>
      <c r="N174" s="237"/>
      <c r="O174" s="237"/>
      <c r="P174" s="237"/>
      <c r="Q174" s="237"/>
      <c r="R174" s="237"/>
      <c r="S174" s="237"/>
      <c r="T174" s="238"/>
      <c r="U174" s="13"/>
      <c r="V174" s="13"/>
      <c r="W174" s="13"/>
      <c r="X174" s="13"/>
      <c r="Y174" s="13"/>
      <c r="Z174" s="13"/>
      <c r="AA174" s="13"/>
      <c r="AB174" s="13"/>
      <c r="AC174" s="13"/>
      <c r="AD174" s="13"/>
      <c r="AE174" s="13"/>
      <c r="AT174" s="239" t="s">
        <v>201</v>
      </c>
      <c r="AU174" s="239" t="s">
        <v>82</v>
      </c>
      <c r="AV174" s="13" t="s">
        <v>82</v>
      </c>
      <c r="AW174" s="13" t="s">
        <v>33</v>
      </c>
      <c r="AX174" s="13" t="s">
        <v>80</v>
      </c>
      <c r="AY174" s="239" t="s">
        <v>122</v>
      </c>
    </row>
    <row r="175" s="2" customFormat="1" ht="44.25" customHeight="1">
      <c r="A175" s="39"/>
      <c r="B175" s="40"/>
      <c r="C175" s="205" t="s">
        <v>342</v>
      </c>
      <c r="D175" s="205" t="s">
        <v>125</v>
      </c>
      <c r="E175" s="206" t="s">
        <v>857</v>
      </c>
      <c r="F175" s="207" t="s">
        <v>858</v>
      </c>
      <c r="G175" s="208" t="s">
        <v>357</v>
      </c>
      <c r="H175" s="209">
        <v>3</v>
      </c>
      <c r="I175" s="210"/>
      <c r="J175" s="211">
        <f>ROUND(I175*H175,2)</f>
        <v>0</v>
      </c>
      <c r="K175" s="207" t="s">
        <v>129</v>
      </c>
      <c r="L175" s="45"/>
      <c r="M175" s="212" t="s">
        <v>19</v>
      </c>
      <c r="N175" s="213" t="s">
        <v>43</v>
      </c>
      <c r="O175" s="85"/>
      <c r="P175" s="214">
        <f>O175*H175</f>
        <v>0</v>
      </c>
      <c r="Q175" s="214">
        <v>2.2568899999999998</v>
      </c>
      <c r="R175" s="214">
        <f>Q175*H175</f>
        <v>6.7706699999999991</v>
      </c>
      <c r="S175" s="214">
        <v>0</v>
      </c>
      <c r="T175" s="215">
        <f>S175*H175</f>
        <v>0</v>
      </c>
      <c r="U175" s="39"/>
      <c r="V175" s="39"/>
      <c r="W175" s="39"/>
      <c r="X175" s="39"/>
      <c r="Y175" s="39"/>
      <c r="Z175" s="39"/>
      <c r="AA175" s="39"/>
      <c r="AB175" s="39"/>
      <c r="AC175" s="39"/>
      <c r="AD175" s="39"/>
      <c r="AE175" s="39"/>
      <c r="AR175" s="216" t="s">
        <v>130</v>
      </c>
      <c r="AT175" s="216" t="s">
        <v>125</v>
      </c>
      <c r="AU175" s="216" t="s">
        <v>82</v>
      </c>
      <c r="AY175" s="18" t="s">
        <v>122</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130</v>
      </c>
      <c r="BM175" s="216" t="s">
        <v>859</v>
      </c>
    </row>
    <row r="176" s="2" customFormat="1">
      <c r="A176" s="39"/>
      <c r="B176" s="40"/>
      <c r="C176" s="41"/>
      <c r="D176" s="218" t="s">
        <v>132</v>
      </c>
      <c r="E176" s="41"/>
      <c r="F176" s="219" t="s">
        <v>860</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132</v>
      </c>
      <c r="AU176" s="18" t="s">
        <v>82</v>
      </c>
    </row>
    <row r="177" s="14" customFormat="1">
      <c r="A177" s="14"/>
      <c r="B177" s="240"/>
      <c r="C177" s="241"/>
      <c r="D177" s="223" t="s">
        <v>201</v>
      </c>
      <c r="E177" s="242" t="s">
        <v>19</v>
      </c>
      <c r="F177" s="243" t="s">
        <v>861</v>
      </c>
      <c r="G177" s="241"/>
      <c r="H177" s="242" t="s">
        <v>19</v>
      </c>
      <c r="I177" s="244"/>
      <c r="J177" s="241"/>
      <c r="K177" s="241"/>
      <c r="L177" s="245"/>
      <c r="M177" s="246"/>
      <c r="N177" s="247"/>
      <c r="O177" s="247"/>
      <c r="P177" s="247"/>
      <c r="Q177" s="247"/>
      <c r="R177" s="247"/>
      <c r="S177" s="247"/>
      <c r="T177" s="248"/>
      <c r="U177" s="14"/>
      <c r="V177" s="14"/>
      <c r="W177" s="14"/>
      <c r="X177" s="14"/>
      <c r="Y177" s="14"/>
      <c r="Z177" s="14"/>
      <c r="AA177" s="14"/>
      <c r="AB177" s="14"/>
      <c r="AC177" s="14"/>
      <c r="AD177" s="14"/>
      <c r="AE177" s="14"/>
      <c r="AT177" s="249" t="s">
        <v>201</v>
      </c>
      <c r="AU177" s="249" t="s">
        <v>82</v>
      </c>
      <c r="AV177" s="14" t="s">
        <v>80</v>
      </c>
      <c r="AW177" s="14" t="s">
        <v>33</v>
      </c>
      <c r="AX177" s="14" t="s">
        <v>72</v>
      </c>
      <c r="AY177" s="249" t="s">
        <v>122</v>
      </c>
    </row>
    <row r="178" s="13" customFormat="1">
      <c r="A178" s="13"/>
      <c r="B178" s="229"/>
      <c r="C178" s="230"/>
      <c r="D178" s="223" t="s">
        <v>201</v>
      </c>
      <c r="E178" s="231" t="s">
        <v>19</v>
      </c>
      <c r="F178" s="232" t="s">
        <v>862</v>
      </c>
      <c r="G178" s="230"/>
      <c r="H178" s="233">
        <v>3</v>
      </c>
      <c r="I178" s="234"/>
      <c r="J178" s="230"/>
      <c r="K178" s="230"/>
      <c r="L178" s="235"/>
      <c r="M178" s="236"/>
      <c r="N178" s="237"/>
      <c r="O178" s="237"/>
      <c r="P178" s="237"/>
      <c r="Q178" s="237"/>
      <c r="R178" s="237"/>
      <c r="S178" s="237"/>
      <c r="T178" s="238"/>
      <c r="U178" s="13"/>
      <c r="V178" s="13"/>
      <c r="W178" s="13"/>
      <c r="X178" s="13"/>
      <c r="Y178" s="13"/>
      <c r="Z178" s="13"/>
      <c r="AA178" s="13"/>
      <c r="AB178" s="13"/>
      <c r="AC178" s="13"/>
      <c r="AD178" s="13"/>
      <c r="AE178" s="13"/>
      <c r="AT178" s="239" t="s">
        <v>201</v>
      </c>
      <c r="AU178" s="239" t="s">
        <v>82</v>
      </c>
      <c r="AV178" s="13" t="s">
        <v>82</v>
      </c>
      <c r="AW178" s="13" t="s">
        <v>33</v>
      </c>
      <c r="AX178" s="13" t="s">
        <v>80</v>
      </c>
      <c r="AY178" s="239" t="s">
        <v>122</v>
      </c>
    </row>
    <row r="179" s="2" customFormat="1" ht="24.15" customHeight="1">
      <c r="A179" s="39"/>
      <c r="B179" s="40"/>
      <c r="C179" s="261" t="s">
        <v>348</v>
      </c>
      <c r="D179" s="261" t="s">
        <v>631</v>
      </c>
      <c r="E179" s="262" t="s">
        <v>863</v>
      </c>
      <c r="F179" s="263" t="s">
        <v>864</v>
      </c>
      <c r="G179" s="264" t="s">
        <v>357</v>
      </c>
      <c r="H179" s="265">
        <v>3</v>
      </c>
      <c r="I179" s="266"/>
      <c r="J179" s="267">
        <f>ROUND(I179*H179,2)</f>
        <v>0</v>
      </c>
      <c r="K179" s="263" t="s">
        <v>129</v>
      </c>
      <c r="L179" s="268"/>
      <c r="M179" s="269" t="s">
        <v>19</v>
      </c>
      <c r="N179" s="270" t="s">
        <v>43</v>
      </c>
      <c r="O179" s="85"/>
      <c r="P179" s="214">
        <f>O179*H179</f>
        <v>0</v>
      </c>
      <c r="Q179" s="214">
        <v>0.50600000000000001</v>
      </c>
      <c r="R179" s="214">
        <f>Q179*H179</f>
        <v>1.518</v>
      </c>
      <c r="S179" s="214">
        <v>0</v>
      </c>
      <c r="T179" s="215">
        <f>S179*H179</f>
        <v>0</v>
      </c>
      <c r="U179" s="39"/>
      <c r="V179" s="39"/>
      <c r="W179" s="39"/>
      <c r="X179" s="39"/>
      <c r="Y179" s="39"/>
      <c r="Z179" s="39"/>
      <c r="AA179" s="39"/>
      <c r="AB179" s="39"/>
      <c r="AC179" s="39"/>
      <c r="AD179" s="39"/>
      <c r="AE179" s="39"/>
      <c r="AR179" s="216" t="s">
        <v>238</v>
      </c>
      <c r="AT179" s="216" t="s">
        <v>631</v>
      </c>
      <c r="AU179" s="216" t="s">
        <v>82</v>
      </c>
      <c r="AY179" s="18" t="s">
        <v>122</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130</v>
      </c>
      <c r="BM179" s="216" t="s">
        <v>865</v>
      </c>
    </row>
    <row r="180" s="13" customFormat="1">
      <c r="A180" s="13"/>
      <c r="B180" s="229"/>
      <c r="C180" s="230"/>
      <c r="D180" s="223" t="s">
        <v>201</v>
      </c>
      <c r="E180" s="231" t="s">
        <v>19</v>
      </c>
      <c r="F180" s="232" t="s">
        <v>862</v>
      </c>
      <c r="G180" s="230"/>
      <c r="H180" s="233">
        <v>3</v>
      </c>
      <c r="I180" s="234"/>
      <c r="J180" s="230"/>
      <c r="K180" s="230"/>
      <c r="L180" s="235"/>
      <c r="M180" s="236"/>
      <c r="N180" s="237"/>
      <c r="O180" s="237"/>
      <c r="P180" s="237"/>
      <c r="Q180" s="237"/>
      <c r="R180" s="237"/>
      <c r="S180" s="237"/>
      <c r="T180" s="238"/>
      <c r="U180" s="13"/>
      <c r="V180" s="13"/>
      <c r="W180" s="13"/>
      <c r="X180" s="13"/>
      <c r="Y180" s="13"/>
      <c r="Z180" s="13"/>
      <c r="AA180" s="13"/>
      <c r="AB180" s="13"/>
      <c r="AC180" s="13"/>
      <c r="AD180" s="13"/>
      <c r="AE180" s="13"/>
      <c r="AT180" s="239" t="s">
        <v>201</v>
      </c>
      <c r="AU180" s="239" t="s">
        <v>82</v>
      </c>
      <c r="AV180" s="13" t="s">
        <v>82</v>
      </c>
      <c r="AW180" s="13" t="s">
        <v>33</v>
      </c>
      <c r="AX180" s="13" t="s">
        <v>80</v>
      </c>
      <c r="AY180" s="239" t="s">
        <v>122</v>
      </c>
    </row>
    <row r="181" s="2" customFormat="1" ht="24.15" customHeight="1">
      <c r="A181" s="39"/>
      <c r="B181" s="40"/>
      <c r="C181" s="261" t="s">
        <v>354</v>
      </c>
      <c r="D181" s="261" t="s">
        <v>631</v>
      </c>
      <c r="E181" s="262" t="s">
        <v>866</v>
      </c>
      <c r="F181" s="263" t="s">
        <v>867</v>
      </c>
      <c r="G181" s="264" t="s">
        <v>357</v>
      </c>
      <c r="H181" s="265">
        <v>3</v>
      </c>
      <c r="I181" s="266"/>
      <c r="J181" s="267">
        <f>ROUND(I181*H181,2)</f>
        <v>0</v>
      </c>
      <c r="K181" s="263" t="s">
        <v>129</v>
      </c>
      <c r="L181" s="268"/>
      <c r="M181" s="269" t="s">
        <v>19</v>
      </c>
      <c r="N181" s="270" t="s">
        <v>43</v>
      </c>
      <c r="O181" s="85"/>
      <c r="P181" s="214">
        <f>O181*H181</f>
        <v>0</v>
      </c>
      <c r="Q181" s="214">
        <v>0.54800000000000004</v>
      </c>
      <c r="R181" s="214">
        <f>Q181*H181</f>
        <v>1.6440000000000001</v>
      </c>
      <c r="S181" s="214">
        <v>0</v>
      </c>
      <c r="T181" s="215">
        <f>S181*H181</f>
        <v>0</v>
      </c>
      <c r="U181" s="39"/>
      <c r="V181" s="39"/>
      <c r="W181" s="39"/>
      <c r="X181" s="39"/>
      <c r="Y181" s="39"/>
      <c r="Z181" s="39"/>
      <c r="AA181" s="39"/>
      <c r="AB181" s="39"/>
      <c r="AC181" s="39"/>
      <c r="AD181" s="39"/>
      <c r="AE181" s="39"/>
      <c r="AR181" s="216" t="s">
        <v>238</v>
      </c>
      <c r="AT181" s="216" t="s">
        <v>631</v>
      </c>
      <c r="AU181" s="216" t="s">
        <v>82</v>
      </c>
      <c r="AY181" s="18" t="s">
        <v>122</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130</v>
      </c>
      <c r="BM181" s="216" t="s">
        <v>868</v>
      </c>
    </row>
    <row r="182" s="13" customFormat="1">
      <c r="A182" s="13"/>
      <c r="B182" s="229"/>
      <c r="C182" s="230"/>
      <c r="D182" s="223" t="s">
        <v>201</v>
      </c>
      <c r="E182" s="231" t="s">
        <v>19</v>
      </c>
      <c r="F182" s="232" t="s">
        <v>862</v>
      </c>
      <c r="G182" s="230"/>
      <c r="H182" s="233">
        <v>3</v>
      </c>
      <c r="I182" s="234"/>
      <c r="J182" s="230"/>
      <c r="K182" s="230"/>
      <c r="L182" s="235"/>
      <c r="M182" s="236"/>
      <c r="N182" s="237"/>
      <c r="O182" s="237"/>
      <c r="P182" s="237"/>
      <c r="Q182" s="237"/>
      <c r="R182" s="237"/>
      <c r="S182" s="237"/>
      <c r="T182" s="238"/>
      <c r="U182" s="13"/>
      <c r="V182" s="13"/>
      <c r="W182" s="13"/>
      <c r="X182" s="13"/>
      <c r="Y182" s="13"/>
      <c r="Z182" s="13"/>
      <c r="AA182" s="13"/>
      <c r="AB182" s="13"/>
      <c r="AC182" s="13"/>
      <c r="AD182" s="13"/>
      <c r="AE182" s="13"/>
      <c r="AT182" s="239" t="s">
        <v>201</v>
      </c>
      <c r="AU182" s="239" t="s">
        <v>82</v>
      </c>
      <c r="AV182" s="13" t="s">
        <v>82</v>
      </c>
      <c r="AW182" s="13" t="s">
        <v>33</v>
      </c>
      <c r="AX182" s="13" t="s">
        <v>80</v>
      </c>
      <c r="AY182" s="239" t="s">
        <v>122</v>
      </c>
    </row>
    <row r="183" s="2" customFormat="1" ht="24.15" customHeight="1">
      <c r="A183" s="39"/>
      <c r="B183" s="40"/>
      <c r="C183" s="261" t="s">
        <v>360</v>
      </c>
      <c r="D183" s="261" t="s">
        <v>631</v>
      </c>
      <c r="E183" s="262" t="s">
        <v>869</v>
      </c>
      <c r="F183" s="263" t="s">
        <v>870</v>
      </c>
      <c r="G183" s="264" t="s">
        <v>357</v>
      </c>
      <c r="H183" s="265">
        <v>6</v>
      </c>
      <c r="I183" s="266"/>
      <c r="J183" s="267">
        <f>ROUND(I183*H183,2)</f>
        <v>0</v>
      </c>
      <c r="K183" s="263" t="s">
        <v>129</v>
      </c>
      <c r="L183" s="268"/>
      <c r="M183" s="269" t="s">
        <v>19</v>
      </c>
      <c r="N183" s="270" t="s">
        <v>43</v>
      </c>
      <c r="O183" s="85"/>
      <c r="P183" s="214">
        <f>O183*H183</f>
        <v>0</v>
      </c>
      <c r="Q183" s="214">
        <v>0.050999999999999997</v>
      </c>
      <c r="R183" s="214">
        <f>Q183*H183</f>
        <v>0.30599999999999999</v>
      </c>
      <c r="S183" s="214">
        <v>0</v>
      </c>
      <c r="T183" s="215">
        <f>S183*H183</f>
        <v>0</v>
      </c>
      <c r="U183" s="39"/>
      <c r="V183" s="39"/>
      <c r="W183" s="39"/>
      <c r="X183" s="39"/>
      <c r="Y183" s="39"/>
      <c r="Z183" s="39"/>
      <c r="AA183" s="39"/>
      <c r="AB183" s="39"/>
      <c r="AC183" s="39"/>
      <c r="AD183" s="39"/>
      <c r="AE183" s="39"/>
      <c r="AR183" s="216" t="s">
        <v>238</v>
      </c>
      <c r="AT183" s="216" t="s">
        <v>631</v>
      </c>
      <c r="AU183" s="216" t="s">
        <v>82</v>
      </c>
      <c r="AY183" s="18" t="s">
        <v>122</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130</v>
      </c>
      <c r="BM183" s="216" t="s">
        <v>871</v>
      </c>
    </row>
    <row r="184" s="13" customFormat="1">
      <c r="A184" s="13"/>
      <c r="B184" s="229"/>
      <c r="C184" s="230"/>
      <c r="D184" s="223" t="s">
        <v>201</v>
      </c>
      <c r="E184" s="231" t="s">
        <v>19</v>
      </c>
      <c r="F184" s="232" t="s">
        <v>872</v>
      </c>
      <c r="G184" s="230"/>
      <c r="H184" s="233">
        <v>6</v>
      </c>
      <c r="I184" s="234"/>
      <c r="J184" s="230"/>
      <c r="K184" s="230"/>
      <c r="L184" s="235"/>
      <c r="M184" s="236"/>
      <c r="N184" s="237"/>
      <c r="O184" s="237"/>
      <c r="P184" s="237"/>
      <c r="Q184" s="237"/>
      <c r="R184" s="237"/>
      <c r="S184" s="237"/>
      <c r="T184" s="238"/>
      <c r="U184" s="13"/>
      <c r="V184" s="13"/>
      <c r="W184" s="13"/>
      <c r="X184" s="13"/>
      <c r="Y184" s="13"/>
      <c r="Z184" s="13"/>
      <c r="AA184" s="13"/>
      <c r="AB184" s="13"/>
      <c r="AC184" s="13"/>
      <c r="AD184" s="13"/>
      <c r="AE184" s="13"/>
      <c r="AT184" s="239" t="s">
        <v>201</v>
      </c>
      <c r="AU184" s="239" t="s">
        <v>82</v>
      </c>
      <c r="AV184" s="13" t="s">
        <v>82</v>
      </c>
      <c r="AW184" s="13" t="s">
        <v>33</v>
      </c>
      <c r="AX184" s="13" t="s">
        <v>80</v>
      </c>
      <c r="AY184" s="239" t="s">
        <v>122</v>
      </c>
    </row>
    <row r="185" s="2" customFormat="1" ht="24.15" customHeight="1">
      <c r="A185" s="39"/>
      <c r="B185" s="40"/>
      <c r="C185" s="261" t="s">
        <v>366</v>
      </c>
      <c r="D185" s="261" t="s">
        <v>631</v>
      </c>
      <c r="E185" s="262" t="s">
        <v>873</v>
      </c>
      <c r="F185" s="263" t="s">
        <v>874</v>
      </c>
      <c r="G185" s="264" t="s">
        <v>357</v>
      </c>
      <c r="H185" s="265">
        <v>1</v>
      </c>
      <c r="I185" s="266"/>
      <c r="J185" s="267">
        <f>ROUND(I185*H185,2)</f>
        <v>0</v>
      </c>
      <c r="K185" s="263" t="s">
        <v>129</v>
      </c>
      <c r="L185" s="268"/>
      <c r="M185" s="269" t="s">
        <v>19</v>
      </c>
      <c r="N185" s="270" t="s">
        <v>43</v>
      </c>
      <c r="O185" s="85"/>
      <c r="P185" s="214">
        <f>O185*H185</f>
        <v>0</v>
      </c>
      <c r="Q185" s="214">
        <v>0.068000000000000005</v>
      </c>
      <c r="R185" s="214">
        <f>Q185*H185</f>
        <v>0.068000000000000005</v>
      </c>
      <c r="S185" s="214">
        <v>0</v>
      </c>
      <c r="T185" s="215">
        <f>S185*H185</f>
        <v>0</v>
      </c>
      <c r="U185" s="39"/>
      <c r="V185" s="39"/>
      <c r="W185" s="39"/>
      <c r="X185" s="39"/>
      <c r="Y185" s="39"/>
      <c r="Z185" s="39"/>
      <c r="AA185" s="39"/>
      <c r="AB185" s="39"/>
      <c r="AC185" s="39"/>
      <c r="AD185" s="39"/>
      <c r="AE185" s="39"/>
      <c r="AR185" s="216" t="s">
        <v>238</v>
      </c>
      <c r="AT185" s="216" t="s">
        <v>631</v>
      </c>
      <c r="AU185" s="216" t="s">
        <v>82</v>
      </c>
      <c r="AY185" s="18" t="s">
        <v>122</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130</v>
      </c>
      <c r="BM185" s="216" t="s">
        <v>875</v>
      </c>
    </row>
    <row r="186" s="13" customFormat="1">
      <c r="A186" s="13"/>
      <c r="B186" s="229"/>
      <c r="C186" s="230"/>
      <c r="D186" s="223" t="s">
        <v>201</v>
      </c>
      <c r="E186" s="231" t="s">
        <v>19</v>
      </c>
      <c r="F186" s="232" t="s">
        <v>876</v>
      </c>
      <c r="G186" s="230"/>
      <c r="H186" s="233">
        <v>1</v>
      </c>
      <c r="I186" s="234"/>
      <c r="J186" s="230"/>
      <c r="K186" s="230"/>
      <c r="L186" s="235"/>
      <c r="M186" s="236"/>
      <c r="N186" s="237"/>
      <c r="O186" s="237"/>
      <c r="P186" s="237"/>
      <c r="Q186" s="237"/>
      <c r="R186" s="237"/>
      <c r="S186" s="237"/>
      <c r="T186" s="238"/>
      <c r="U186" s="13"/>
      <c r="V186" s="13"/>
      <c r="W186" s="13"/>
      <c r="X186" s="13"/>
      <c r="Y186" s="13"/>
      <c r="Z186" s="13"/>
      <c r="AA186" s="13"/>
      <c r="AB186" s="13"/>
      <c r="AC186" s="13"/>
      <c r="AD186" s="13"/>
      <c r="AE186" s="13"/>
      <c r="AT186" s="239" t="s">
        <v>201</v>
      </c>
      <c r="AU186" s="239" t="s">
        <v>82</v>
      </c>
      <c r="AV186" s="13" t="s">
        <v>82</v>
      </c>
      <c r="AW186" s="13" t="s">
        <v>33</v>
      </c>
      <c r="AX186" s="13" t="s">
        <v>80</v>
      </c>
      <c r="AY186" s="239" t="s">
        <v>122</v>
      </c>
    </row>
    <row r="187" s="2" customFormat="1" ht="24.15" customHeight="1">
      <c r="A187" s="39"/>
      <c r="B187" s="40"/>
      <c r="C187" s="261" t="s">
        <v>373</v>
      </c>
      <c r="D187" s="261" t="s">
        <v>631</v>
      </c>
      <c r="E187" s="262" t="s">
        <v>877</v>
      </c>
      <c r="F187" s="263" t="s">
        <v>878</v>
      </c>
      <c r="G187" s="264" t="s">
        <v>357</v>
      </c>
      <c r="H187" s="265">
        <v>3</v>
      </c>
      <c r="I187" s="266"/>
      <c r="J187" s="267">
        <f>ROUND(I187*H187,2)</f>
        <v>0</v>
      </c>
      <c r="K187" s="263" t="s">
        <v>129</v>
      </c>
      <c r="L187" s="268"/>
      <c r="M187" s="269" t="s">
        <v>19</v>
      </c>
      <c r="N187" s="270" t="s">
        <v>43</v>
      </c>
      <c r="O187" s="85"/>
      <c r="P187" s="214">
        <f>O187*H187</f>
        <v>0</v>
      </c>
      <c r="Q187" s="214">
        <v>1.2290000000000001</v>
      </c>
      <c r="R187" s="214">
        <f>Q187*H187</f>
        <v>3.6870000000000003</v>
      </c>
      <c r="S187" s="214">
        <v>0</v>
      </c>
      <c r="T187" s="215">
        <f>S187*H187</f>
        <v>0</v>
      </c>
      <c r="U187" s="39"/>
      <c r="V187" s="39"/>
      <c r="W187" s="39"/>
      <c r="X187" s="39"/>
      <c r="Y187" s="39"/>
      <c r="Z187" s="39"/>
      <c r="AA187" s="39"/>
      <c r="AB187" s="39"/>
      <c r="AC187" s="39"/>
      <c r="AD187" s="39"/>
      <c r="AE187" s="39"/>
      <c r="AR187" s="216" t="s">
        <v>238</v>
      </c>
      <c r="AT187" s="216" t="s">
        <v>631</v>
      </c>
      <c r="AU187" s="216" t="s">
        <v>82</v>
      </c>
      <c r="AY187" s="18" t="s">
        <v>122</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130</v>
      </c>
      <c r="BM187" s="216" t="s">
        <v>879</v>
      </c>
    </row>
    <row r="188" s="13" customFormat="1">
      <c r="A188" s="13"/>
      <c r="B188" s="229"/>
      <c r="C188" s="230"/>
      <c r="D188" s="223" t="s">
        <v>201</v>
      </c>
      <c r="E188" s="231" t="s">
        <v>19</v>
      </c>
      <c r="F188" s="232" t="s">
        <v>862</v>
      </c>
      <c r="G188" s="230"/>
      <c r="H188" s="233">
        <v>3</v>
      </c>
      <c r="I188" s="234"/>
      <c r="J188" s="230"/>
      <c r="K188" s="230"/>
      <c r="L188" s="235"/>
      <c r="M188" s="236"/>
      <c r="N188" s="237"/>
      <c r="O188" s="237"/>
      <c r="P188" s="237"/>
      <c r="Q188" s="237"/>
      <c r="R188" s="237"/>
      <c r="S188" s="237"/>
      <c r="T188" s="238"/>
      <c r="U188" s="13"/>
      <c r="V188" s="13"/>
      <c r="W188" s="13"/>
      <c r="X188" s="13"/>
      <c r="Y188" s="13"/>
      <c r="Z188" s="13"/>
      <c r="AA188" s="13"/>
      <c r="AB188" s="13"/>
      <c r="AC188" s="13"/>
      <c r="AD188" s="13"/>
      <c r="AE188" s="13"/>
      <c r="AT188" s="239" t="s">
        <v>201</v>
      </c>
      <c r="AU188" s="239" t="s">
        <v>82</v>
      </c>
      <c r="AV188" s="13" t="s">
        <v>82</v>
      </c>
      <c r="AW188" s="13" t="s">
        <v>33</v>
      </c>
      <c r="AX188" s="13" t="s">
        <v>80</v>
      </c>
      <c r="AY188" s="239" t="s">
        <v>122</v>
      </c>
    </row>
    <row r="189" s="2" customFormat="1" ht="24.15" customHeight="1">
      <c r="A189" s="39"/>
      <c r="B189" s="40"/>
      <c r="C189" s="261" t="s">
        <v>380</v>
      </c>
      <c r="D189" s="261" t="s">
        <v>631</v>
      </c>
      <c r="E189" s="262" t="s">
        <v>880</v>
      </c>
      <c r="F189" s="263" t="s">
        <v>881</v>
      </c>
      <c r="G189" s="264" t="s">
        <v>357</v>
      </c>
      <c r="H189" s="265">
        <v>16</v>
      </c>
      <c r="I189" s="266"/>
      <c r="J189" s="267">
        <f>ROUND(I189*H189,2)</f>
        <v>0</v>
      </c>
      <c r="K189" s="263" t="s">
        <v>129</v>
      </c>
      <c r="L189" s="268"/>
      <c r="M189" s="269" t="s">
        <v>19</v>
      </c>
      <c r="N189" s="270" t="s">
        <v>43</v>
      </c>
      <c r="O189" s="85"/>
      <c r="P189" s="214">
        <f>O189*H189</f>
        <v>0</v>
      </c>
      <c r="Q189" s="214">
        <v>0.002</v>
      </c>
      <c r="R189" s="214">
        <f>Q189*H189</f>
        <v>0.032000000000000001</v>
      </c>
      <c r="S189" s="214">
        <v>0</v>
      </c>
      <c r="T189" s="215">
        <f>S189*H189</f>
        <v>0</v>
      </c>
      <c r="U189" s="39"/>
      <c r="V189" s="39"/>
      <c r="W189" s="39"/>
      <c r="X189" s="39"/>
      <c r="Y189" s="39"/>
      <c r="Z189" s="39"/>
      <c r="AA189" s="39"/>
      <c r="AB189" s="39"/>
      <c r="AC189" s="39"/>
      <c r="AD189" s="39"/>
      <c r="AE189" s="39"/>
      <c r="AR189" s="216" t="s">
        <v>238</v>
      </c>
      <c r="AT189" s="216" t="s">
        <v>631</v>
      </c>
      <c r="AU189" s="216" t="s">
        <v>82</v>
      </c>
      <c r="AY189" s="18" t="s">
        <v>122</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130</v>
      </c>
      <c r="BM189" s="216" t="s">
        <v>882</v>
      </c>
    </row>
    <row r="190" s="13" customFormat="1">
      <c r="A190" s="13"/>
      <c r="B190" s="229"/>
      <c r="C190" s="230"/>
      <c r="D190" s="223" t="s">
        <v>201</v>
      </c>
      <c r="E190" s="231" t="s">
        <v>19</v>
      </c>
      <c r="F190" s="232" t="s">
        <v>883</v>
      </c>
      <c r="G190" s="230"/>
      <c r="H190" s="233">
        <v>16</v>
      </c>
      <c r="I190" s="234"/>
      <c r="J190" s="230"/>
      <c r="K190" s="230"/>
      <c r="L190" s="235"/>
      <c r="M190" s="236"/>
      <c r="N190" s="237"/>
      <c r="O190" s="237"/>
      <c r="P190" s="237"/>
      <c r="Q190" s="237"/>
      <c r="R190" s="237"/>
      <c r="S190" s="237"/>
      <c r="T190" s="238"/>
      <c r="U190" s="13"/>
      <c r="V190" s="13"/>
      <c r="W190" s="13"/>
      <c r="X190" s="13"/>
      <c r="Y190" s="13"/>
      <c r="Z190" s="13"/>
      <c r="AA190" s="13"/>
      <c r="AB190" s="13"/>
      <c r="AC190" s="13"/>
      <c r="AD190" s="13"/>
      <c r="AE190" s="13"/>
      <c r="AT190" s="239" t="s">
        <v>201</v>
      </c>
      <c r="AU190" s="239" t="s">
        <v>82</v>
      </c>
      <c r="AV190" s="13" t="s">
        <v>82</v>
      </c>
      <c r="AW190" s="13" t="s">
        <v>33</v>
      </c>
      <c r="AX190" s="13" t="s">
        <v>80</v>
      </c>
      <c r="AY190" s="239" t="s">
        <v>122</v>
      </c>
    </row>
    <row r="191" s="2" customFormat="1" ht="24.15" customHeight="1">
      <c r="A191" s="39"/>
      <c r="B191" s="40"/>
      <c r="C191" s="205" t="s">
        <v>386</v>
      </c>
      <c r="D191" s="205" t="s">
        <v>125</v>
      </c>
      <c r="E191" s="206" t="s">
        <v>884</v>
      </c>
      <c r="F191" s="207" t="s">
        <v>885</v>
      </c>
      <c r="G191" s="208" t="s">
        <v>357</v>
      </c>
      <c r="H191" s="209">
        <v>3</v>
      </c>
      <c r="I191" s="210"/>
      <c r="J191" s="211">
        <f>ROUND(I191*H191,2)</f>
        <v>0</v>
      </c>
      <c r="K191" s="207" t="s">
        <v>129</v>
      </c>
      <c r="L191" s="45"/>
      <c r="M191" s="212" t="s">
        <v>19</v>
      </c>
      <c r="N191" s="213" t="s">
        <v>43</v>
      </c>
      <c r="O191" s="85"/>
      <c r="P191" s="214">
        <f>O191*H191</f>
        <v>0</v>
      </c>
      <c r="Q191" s="214">
        <v>0.21734000000000001</v>
      </c>
      <c r="R191" s="214">
        <f>Q191*H191</f>
        <v>0.65202000000000004</v>
      </c>
      <c r="S191" s="214">
        <v>0</v>
      </c>
      <c r="T191" s="215">
        <f>S191*H191</f>
        <v>0</v>
      </c>
      <c r="U191" s="39"/>
      <c r="V191" s="39"/>
      <c r="W191" s="39"/>
      <c r="X191" s="39"/>
      <c r="Y191" s="39"/>
      <c r="Z191" s="39"/>
      <c r="AA191" s="39"/>
      <c r="AB191" s="39"/>
      <c r="AC191" s="39"/>
      <c r="AD191" s="39"/>
      <c r="AE191" s="39"/>
      <c r="AR191" s="216" t="s">
        <v>130</v>
      </c>
      <c r="AT191" s="216" t="s">
        <v>125</v>
      </c>
      <c r="AU191" s="216" t="s">
        <v>82</v>
      </c>
      <c r="AY191" s="18" t="s">
        <v>122</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130</v>
      </c>
      <c r="BM191" s="216" t="s">
        <v>886</v>
      </c>
    </row>
    <row r="192" s="2" customFormat="1">
      <c r="A192" s="39"/>
      <c r="B192" s="40"/>
      <c r="C192" s="41"/>
      <c r="D192" s="218" t="s">
        <v>132</v>
      </c>
      <c r="E192" s="41"/>
      <c r="F192" s="219" t="s">
        <v>887</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132</v>
      </c>
      <c r="AU192" s="18" t="s">
        <v>82</v>
      </c>
    </row>
    <row r="193" s="13" customFormat="1">
      <c r="A193" s="13"/>
      <c r="B193" s="229"/>
      <c r="C193" s="230"/>
      <c r="D193" s="223" t="s">
        <v>201</v>
      </c>
      <c r="E193" s="231" t="s">
        <v>19</v>
      </c>
      <c r="F193" s="232" t="s">
        <v>862</v>
      </c>
      <c r="G193" s="230"/>
      <c r="H193" s="233">
        <v>3</v>
      </c>
      <c r="I193" s="234"/>
      <c r="J193" s="230"/>
      <c r="K193" s="230"/>
      <c r="L193" s="235"/>
      <c r="M193" s="236"/>
      <c r="N193" s="237"/>
      <c r="O193" s="237"/>
      <c r="P193" s="237"/>
      <c r="Q193" s="237"/>
      <c r="R193" s="237"/>
      <c r="S193" s="237"/>
      <c r="T193" s="238"/>
      <c r="U193" s="13"/>
      <c r="V193" s="13"/>
      <c r="W193" s="13"/>
      <c r="X193" s="13"/>
      <c r="Y193" s="13"/>
      <c r="Z193" s="13"/>
      <c r="AA193" s="13"/>
      <c r="AB193" s="13"/>
      <c r="AC193" s="13"/>
      <c r="AD193" s="13"/>
      <c r="AE193" s="13"/>
      <c r="AT193" s="239" t="s">
        <v>201</v>
      </c>
      <c r="AU193" s="239" t="s">
        <v>82</v>
      </c>
      <c r="AV193" s="13" t="s">
        <v>82</v>
      </c>
      <c r="AW193" s="13" t="s">
        <v>33</v>
      </c>
      <c r="AX193" s="13" t="s">
        <v>80</v>
      </c>
      <c r="AY193" s="239" t="s">
        <v>122</v>
      </c>
    </row>
    <row r="194" s="2" customFormat="1" ht="24.15" customHeight="1">
      <c r="A194" s="39"/>
      <c r="B194" s="40"/>
      <c r="C194" s="261" t="s">
        <v>392</v>
      </c>
      <c r="D194" s="261" t="s">
        <v>631</v>
      </c>
      <c r="E194" s="262" t="s">
        <v>888</v>
      </c>
      <c r="F194" s="263" t="s">
        <v>889</v>
      </c>
      <c r="G194" s="264" t="s">
        <v>357</v>
      </c>
      <c r="H194" s="265">
        <v>3</v>
      </c>
      <c r="I194" s="266"/>
      <c r="J194" s="267">
        <f>ROUND(I194*H194,2)</f>
        <v>0</v>
      </c>
      <c r="K194" s="263" t="s">
        <v>129</v>
      </c>
      <c r="L194" s="268"/>
      <c r="M194" s="269" t="s">
        <v>19</v>
      </c>
      <c r="N194" s="270" t="s">
        <v>43</v>
      </c>
      <c r="O194" s="85"/>
      <c r="P194" s="214">
        <f>O194*H194</f>
        <v>0</v>
      </c>
      <c r="Q194" s="214">
        <v>0.054600000000000003</v>
      </c>
      <c r="R194" s="214">
        <f>Q194*H194</f>
        <v>0.1638</v>
      </c>
      <c r="S194" s="214">
        <v>0</v>
      </c>
      <c r="T194" s="215">
        <f>S194*H194</f>
        <v>0</v>
      </c>
      <c r="U194" s="39"/>
      <c r="V194" s="39"/>
      <c r="W194" s="39"/>
      <c r="X194" s="39"/>
      <c r="Y194" s="39"/>
      <c r="Z194" s="39"/>
      <c r="AA194" s="39"/>
      <c r="AB194" s="39"/>
      <c r="AC194" s="39"/>
      <c r="AD194" s="39"/>
      <c r="AE194" s="39"/>
      <c r="AR194" s="216" t="s">
        <v>238</v>
      </c>
      <c r="AT194" s="216" t="s">
        <v>631</v>
      </c>
      <c r="AU194" s="216" t="s">
        <v>82</v>
      </c>
      <c r="AY194" s="18" t="s">
        <v>122</v>
      </c>
      <c r="BE194" s="217">
        <f>IF(N194="základní",J194,0)</f>
        <v>0</v>
      </c>
      <c r="BF194" s="217">
        <f>IF(N194="snížená",J194,0)</f>
        <v>0</v>
      </c>
      <c r="BG194" s="217">
        <f>IF(N194="zákl. přenesená",J194,0)</f>
        <v>0</v>
      </c>
      <c r="BH194" s="217">
        <f>IF(N194="sníž. přenesená",J194,0)</f>
        <v>0</v>
      </c>
      <c r="BI194" s="217">
        <f>IF(N194="nulová",J194,0)</f>
        <v>0</v>
      </c>
      <c r="BJ194" s="18" t="s">
        <v>80</v>
      </c>
      <c r="BK194" s="217">
        <f>ROUND(I194*H194,2)</f>
        <v>0</v>
      </c>
      <c r="BL194" s="18" t="s">
        <v>130</v>
      </c>
      <c r="BM194" s="216" t="s">
        <v>890</v>
      </c>
    </row>
    <row r="195" s="13" customFormat="1">
      <c r="A195" s="13"/>
      <c r="B195" s="229"/>
      <c r="C195" s="230"/>
      <c r="D195" s="223" t="s">
        <v>201</v>
      </c>
      <c r="E195" s="231" t="s">
        <v>19</v>
      </c>
      <c r="F195" s="232" t="s">
        <v>862</v>
      </c>
      <c r="G195" s="230"/>
      <c r="H195" s="233">
        <v>3</v>
      </c>
      <c r="I195" s="234"/>
      <c r="J195" s="230"/>
      <c r="K195" s="230"/>
      <c r="L195" s="235"/>
      <c r="M195" s="236"/>
      <c r="N195" s="237"/>
      <c r="O195" s="237"/>
      <c r="P195" s="237"/>
      <c r="Q195" s="237"/>
      <c r="R195" s="237"/>
      <c r="S195" s="237"/>
      <c r="T195" s="238"/>
      <c r="U195" s="13"/>
      <c r="V195" s="13"/>
      <c r="W195" s="13"/>
      <c r="X195" s="13"/>
      <c r="Y195" s="13"/>
      <c r="Z195" s="13"/>
      <c r="AA195" s="13"/>
      <c r="AB195" s="13"/>
      <c r="AC195" s="13"/>
      <c r="AD195" s="13"/>
      <c r="AE195" s="13"/>
      <c r="AT195" s="239" t="s">
        <v>201</v>
      </c>
      <c r="AU195" s="239" t="s">
        <v>82</v>
      </c>
      <c r="AV195" s="13" t="s">
        <v>82</v>
      </c>
      <c r="AW195" s="13" t="s">
        <v>33</v>
      </c>
      <c r="AX195" s="13" t="s">
        <v>80</v>
      </c>
      <c r="AY195" s="239" t="s">
        <v>122</v>
      </c>
    </row>
    <row r="196" s="12" customFormat="1" ht="22.8" customHeight="1">
      <c r="A196" s="12"/>
      <c r="B196" s="189"/>
      <c r="C196" s="190"/>
      <c r="D196" s="191" t="s">
        <v>71</v>
      </c>
      <c r="E196" s="203" t="s">
        <v>245</v>
      </c>
      <c r="F196" s="203" t="s">
        <v>891</v>
      </c>
      <c r="G196" s="190"/>
      <c r="H196" s="190"/>
      <c r="I196" s="193"/>
      <c r="J196" s="204">
        <f>BK196</f>
        <v>0</v>
      </c>
      <c r="K196" s="190"/>
      <c r="L196" s="195"/>
      <c r="M196" s="196"/>
      <c r="N196" s="197"/>
      <c r="O196" s="197"/>
      <c r="P196" s="198">
        <f>SUM(P197:P201)</f>
        <v>0</v>
      </c>
      <c r="Q196" s="197"/>
      <c r="R196" s="198">
        <f>SUM(R197:R201)</f>
        <v>0.0027899999999999999</v>
      </c>
      <c r="S196" s="197"/>
      <c r="T196" s="199">
        <f>SUM(T197:T201)</f>
        <v>11.144</v>
      </c>
      <c r="U196" s="12"/>
      <c r="V196" s="12"/>
      <c r="W196" s="12"/>
      <c r="X196" s="12"/>
      <c r="Y196" s="12"/>
      <c r="Z196" s="12"/>
      <c r="AA196" s="12"/>
      <c r="AB196" s="12"/>
      <c r="AC196" s="12"/>
      <c r="AD196" s="12"/>
      <c r="AE196" s="12"/>
      <c r="AR196" s="200" t="s">
        <v>80</v>
      </c>
      <c r="AT196" s="201" t="s">
        <v>71</v>
      </c>
      <c r="AU196" s="201" t="s">
        <v>80</v>
      </c>
      <c r="AY196" s="200" t="s">
        <v>122</v>
      </c>
      <c r="BK196" s="202">
        <f>SUM(BK197:BK201)</f>
        <v>0</v>
      </c>
    </row>
    <row r="197" s="2" customFormat="1" ht="49.05" customHeight="1">
      <c r="A197" s="39"/>
      <c r="B197" s="40"/>
      <c r="C197" s="205" t="s">
        <v>397</v>
      </c>
      <c r="D197" s="205" t="s">
        <v>125</v>
      </c>
      <c r="E197" s="206" t="s">
        <v>892</v>
      </c>
      <c r="F197" s="207" t="s">
        <v>893</v>
      </c>
      <c r="G197" s="208" t="s">
        <v>205</v>
      </c>
      <c r="H197" s="209">
        <v>5.04</v>
      </c>
      <c r="I197" s="210"/>
      <c r="J197" s="211">
        <f>ROUND(I197*H197,2)</f>
        <v>0</v>
      </c>
      <c r="K197" s="207" t="s">
        <v>129</v>
      </c>
      <c r="L197" s="45"/>
      <c r="M197" s="212" t="s">
        <v>19</v>
      </c>
      <c r="N197" s="213" t="s">
        <v>43</v>
      </c>
      <c r="O197" s="85"/>
      <c r="P197" s="214">
        <f>O197*H197</f>
        <v>0</v>
      </c>
      <c r="Q197" s="214">
        <v>0</v>
      </c>
      <c r="R197" s="214">
        <f>Q197*H197</f>
        <v>0</v>
      </c>
      <c r="S197" s="214">
        <v>2.2000000000000002</v>
      </c>
      <c r="T197" s="215">
        <f>S197*H197</f>
        <v>11.088000000000001</v>
      </c>
      <c r="U197" s="39"/>
      <c r="V197" s="39"/>
      <c r="W197" s="39"/>
      <c r="X197" s="39"/>
      <c r="Y197" s="39"/>
      <c r="Z197" s="39"/>
      <c r="AA197" s="39"/>
      <c r="AB197" s="39"/>
      <c r="AC197" s="39"/>
      <c r="AD197" s="39"/>
      <c r="AE197" s="39"/>
      <c r="AR197" s="216" t="s">
        <v>130</v>
      </c>
      <c r="AT197" s="216" t="s">
        <v>125</v>
      </c>
      <c r="AU197" s="216" t="s">
        <v>82</v>
      </c>
      <c r="AY197" s="18" t="s">
        <v>122</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130</v>
      </c>
      <c r="BM197" s="216" t="s">
        <v>894</v>
      </c>
    </row>
    <row r="198" s="2" customFormat="1">
      <c r="A198" s="39"/>
      <c r="B198" s="40"/>
      <c r="C198" s="41"/>
      <c r="D198" s="218" t="s">
        <v>132</v>
      </c>
      <c r="E198" s="41"/>
      <c r="F198" s="219" t="s">
        <v>895</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132</v>
      </c>
      <c r="AU198" s="18" t="s">
        <v>82</v>
      </c>
    </row>
    <row r="199" s="13" customFormat="1">
      <c r="A199" s="13"/>
      <c r="B199" s="229"/>
      <c r="C199" s="230"/>
      <c r="D199" s="223" t="s">
        <v>201</v>
      </c>
      <c r="E199" s="231" t="s">
        <v>19</v>
      </c>
      <c r="F199" s="232" t="s">
        <v>896</v>
      </c>
      <c r="G199" s="230"/>
      <c r="H199" s="233">
        <v>5.04</v>
      </c>
      <c r="I199" s="234"/>
      <c r="J199" s="230"/>
      <c r="K199" s="230"/>
      <c r="L199" s="235"/>
      <c r="M199" s="236"/>
      <c r="N199" s="237"/>
      <c r="O199" s="237"/>
      <c r="P199" s="237"/>
      <c r="Q199" s="237"/>
      <c r="R199" s="237"/>
      <c r="S199" s="237"/>
      <c r="T199" s="238"/>
      <c r="U199" s="13"/>
      <c r="V199" s="13"/>
      <c r="W199" s="13"/>
      <c r="X199" s="13"/>
      <c r="Y199" s="13"/>
      <c r="Z199" s="13"/>
      <c r="AA199" s="13"/>
      <c r="AB199" s="13"/>
      <c r="AC199" s="13"/>
      <c r="AD199" s="13"/>
      <c r="AE199" s="13"/>
      <c r="AT199" s="239" t="s">
        <v>201</v>
      </c>
      <c r="AU199" s="239" t="s">
        <v>82</v>
      </c>
      <c r="AV199" s="13" t="s">
        <v>82</v>
      </c>
      <c r="AW199" s="13" t="s">
        <v>33</v>
      </c>
      <c r="AX199" s="13" t="s">
        <v>80</v>
      </c>
      <c r="AY199" s="239" t="s">
        <v>122</v>
      </c>
    </row>
    <row r="200" s="2" customFormat="1" ht="44.25" customHeight="1">
      <c r="A200" s="39"/>
      <c r="B200" s="40"/>
      <c r="C200" s="205" t="s">
        <v>402</v>
      </c>
      <c r="D200" s="205" t="s">
        <v>125</v>
      </c>
      <c r="E200" s="206" t="s">
        <v>897</v>
      </c>
      <c r="F200" s="207" t="s">
        <v>898</v>
      </c>
      <c r="G200" s="208" t="s">
        <v>899</v>
      </c>
      <c r="H200" s="209">
        <v>1</v>
      </c>
      <c r="I200" s="210"/>
      <c r="J200" s="211">
        <f>ROUND(I200*H200,2)</f>
        <v>0</v>
      </c>
      <c r="K200" s="207" t="s">
        <v>19</v>
      </c>
      <c r="L200" s="45"/>
      <c r="M200" s="212" t="s">
        <v>19</v>
      </c>
      <c r="N200" s="213" t="s">
        <v>43</v>
      </c>
      <c r="O200" s="85"/>
      <c r="P200" s="214">
        <f>O200*H200</f>
        <v>0</v>
      </c>
      <c r="Q200" s="214">
        <v>0.0027899999999999999</v>
      </c>
      <c r="R200" s="214">
        <f>Q200*H200</f>
        <v>0.0027899999999999999</v>
      </c>
      <c r="S200" s="214">
        <v>0.056000000000000001</v>
      </c>
      <c r="T200" s="215">
        <f>S200*H200</f>
        <v>0.056000000000000001</v>
      </c>
      <c r="U200" s="39"/>
      <c r="V200" s="39"/>
      <c r="W200" s="39"/>
      <c r="X200" s="39"/>
      <c r="Y200" s="39"/>
      <c r="Z200" s="39"/>
      <c r="AA200" s="39"/>
      <c r="AB200" s="39"/>
      <c r="AC200" s="39"/>
      <c r="AD200" s="39"/>
      <c r="AE200" s="39"/>
      <c r="AR200" s="216" t="s">
        <v>130</v>
      </c>
      <c r="AT200" s="216" t="s">
        <v>125</v>
      </c>
      <c r="AU200" s="216" t="s">
        <v>82</v>
      </c>
      <c r="AY200" s="18" t="s">
        <v>122</v>
      </c>
      <c r="BE200" s="217">
        <f>IF(N200="základní",J200,0)</f>
        <v>0</v>
      </c>
      <c r="BF200" s="217">
        <f>IF(N200="snížená",J200,0)</f>
        <v>0</v>
      </c>
      <c r="BG200" s="217">
        <f>IF(N200="zákl. přenesená",J200,0)</f>
        <v>0</v>
      </c>
      <c r="BH200" s="217">
        <f>IF(N200="sníž. přenesená",J200,0)</f>
        <v>0</v>
      </c>
      <c r="BI200" s="217">
        <f>IF(N200="nulová",J200,0)</f>
        <v>0</v>
      </c>
      <c r="BJ200" s="18" t="s">
        <v>80</v>
      </c>
      <c r="BK200" s="217">
        <f>ROUND(I200*H200,2)</f>
        <v>0</v>
      </c>
      <c r="BL200" s="18" t="s">
        <v>130</v>
      </c>
      <c r="BM200" s="216" t="s">
        <v>900</v>
      </c>
    </row>
    <row r="201" s="13" customFormat="1">
      <c r="A201" s="13"/>
      <c r="B201" s="229"/>
      <c r="C201" s="230"/>
      <c r="D201" s="223" t="s">
        <v>201</v>
      </c>
      <c r="E201" s="231" t="s">
        <v>19</v>
      </c>
      <c r="F201" s="232" t="s">
        <v>876</v>
      </c>
      <c r="G201" s="230"/>
      <c r="H201" s="233">
        <v>1</v>
      </c>
      <c r="I201" s="234"/>
      <c r="J201" s="230"/>
      <c r="K201" s="230"/>
      <c r="L201" s="235"/>
      <c r="M201" s="236"/>
      <c r="N201" s="237"/>
      <c r="O201" s="237"/>
      <c r="P201" s="237"/>
      <c r="Q201" s="237"/>
      <c r="R201" s="237"/>
      <c r="S201" s="237"/>
      <c r="T201" s="238"/>
      <c r="U201" s="13"/>
      <c r="V201" s="13"/>
      <c r="W201" s="13"/>
      <c r="X201" s="13"/>
      <c r="Y201" s="13"/>
      <c r="Z201" s="13"/>
      <c r="AA201" s="13"/>
      <c r="AB201" s="13"/>
      <c r="AC201" s="13"/>
      <c r="AD201" s="13"/>
      <c r="AE201" s="13"/>
      <c r="AT201" s="239" t="s">
        <v>201</v>
      </c>
      <c r="AU201" s="239" t="s">
        <v>82</v>
      </c>
      <c r="AV201" s="13" t="s">
        <v>82</v>
      </c>
      <c r="AW201" s="13" t="s">
        <v>33</v>
      </c>
      <c r="AX201" s="13" t="s">
        <v>80</v>
      </c>
      <c r="AY201" s="239" t="s">
        <v>122</v>
      </c>
    </row>
    <row r="202" s="12" customFormat="1" ht="22.8" customHeight="1">
      <c r="A202" s="12"/>
      <c r="B202" s="189"/>
      <c r="C202" s="190"/>
      <c r="D202" s="191" t="s">
        <v>71</v>
      </c>
      <c r="E202" s="203" t="s">
        <v>576</v>
      </c>
      <c r="F202" s="203" t="s">
        <v>577</v>
      </c>
      <c r="G202" s="190"/>
      <c r="H202" s="190"/>
      <c r="I202" s="193"/>
      <c r="J202" s="204">
        <f>BK202</f>
        <v>0</v>
      </c>
      <c r="K202" s="190"/>
      <c r="L202" s="195"/>
      <c r="M202" s="196"/>
      <c r="N202" s="197"/>
      <c r="O202" s="197"/>
      <c r="P202" s="198">
        <f>SUM(P203:P212)</f>
        <v>0</v>
      </c>
      <c r="Q202" s="197"/>
      <c r="R202" s="198">
        <f>SUM(R203:R212)</f>
        <v>0</v>
      </c>
      <c r="S202" s="197"/>
      <c r="T202" s="199">
        <f>SUM(T203:T212)</f>
        <v>0</v>
      </c>
      <c r="U202" s="12"/>
      <c r="V202" s="12"/>
      <c r="W202" s="12"/>
      <c r="X202" s="12"/>
      <c r="Y202" s="12"/>
      <c r="Z202" s="12"/>
      <c r="AA202" s="12"/>
      <c r="AB202" s="12"/>
      <c r="AC202" s="12"/>
      <c r="AD202" s="12"/>
      <c r="AE202" s="12"/>
      <c r="AR202" s="200" t="s">
        <v>80</v>
      </c>
      <c r="AT202" s="201" t="s">
        <v>71</v>
      </c>
      <c r="AU202" s="201" t="s">
        <v>80</v>
      </c>
      <c r="AY202" s="200" t="s">
        <v>122</v>
      </c>
      <c r="BK202" s="202">
        <f>SUM(BK203:BK212)</f>
        <v>0</v>
      </c>
    </row>
    <row r="203" s="2" customFormat="1" ht="33" customHeight="1">
      <c r="A203" s="39"/>
      <c r="B203" s="40"/>
      <c r="C203" s="205" t="s">
        <v>407</v>
      </c>
      <c r="D203" s="205" t="s">
        <v>125</v>
      </c>
      <c r="E203" s="206" t="s">
        <v>901</v>
      </c>
      <c r="F203" s="207" t="s">
        <v>902</v>
      </c>
      <c r="G203" s="208" t="s">
        <v>269</v>
      </c>
      <c r="H203" s="209">
        <v>11.087999999999999</v>
      </c>
      <c r="I203" s="210"/>
      <c r="J203" s="211">
        <f>ROUND(I203*H203,2)</f>
        <v>0</v>
      </c>
      <c r="K203" s="207" t="s">
        <v>129</v>
      </c>
      <c r="L203" s="45"/>
      <c r="M203" s="212" t="s">
        <v>19</v>
      </c>
      <c r="N203" s="213" t="s">
        <v>43</v>
      </c>
      <c r="O203" s="85"/>
      <c r="P203" s="214">
        <f>O203*H203</f>
        <v>0</v>
      </c>
      <c r="Q203" s="214">
        <v>0</v>
      </c>
      <c r="R203" s="214">
        <f>Q203*H203</f>
        <v>0</v>
      </c>
      <c r="S203" s="214">
        <v>0</v>
      </c>
      <c r="T203" s="215">
        <f>S203*H203</f>
        <v>0</v>
      </c>
      <c r="U203" s="39"/>
      <c r="V203" s="39"/>
      <c r="W203" s="39"/>
      <c r="X203" s="39"/>
      <c r="Y203" s="39"/>
      <c r="Z203" s="39"/>
      <c r="AA203" s="39"/>
      <c r="AB203" s="39"/>
      <c r="AC203" s="39"/>
      <c r="AD203" s="39"/>
      <c r="AE203" s="39"/>
      <c r="AR203" s="216" t="s">
        <v>130</v>
      </c>
      <c r="AT203" s="216" t="s">
        <v>125</v>
      </c>
      <c r="AU203" s="216" t="s">
        <v>82</v>
      </c>
      <c r="AY203" s="18" t="s">
        <v>122</v>
      </c>
      <c r="BE203" s="217">
        <f>IF(N203="základní",J203,0)</f>
        <v>0</v>
      </c>
      <c r="BF203" s="217">
        <f>IF(N203="snížená",J203,0)</f>
        <v>0</v>
      </c>
      <c r="BG203" s="217">
        <f>IF(N203="zákl. přenesená",J203,0)</f>
        <v>0</v>
      </c>
      <c r="BH203" s="217">
        <f>IF(N203="sníž. přenesená",J203,0)</f>
        <v>0</v>
      </c>
      <c r="BI203" s="217">
        <f>IF(N203="nulová",J203,0)</f>
        <v>0</v>
      </c>
      <c r="BJ203" s="18" t="s">
        <v>80</v>
      </c>
      <c r="BK203" s="217">
        <f>ROUND(I203*H203,2)</f>
        <v>0</v>
      </c>
      <c r="BL203" s="18" t="s">
        <v>130</v>
      </c>
      <c r="BM203" s="216" t="s">
        <v>903</v>
      </c>
    </row>
    <row r="204" s="2" customFormat="1">
      <c r="A204" s="39"/>
      <c r="B204" s="40"/>
      <c r="C204" s="41"/>
      <c r="D204" s="218" t="s">
        <v>132</v>
      </c>
      <c r="E204" s="41"/>
      <c r="F204" s="219" t="s">
        <v>904</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132</v>
      </c>
      <c r="AU204" s="18" t="s">
        <v>82</v>
      </c>
    </row>
    <row r="205" s="13" customFormat="1">
      <c r="A205" s="13"/>
      <c r="B205" s="229"/>
      <c r="C205" s="230"/>
      <c r="D205" s="223" t="s">
        <v>201</v>
      </c>
      <c r="E205" s="231" t="s">
        <v>19</v>
      </c>
      <c r="F205" s="232" t="s">
        <v>905</v>
      </c>
      <c r="G205" s="230"/>
      <c r="H205" s="233">
        <v>11.087999999999999</v>
      </c>
      <c r="I205" s="234"/>
      <c r="J205" s="230"/>
      <c r="K205" s="230"/>
      <c r="L205" s="235"/>
      <c r="M205" s="236"/>
      <c r="N205" s="237"/>
      <c r="O205" s="237"/>
      <c r="P205" s="237"/>
      <c r="Q205" s="237"/>
      <c r="R205" s="237"/>
      <c r="S205" s="237"/>
      <c r="T205" s="238"/>
      <c r="U205" s="13"/>
      <c r="V205" s="13"/>
      <c r="W205" s="13"/>
      <c r="X205" s="13"/>
      <c r="Y205" s="13"/>
      <c r="Z205" s="13"/>
      <c r="AA205" s="13"/>
      <c r="AB205" s="13"/>
      <c r="AC205" s="13"/>
      <c r="AD205" s="13"/>
      <c r="AE205" s="13"/>
      <c r="AT205" s="239" t="s">
        <v>201</v>
      </c>
      <c r="AU205" s="239" t="s">
        <v>82</v>
      </c>
      <c r="AV205" s="13" t="s">
        <v>82</v>
      </c>
      <c r="AW205" s="13" t="s">
        <v>33</v>
      </c>
      <c r="AX205" s="13" t="s">
        <v>80</v>
      </c>
      <c r="AY205" s="239" t="s">
        <v>122</v>
      </c>
    </row>
    <row r="206" s="2" customFormat="1" ht="44.25" customHeight="1">
      <c r="A206" s="39"/>
      <c r="B206" s="40"/>
      <c r="C206" s="205" t="s">
        <v>417</v>
      </c>
      <c r="D206" s="205" t="s">
        <v>125</v>
      </c>
      <c r="E206" s="206" t="s">
        <v>906</v>
      </c>
      <c r="F206" s="207" t="s">
        <v>907</v>
      </c>
      <c r="G206" s="208" t="s">
        <v>269</v>
      </c>
      <c r="H206" s="209">
        <v>266.39999999999998</v>
      </c>
      <c r="I206" s="210"/>
      <c r="J206" s="211">
        <f>ROUND(I206*H206,2)</f>
        <v>0</v>
      </c>
      <c r="K206" s="207" t="s">
        <v>129</v>
      </c>
      <c r="L206" s="45"/>
      <c r="M206" s="212" t="s">
        <v>19</v>
      </c>
      <c r="N206" s="213" t="s">
        <v>43</v>
      </c>
      <c r="O206" s="85"/>
      <c r="P206" s="214">
        <f>O206*H206</f>
        <v>0</v>
      </c>
      <c r="Q206" s="214">
        <v>0</v>
      </c>
      <c r="R206" s="214">
        <f>Q206*H206</f>
        <v>0</v>
      </c>
      <c r="S206" s="214">
        <v>0</v>
      </c>
      <c r="T206" s="215">
        <f>S206*H206</f>
        <v>0</v>
      </c>
      <c r="U206" s="39"/>
      <c r="V206" s="39"/>
      <c r="W206" s="39"/>
      <c r="X206" s="39"/>
      <c r="Y206" s="39"/>
      <c r="Z206" s="39"/>
      <c r="AA206" s="39"/>
      <c r="AB206" s="39"/>
      <c r="AC206" s="39"/>
      <c r="AD206" s="39"/>
      <c r="AE206" s="39"/>
      <c r="AR206" s="216" t="s">
        <v>130</v>
      </c>
      <c r="AT206" s="216" t="s">
        <v>125</v>
      </c>
      <c r="AU206" s="216" t="s">
        <v>82</v>
      </c>
      <c r="AY206" s="18" t="s">
        <v>122</v>
      </c>
      <c r="BE206" s="217">
        <f>IF(N206="základní",J206,0)</f>
        <v>0</v>
      </c>
      <c r="BF206" s="217">
        <f>IF(N206="snížená",J206,0)</f>
        <v>0</v>
      </c>
      <c r="BG206" s="217">
        <f>IF(N206="zákl. přenesená",J206,0)</f>
        <v>0</v>
      </c>
      <c r="BH206" s="217">
        <f>IF(N206="sníž. přenesená",J206,0)</f>
        <v>0</v>
      </c>
      <c r="BI206" s="217">
        <f>IF(N206="nulová",J206,0)</f>
        <v>0</v>
      </c>
      <c r="BJ206" s="18" t="s">
        <v>80</v>
      </c>
      <c r="BK206" s="217">
        <f>ROUND(I206*H206,2)</f>
        <v>0</v>
      </c>
      <c r="BL206" s="18" t="s">
        <v>130</v>
      </c>
      <c r="BM206" s="216" t="s">
        <v>908</v>
      </c>
    </row>
    <row r="207" s="2" customFormat="1">
      <c r="A207" s="39"/>
      <c r="B207" s="40"/>
      <c r="C207" s="41"/>
      <c r="D207" s="218" t="s">
        <v>132</v>
      </c>
      <c r="E207" s="41"/>
      <c r="F207" s="219" t="s">
        <v>909</v>
      </c>
      <c r="G207" s="41"/>
      <c r="H207" s="41"/>
      <c r="I207" s="220"/>
      <c r="J207" s="41"/>
      <c r="K207" s="41"/>
      <c r="L207" s="45"/>
      <c r="M207" s="221"/>
      <c r="N207" s="222"/>
      <c r="O207" s="85"/>
      <c r="P207" s="85"/>
      <c r="Q207" s="85"/>
      <c r="R207" s="85"/>
      <c r="S207" s="85"/>
      <c r="T207" s="86"/>
      <c r="U207" s="39"/>
      <c r="V207" s="39"/>
      <c r="W207" s="39"/>
      <c r="X207" s="39"/>
      <c r="Y207" s="39"/>
      <c r="Z207" s="39"/>
      <c r="AA207" s="39"/>
      <c r="AB207" s="39"/>
      <c r="AC207" s="39"/>
      <c r="AD207" s="39"/>
      <c r="AE207" s="39"/>
      <c r="AT207" s="18" t="s">
        <v>132</v>
      </c>
      <c r="AU207" s="18" t="s">
        <v>82</v>
      </c>
    </row>
    <row r="208" s="14" customFormat="1">
      <c r="A208" s="14"/>
      <c r="B208" s="240"/>
      <c r="C208" s="241"/>
      <c r="D208" s="223" t="s">
        <v>201</v>
      </c>
      <c r="E208" s="242" t="s">
        <v>19</v>
      </c>
      <c r="F208" s="243" t="s">
        <v>910</v>
      </c>
      <c r="G208" s="241"/>
      <c r="H208" s="242" t="s">
        <v>19</v>
      </c>
      <c r="I208" s="244"/>
      <c r="J208" s="241"/>
      <c r="K208" s="241"/>
      <c r="L208" s="245"/>
      <c r="M208" s="246"/>
      <c r="N208" s="247"/>
      <c r="O208" s="247"/>
      <c r="P208" s="247"/>
      <c r="Q208" s="247"/>
      <c r="R208" s="247"/>
      <c r="S208" s="247"/>
      <c r="T208" s="248"/>
      <c r="U208" s="14"/>
      <c r="V208" s="14"/>
      <c r="W208" s="14"/>
      <c r="X208" s="14"/>
      <c r="Y208" s="14"/>
      <c r="Z208" s="14"/>
      <c r="AA208" s="14"/>
      <c r="AB208" s="14"/>
      <c r="AC208" s="14"/>
      <c r="AD208" s="14"/>
      <c r="AE208" s="14"/>
      <c r="AT208" s="249" t="s">
        <v>201</v>
      </c>
      <c r="AU208" s="249" t="s">
        <v>82</v>
      </c>
      <c r="AV208" s="14" t="s">
        <v>80</v>
      </c>
      <c r="AW208" s="14" t="s">
        <v>33</v>
      </c>
      <c r="AX208" s="14" t="s">
        <v>72</v>
      </c>
      <c r="AY208" s="249" t="s">
        <v>122</v>
      </c>
    </row>
    <row r="209" s="13" customFormat="1">
      <c r="A209" s="13"/>
      <c r="B209" s="229"/>
      <c r="C209" s="230"/>
      <c r="D209" s="223" t="s">
        <v>201</v>
      </c>
      <c r="E209" s="231" t="s">
        <v>19</v>
      </c>
      <c r="F209" s="232" t="s">
        <v>911</v>
      </c>
      <c r="G209" s="230"/>
      <c r="H209" s="233">
        <v>266.39999999999998</v>
      </c>
      <c r="I209" s="234"/>
      <c r="J209" s="230"/>
      <c r="K209" s="230"/>
      <c r="L209" s="235"/>
      <c r="M209" s="236"/>
      <c r="N209" s="237"/>
      <c r="O209" s="237"/>
      <c r="P209" s="237"/>
      <c r="Q209" s="237"/>
      <c r="R209" s="237"/>
      <c r="S209" s="237"/>
      <c r="T209" s="238"/>
      <c r="U209" s="13"/>
      <c r="V209" s="13"/>
      <c r="W209" s="13"/>
      <c r="X209" s="13"/>
      <c r="Y209" s="13"/>
      <c r="Z209" s="13"/>
      <c r="AA209" s="13"/>
      <c r="AB209" s="13"/>
      <c r="AC209" s="13"/>
      <c r="AD209" s="13"/>
      <c r="AE209" s="13"/>
      <c r="AT209" s="239" t="s">
        <v>201</v>
      </c>
      <c r="AU209" s="239" t="s">
        <v>82</v>
      </c>
      <c r="AV209" s="13" t="s">
        <v>82</v>
      </c>
      <c r="AW209" s="13" t="s">
        <v>33</v>
      </c>
      <c r="AX209" s="13" t="s">
        <v>80</v>
      </c>
      <c r="AY209" s="239" t="s">
        <v>122</v>
      </c>
    </row>
    <row r="210" s="2" customFormat="1" ht="44.25" customHeight="1">
      <c r="A210" s="39"/>
      <c r="B210" s="40"/>
      <c r="C210" s="205" t="s">
        <v>422</v>
      </c>
      <c r="D210" s="205" t="s">
        <v>125</v>
      </c>
      <c r="E210" s="206" t="s">
        <v>912</v>
      </c>
      <c r="F210" s="207" t="s">
        <v>913</v>
      </c>
      <c r="G210" s="208" t="s">
        <v>269</v>
      </c>
      <c r="H210" s="209">
        <v>11.1</v>
      </c>
      <c r="I210" s="210"/>
      <c r="J210" s="211">
        <f>ROUND(I210*H210,2)</f>
        <v>0</v>
      </c>
      <c r="K210" s="207" t="s">
        <v>129</v>
      </c>
      <c r="L210" s="45"/>
      <c r="M210" s="212" t="s">
        <v>19</v>
      </c>
      <c r="N210" s="213" t="s">
        <v>43</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130</v>
      </c>
      <c r="AT210" s="216" t="s">
        <v>125</v>
      </c>
      <c r="AU210" s="216" t="s">
        <v>82</v>
      </c>
      <c r="AY210" s="18" t="s">
        <v>122</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130</v>
      </c>
      <c r="BM210" s="216" t="s">
        <v>914</v>
      </c>
    </row>
    <row r="211" s="2" customFormat="1">
      <c r="A211" s="39"/>
      <c r="B211" s="40"/>
      <c r="C211" s="41"/>
      <c r="D211" s="218" t="s">
        <v>132</v>
      </c>
      <c r="E211" s="41"/>
      <c r="F211" s="219" t="s">
        <v>915</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132</v>
      </c>
      <c r="AU211" s="18" t="s">
        <v>82</v>
      </c>
    </row>
    <row r="212" s="13" customFormat="1">
      <c r="A212" s="13"/>
      <c r="B212" s="229"/>
      <c r="C212" s="230"/>
      <c r="D212" s="223" t="s">
        <v>201</v>
      </c>
      <c r="E212" s="231" t="s">
        <v>19</v>
      </c>
      <c r="F212" s="232" t="s">
        <v>916</v>
      </c>
      <c r="G212" s="230"/>
      <c r="H212" s="233">
        <v>11.1</v>
      </c>
      <c r="I212" s="234"/>
      <c r="J212" s="230"/>
      <c r="K212" s="230"/>
      <c r="L212" s="235"/>
      <c r="M212" s="236"/>
      <c r="N212" s="237"/>
      <c r="O212" s="237"/>
      <c r="P212" s="237"/>
      <c r="Q212" s="237"/>
      <c r="R212" s="237"/>
      <c r="S212" s="237"/>
      <c r="T212" s="238"/>
      <c r="U212" s="13"/>
      <c r="V212" s="13"/>
      <c r="W212" s="13"/>
      <c r="X212" s="13"/>
      <c r="Y212" s="13"/>
      <c r="Z212" s="13"/>
      <c r="AA212" s="13"/>
      <c r="AB212" s="13"/>
      <c r="AC212" s="13"/>
      <c r="AD212" s="13"/>
      <c r="AE212" s="13"/>
      <c r="AT212" s="239" t="s">
        <v>201</v>
      </c>
      <c r="AU212" s="239" t="s">
        <v>82</v>
      </c>
      <c r="AV212" s="13" t="s">
        <v>82</v>
      </c>
      <c r="AW212" s="13" t="s">
        <v>33</v>
      </c>
      <c r="AX212" s="13" t="s">
        <v>80</v>
      </c>
      <c r="AY212" s="239" t="s">
        <v>122</v>
      </c>
    </row>
    <row r="213" s="12" customFormat="1" ht="22.8" customHeight="1">
      <c r="A213" s="12"/>
      <c r="B213" s="189"/>
      <c r="C213" s="190"/>
      <c r="D213" s="191" t="s">
        <v>71</v>
      </c>
      <c r="E213" s="203" t="s">
        <v>624</v>
      </c>
      <c r="F213" s="203" t="s">
        <v>625</v>
      </c>
      <c r="G213" s="190"/>
      <c r="H213" s="190"/>
      <c r="I213" s="193"/>
      <c r="J213" s="204">
        <f>BK213</f>
        <v>0</v>
      </c>
      <c r="K213" s="190"/>
      <c r="L213" s="195"/>
      <c r="M213" s="196"/>
      <c r="N213" s="197"/>
      <c r="O213" s="197"/>
      <c r="P213" s="198">
        <f>SUM(P214:P215)</f>
        <v>0</v>
      </c>
      <c r="Q213" s="197"/>
      <c r="R213" s="198">
        <f>SUM(R214:R215)</f>
        <v>0</v>
      </c>
      <c r="S213" s="197"/>
      <c r="T213" s="199">
        <f>SUM(T214:T215)</f>
        <v>0</v>
      </c>
      <c r="U213" s="12"/>
      <c r="V213" s="12"/>
      <c r="W213" s="12"/>
      <c r="X213" s="12"/>
      <c r="Y213" s="12"/>
      <c r="Z213" s="12"/>
      <c r="AA213" s="12"/>
      <c r="AB213" s="12"/>
      <c r="AC213" s="12"/>
      <c r="AD213" s="12"/>
      <c r="AE213" s="12"/>
      <c r="AR213" s="200" t="s">
        <v>80</v>
      </c>
      <c r="AT213" s="201" t="s">
        <v>71</v>
      </c>
      <c r="AU213" s="201" t="s">
        <v>80</v>
      </c>
      <c r="AY213" s="200" t="s">
        <v>122</v>
      </c>
      <c r="BK213" s="202">
        <f>SUM(BK214:BK215)</f>
        <v>0</v>
      </c>
    </row>
    <row r="214" s="2" customFormat="1" ht="24.15" customHeight="1">
      <c r="A214" s="39"/>
      <c r="B214" s="40"/>
      <c r="C214" s="205" t="s">
        <v>427</v>
      </c>
      <c r="D214" s="205" t="s">
        <v>125</v>
      </c>
      <c r="E214" s="206" t="s">
        <v>917</v>
      </c>
      <c r="F214" s="207" t="s">
        <v>918</v>
      </c>
      <c r="G214" s="208" t="s">
        <v>269</v>
      </c>
      <c r="H214" s="209">
        <v>111.95</v>
      </c>
      <c r="I214" s="210"/>
      <c r="J214" s="211">
        <f>ROUND(I214*H214,2)</f>
        <v>0</v>
      </c>
      <c r="K214" s="207" t="s">
        <v>129</v>
      </c>
      <c r="L214" s="45"/>
      <c r="M214" s="212" t="s">
        <v>19</v>
      </c>
      <c r="N214" s="213" t="s">
        <v>43</v>
      </c>
      <c r="O214" s="85"/>
      <c r="P214" s="214">
        <f>O214*H214</f>
        <v>0</v>
      </c>
      <c r="Q214" s="214">
        <v>0</v>
      </c>
      <c r="R214" s="214">
        <f>Q214*H214</f>
        <v>0</v>
      </c>
      <c r="S214" s="214">
        <v>0</v>
      </c>
      <c r="T214" s="215">
        <f>S214*H214</f>
        <v>0</v>
      </c>
      <c r="U214" s="39"/>
      <c r="V214" s="39"/>
      <c r="W214" s="39"/>
      <c r="X214" s="39"/>
      <c r="Y214" s="39"/>
      <c r="Z214" s="39"/>
      <c r="AA214" s="39"/>
      <c r="AB214" s="39"/>
      <c r="AC214" s="39"/>
      <c r="AD214" s="39"/>
      <c r="AE214" s="39"/>
      <c r="AR214" s="216" t="s">
        <v>130</v>
      </c>
      <c r="AT214" s="216" t="s">
        <v>125</v>
      </c>
      <c r="AU214" s="216" t="s">
        <v>82</v>
      </c>
      <c r="AY214" s="18" t="s">
        <v>122</v>
      </c>
      <c r="BE214" s="217">
        <f>IF(N214="základní",J214,0)</f>
        <v>0</v>
      </c>
      <c r="BF214" s="217">
        <f>IF(N214="snížená",J214,0)</f>
        <v>0</v>
      </c>
      <c r="BG214" s="217">
        <f>IF(N214="zákl. přenesená",J214,0)</f>
        <v>0</v>
      </c>
      <c r="BH214" s="217">
        <f>IF(N214="sníž. přenesená",J214,0)</f>
        <v>0</v>
      </c>
      <c r="BI214" s="217">
        <f>IF(N214="nulová",J214,0)</f>
        <v>0</v>
      </c>
      <c r="BJ214" s="18" t="s">
        <v>80</v>
      </c>
      <c r="BK214" s="217">
        <f>ROUND(I214*H214,2)</f>
        <v>0</v>
      </c>
      <c r="BL214" s="18" t="s">
        <v>130</v>
      </c>
      <c r="BM214" s="216" t="s">
        <v>919</v>
      </c>
    </row>
    <row r="215" s="2" customFormat="1">
      <c r="A215" s="39"/>
      <c r="B215" s="40"/>
      <c r="C215" s="41"/>
      <c r="D215" s="218" t="s">
        <v>132</v>
      </c>
      <c r="E215" s="41"/>
      <c r="F215" s="219" t="s">
        <v>920</v>
      </c>
      <c r="G215" s="41"/>
      <c r="H215" s="41"/>
      <c r="I215" s="220"/>
      <c r="J215" s="41"/>
      <c r="K215" s="41"/>
      <c r="L215" s="45"/>
      <c r="M215" s="225"/>
      <c r="N215" s="226"/>
      <c r="O215" s="227"/>
      <c r="P215" s="227"/>
      <c r="Q215" s="227"/>
      <c r="R215" s="227"/>
      <c r="S215" s="227"/>
      <c r="T215" s="228"/>
      <c r="U215" s="39"/>
      <c r="V215" s="39"/>
      <c r="W215" s="39"/>
      <c r="X215" s="39"/>
      <c r="Y215" s="39"/>
      <c r="Z215" s="39"/>
      <c r="AA215" s="39"/>
      <c r="AB215" s="39"/>
      <c r="AC215" s="39"/>
      <c r="AD215" s="39"/>
      <c r="AE215" s="39"/>
      <c r="AT215" s="18" t="s">
        <v>132</v>
      </c>
      <c r="AU215" s="18" t="s">
        <v>82</v>
      </c>
    </row>
    <row r="216" s="2" customFormat="1" ht="6.96" customHeight="1">
      <c r="A216" s="39"/>
      <c r="B216" s="60"/>
      <c r="C216" s="61"/>
      <c r="D216" s="61"/>
      <c r="E216" s="61"/>
      <c r="F216" s="61"/>
      <c r="G216" s="61"/>
      <c r="H216" s="61"/>
      <c r="I216" s="61"/>
      <c r="J216" s="61"/>
      <c r="K216" s="61"/>
      <c r="L216" s="45"/>
      <c r="M216" s="39"/>
      <c r="O216" s="39"/>
      <c r="P216" s="39"/>
      <c r="Q216" s="39"/>
      <c r="R216" s="39"/>
      <c r="S216" s="39"/>
      <c r="T216" s="39"/>
      <c r="U216" s="39"/>
      <c r="V216" s="39"/>
      <c r="W216" s="39"/>
      <c r="X216" s="39"/>
      <c r="Y216" s="39"/>
      <c r="Z216" s="39"/>
      <c r="AA216" s="39"/>
      <c r="AB216" s="39"/>
      <c r="AC216" s="39"/>
      <c r="AD216" s="39"/>
      <c r="AE216" s="39"/>
    </row>
  </sheetData>
  <sheetProtection sheet="1" autoFilter="0" formatColumns="0" formatRows="0" objects="1" scenarios="1" spinCount="100000" saltValue="pCY2P9kTjlgvnTgXVqFMTBPw3AkOwZxbZYcgP5H+BH1t/kO1zzU1sSU9z8G00GuavKBIAaP+P7aSCdI7ZnWgGw==" hashValue="ZsHg53ef7SkBabwWYYR071KgeeibR7ZVpADSXRRcg55OOD76iNoM07fSHl/N4UFnf1zX2uze5Cx5wE2IxIQiQA==" algorithmName="SHA-512" password="CC35"/>
  <autoFilter ref="C85:K215"/>
  <mergeCells count="9">
    <mergeCell ref="E7:H7"/>
    <mergeCell ref="E9:H9"/>
    <mergeCell ref="E18:H18"/>
    <mergeCell ref="E27:H27"/>
    <mergeCell ref="E48:H48"/>
    <mergeCell ref="E50:H50"/>
    <mergeCell ref="E76:H76"/>
    <mergeCell ref="E78:H78"/>
    <mergeCell ref="L2:V2"/>
  </mergeCells>
  <hyperlinks>
    <hyperlink ref="F90" r:id="rId1" display="https://podminky.urs.cz/item/CS_URS_2023_02/115101201"/>
    <hyperlink ref="F94" r:id="rId2" display="https://podminky.urs.cz/item/CS_URS_2023_02/115101301"/>
    <hyperlink ref="F98" r:id="rId3" display="https://podminky.urs.cz/item/CS_URS_2023_02/119001421"/>
    <hyperlink ref="F102" r:id="rId4" display="https://podminky.urs.cz/item/CS_URS_2023_02/129001101"/>
    <hyperlink ref="F106" r:id="rId5" display="https://podminky.urs.cz/item/CS_URS_2023_02/123252104"/>
    <hyperlink ref="F113" r:id="rId6" display="https://podminky.urs.cz/item/CS_URS_2023_02/162751117"/>
    <hyperlink ref="F116" r:id="rId7" display="https://podminky.urs.cz/item/CS_URS_2023_02/162751119"/>
    <hyperlink ref="F121" r:id="rId8" display="https://podminky.urs.cz/item/CS_URS_2023_02/171201231"/>
    <hyperlink ref="F124" r:id="rId9" display="https://podminky.urs.cz/item/CS_URS_2023_02/174151101"/>
    <hyperlink ref="F133" r:id="rId10" display="https://podminky.urs.cz/item/CS_URS_2023_02/175151101"/>
    <hyperlink ref="F141" r:id="rId11" display="https://podminky.urs.cz/item/CS_URS_2023_02/451573111"/>
    <hyperlink ref="F148" r:id="rId12" display="https://podminky.urs.cz/item/CS_URS_2023_02/359901211"/>
    <hyperlink ref="F153" r:id="rId13" display="https://podminky.urs.cz/item/CS_URS_2023_02/871373121"/>
    <hyperlink ref="F159" r:id="rId14" display="https://podminky.urs.cz/item/CS_URS_2023_02/877315211"/>
    <hyperlink ref="F166" r:id="rId15" display="https://podminky.urs.cz/item/CS_URS_2023_02/877375221"/>
    <hyperlink ref="F172" r:id="rId16" display="https://podminky.urs.cz/item/CS_URS_2023_02/892372121"/>
    <hyperlink ref="F176" r:id="rId17" display="https://podminky.urs.cz/item/CS_URS_2023_02/894411131"/>
    <hyperlink ref="F192" r:id="rId18" display="https://podminky.urs.cz/item/CS_URS_2023_02/899104112"/>
    <hyperlink ref="F198" r:id="rId19" display="https://podminky.urs.cz/item/CS_URS_2023_02/966041111"/>
    <hyperlink ref="F204" r:id="rId20" display="https://podminky.urs.cz/item/CS_URS_2023_02/997013501"/>
    <hyperlink ref="F207" r:id="rId21" display="https://podminky.urs.cz/item/CS_URS_2023_02/997013509"/>
    <hyperlink ref="F211" r:id="rId22" display="https://podminky.urs.cz/item/CS_URS_2023_02/997013601"/>
    <hyperlink ref="F215" r:id="rId23" display="https://podminky.urs.cz/item/CS_URS_2023_02/998276101"/>
  </hyperlinks>
  <pageMargins left="0.39375" right="0.39375" top="0.39375" bottom="0.39375" header="0" footer="0"/>
  <pageSetup paperSize="9" orientation="portrait" blackAndWhite="1" fitToHeight="100"/>
  <headerFooter>
    <oddFooter>&amp;CStrana &amp;P z &amp;N</oddFooter>
  </headerFooter>
  <drawing r:id="rId24"/>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29"/>
      <c r="C3" s="130"/>
      <c r="D3" s="130"/>
      <c r="E3" s="130"/>
      <c r="F3" s="130"/>
      <c r="G3" s="130"/>
      <c r="H3" s="130"/>
      <c r="I3" s="130"/>
      <c r="J3" s="130"/>
      <c r="K3" s="130"/>
      <c r="L3" s="21"/>
      <c r="AT3" s="18" t="s">
        <v>82</v>
      </c>
    </row>
    <row r="4" s="1" customFormat="1" ht="24.96" customHeight="1">
      <c r="B4" s="21"/>
      <c r="D4" s="131" t="s">
        <v>93</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Rozvadov, společná stezka pro pěší a cyklisty podél silnice II/605</v>
      </c>
      <c r="F7" s="133"/>
      <c r="G7" s="133"/>
      <c r="H7" s="133"/>
      <c r="L7" s="21"/>
    </row>
    <row r="8" s="2" customFormat="1" ht="12" customHeight="1">
      <c r="A8" s="39"/>
      <c r="B8" s="45"/>
      <c r="C8" s="39"/>
      <c r="D8" s="133" t="s">
        <v>94</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921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922</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35</v>
      </c>
      <c r="G12" s="39"/>
      <c r="H12" s="39"/>
      <c r="I12" s="133" t="s">
        <v>23</v>
      </c>
      <c r="J12" s="138" t="str">
        <f>'Rekapitulace stavby'!AN8</f>
        <v>28. 11. 2023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Obec Rozvadov</v>
      </c>
      <c r="F15" s="39"/>
      <c r="G15" s="39"/>
      <c r="H15" s="39"/>
      <c r="I15" s="133" t="s">
        <v>28</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D PROJEKT PLZEŇ Nedvěd s.r.o.</v>
      </c>
      <c r="F21" s="39"/>
      <c r="G21" s="39"/>
      <c r="H21" s="39"/>
      <c r="I21" s="133" t="s">
        <v>28</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28</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55.25" customHeight="1">
      <c r="A27" s="139"/>
      <c r="B27" s="140"/>
      <c r="C27" s="139"/>
      <c r="D27" s="139"/>
      <c r="E27" s="141" t="s">
        <v>923</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ROUND((SUM(BE83:BE222)),  2)</f>
        <v>0</v>
      </c>
      <c r="G33" s="39"/>
      <c r="H33" s="39"/>
      <c r="I33" s="149">
        <v>0.20999999999999999</v>
      </c>
      <c r="J33" s="148">
        <f>ROUND(((SUM(BE83:BE222))*I33),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ROUND((SUM(BF83:BF222)),  2)</f>
        <v>0</v>
      </c>
      <c r="G34" s="39"/>
      <c r="H34" s="39"/>
      <c r="I34" s="149">
        <v>0.14999999999999999</v>
      </c>
      <c r="J34" s="148">
        <f>ROUND(((SUM(BF83:BF222))*I34),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ROUND((SUM(BG83:BG222)),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ROUND((SUM(BH83:BH222)),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ROUND((SUM(BI83:BI222)),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97</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Rozvadov, společná stezka pro pěší a cyklisty podél silnice II/605</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94</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401 - Veřejné osvětlení</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28. 11. 2023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Obec Rozvadov</v>
      </c>
      <c r="G54" s="41"/>
      <c r="H54" s="41"/>
      <c r="I54" s="33" t="s">
        <v>31</v>
      </c>
      <c r="J54" s="37" t="str">
        <f>E21</f>
        <v>D PROJEKT PLZEŇ Nedvěd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98</v>
      </c>
      <c r="D57" s="163"/>
      <c r="E57" s="163"/>
      <c r="F57" s="163"/>
      <c r="G57" s="163"/>
      <c r="H57" s="163"/>
      <c r="I57" s="163"/>
      <c r="J57" s="164" t="s">
        <v>99</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J83</f>
        <v>0</v>
      </c>
      <c r="K59" s="41"/>
      <c r="L59" s="135"/>
      <c r="S59" s="39"/>
      <c r="T59" s="39"/>
      <c r="U59" s="39"/>
      <c r="V59" s="39"/>
      <c r="W59" s="39"/>
      <c r="X59" s="39"/>
      <c r="Y59" s="39"/>
      <c r="Z59" s="39"/>
      <c r="AA59" s="39"/>
      <c r="AB59" s="39"/>
      <c r="AC59" s="39"/>
      <c r="AD59" s="39"/>
      <c r="AE59" s="39"/>
      <c r="AU59" s="18" t="s">
        <v>100</v>
      </c>
    </row>
    <row r="60" s="9" customFormat="1" ht="24.96" customHeight="1">
      <c r="A60" s="9"/>
      <c r="B60" s="166"/>
      <c r="C60" s="167"/>
      <c r="D60" s="168" t="s">
        <v>186</v>
      </c>
      <c r="E60" s="169"/>
      <c r="F60" s="169"/>
      <c r="G60" s="169"/>
      <c r="H60" s="169"/>
      <c r="I60" s="169"/>
      <c r="J60" s="170">
        <f>J84</f>
        <v>0</v>
      </c>
      <c r="K60" s="167"/>
      <c r="L60" s="171"/>
      <c r="S60" s="9"/>
      <c r="T60" s="9"/>
      <c r="U60" s="9"/>
      <c r="V60" s="9"/>
      <c r="W60" s="9"/>
      <c r="X60" s="9"/>
      <c r="Y60" s="9"/>
      <c r="Z60" s="9"/>
      <c r="AA60" s="9"/>
      <c r="AB60" s="9"/>
      <c r="AC60" s="9"/>
      <c r="AD60" s="9"/>
      <c r="AE60" s="9"/>
    </row>
    <row r="61" s="10" customFormat="1" ht="19.92" customHeight="1">
      <c r="A61" s="10"/>
      <c r="B61" s="172"/>
      <c r="C61" s="173"/>
      <c r="D61" s="174" t="s">
        <v>924</v>
      </c>
      <c r="E61" s="175"/>
      <c r="F61" s="175"/>
      <c r="G61" s="175"/>
      <c r="H61" s="175"/>
      <c r="I61" s="175"/>
      <c r="J61" s="176">
        <f>J85</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925</v>
      </c>
      <c r="E62" s="175"/>
      <c r="F62" s="175"/>
      <c r="G62" s="175"/>
      <c r="H62" s="175"/>
      <c r="I62" s="175"/>
      <c r="J62" s="176">
        <f>J160</f>
        <v>0</v>
      </c>
      <c r="K62" s="173"/>
      <c r="L62" s="177"/>
      <c r="S62" s="10"/>
      <c r="T62" s="10"/>
      <c r="U62" s="10"/>
      <c r="V62" s="10"/>
      <c r="W62" s="10"/>
      <c r="X62" s="10"/>
      <c r="Y62" s="10"/>
      <c r="Z62" s="10"/>
      <c r="AA62" s="10"/>
      <c r="AB62" s="10"/>
      <c r="AC62" s="10"/>
      <c r="AD62" s="10"/>
      <c r="AE62" s="10"/>
    </row>
    <row r="63" s="9" customFormat="1" ht="24.96" customHeight="1">
      <c r="A63" s="9"/>
      <c r="B63" s="166"/>
      <c r="C63" s="167"/>
      <c r="D63" s="168" t="s">
        <v>926</v>
      </c>
      <c r="E63" s="169"/>
      <c r="F63" s="169"/>
      <c r="G63" s="169"/>
      <c r="H63" s="169"/>
      <c r="I63" s="169"/>
      <c r="J63" s="170">
        <f>J214</f>
        <v>0</v>
      </c>
      <c r="K63" s="167"/>
      <c r="L63" s="171"/>
      <c r="S63" s="9"/>
      <c r="T63" s="9"/>
      <c r="U63" s="9"/>
      <c r="V63" s="9"/>
      <c r="W63" s="9"/>
      <c r="X63" s="9"/>
      <c r="Y63" s="9"/>
      <c r="Z63" s="9"/>
      <c r="AA63" s="9"/>
      <c r="AB63" s="9"/>
      <c r="AC63" s="9"/>
      <c r="AD63" s="9"/>
      <c r="AE63" s="9"/>
    </row>
    <row r="64" s="2" customFormat="1" ht="21.84" customHeight="1">
      <c r="A64" s="39"/>
      <c r="B64" s="40"/>
      <c r="C64" s="41"/>
      <c r="D64" s="41"/>
      <c r="E64" s="41"/>
      <c r="F64" s="41"/>
      <c r="G64" s="41"/>
      <c r="H64" s="41"/>
      <c r="I64" s="41"/>
      <c r="J64" s="41"/>
      <c r="K64" s="41"/>
      <c r="L64" s="13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3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35"/>
      <c r="S69" s="39"/>
      <c r="T69" s="39"/>
      <c r="U69" s="39"/>
      <c r="V69" s="39"/>
      <c r="W69" s="39"/>
      <c r="X69" s="39"/>
      <c r="Y69" s="39"/>
      <c r="Z69" s="39"/>
      <c r="AA69" s="39"/>
      <c r="AB69" s="39"/>
      <c r="AC69" s="39"/>
      <c r="AD69" s="39"/>
      <c r="AE69" s="39"/>
    </row>
    <row r="70" s="2" customFormat="1" ht="24.96" customHeight="1">
      <c r="A70" s="39"/>
      <c r="B70" s="40"/>
      <c r="C70" s="24" t="s">
        <v>106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161" t="str">
        <f>E7</f>
        <v>Rozvadov, společná stezka pro pěší a cyklisty podél silnice II/605</v>
      </c>
      <c r="F73" s="33"/>
      <c r="G73" s="33"/>
      <c r="H73" s="33"/>
      <c r="I73" s="41"/>
      <c r="J73" s="41"/>
      <c r="K73" s="41"/>
      <c r="L73" s="135"/>
      <c r="S73" s="39"/>
      <c r="T73" s="39"/>
      <c r="U73" s="39"/>
      <c r="V73" s="39"/>
      <c r="W73" s="39"/>
      <c r="X73" s="39"/>
      <c r="Y73" s="39"/>
      <c r="Z73" s="39"/>
      <c r="AA73" s="39"/>
      <c r="AB73" s="39"/>
      <c r="AC73" s="39"/>
      <c r="AD73" s="39"/>
      <c r="AE73" s="39"/>
    </row>
    <row r="74" s="2" customFormat="1" ht="12" customHeight="1">
      <c r="A74" s="39"/>
      <c r="B74" s="40"/>
      <c r="C74" s="33" t="s">
        <v>94</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70" t="str">
        <f>E9</f>
        <v>SO 401 - Veřejné osvětlení</v>
      </c>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 xml:space="preserve"> </v>
      </c>
      <c r="G77" s="41"/>
      <c r="H77" s="41"/>
      <c r="I77" s="33" t="s">
        <v>23</v>
      </c>
      <c r="J77" s="73" t="str">
        <f>IF(J12="","",J12)</f>
        <v>28. 11. 2023</v>
      </c>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25.65" customHeight="1">
      <c r="A79" s="39"/>
      <c r="B79" s="40"/>
      <c r="C79" s="33" t="s">
        <v>25</v>
      </c>
      <c r="D79" s="41"/>
      <c r="E79" s="41"/>
      <c r="F79" s="28" t="str">
        <f>E15</f>
        <v>Obec Rozvadov</v>
      </c>
      <c r="G79" s="41"/>
      <c r="H79" s="41"/>
      <c r="I79" s="33" t="s">
        <v>31</v>
      </c>
      <c r="J79" s="37" t="str">
        <f>E21</f>
        <v>D PROJEKT PLZEŇ Nedvěd s.r.o.</v>
      </c>
      <c r="K79" s="41"/>
      <c r="L79" s="135"/>
      <c r="S79" s="39"/>
      <c r="T79" s="39"/>
      <c r="U79" s="39"/>
      <c r="V79" s="39"/>
      <c r="W79" s="39"/>
      <c r="X79" s="39"/>
      <c r="Y79" s="39"/>
      <c r="Z79" s="39"/>
      <c r="AA79" s="39"/>
      <c r="AB79" s="39"/>
      <c r="AC79" s="39"/>
      <c r="AD79" s="39"/>
      <c r="AE79" s="39"/>
    </row>
    <row r="80" s="2" customFormat="1" ht="15.15" customHeight="1">
      <c r="A80" s="39"/>
      <c r="B80" s="40"/>
      <c r="C80" s="33" t="s">
        <v>29</v>
      </c>
      <c r="D80" s="41"/>
      <c r="E80" s="41"/>
      <c r="F80" s="28" t="str">
        <f>IF(E18="","",E18)</f>
        <v>Vyplň údaj</v>
      </c>
      <c r="G80" s="41"/>
      <c r="H80" s="41"/>
      <c r="I80" s="33" t="s">
        <v>34</v>
      </c>
      <c r="J80" s="37" t="str">
        <f>E24</f>
        <v xml:space="preserve"> </v>
      </c>
      <c r="K80" s="41"/>
      <c r="L80" s="135"/>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11" customFormat="1" ht="29.28" customHeight="1">
      <c r="A82" s="178"/>
      <c r="B82" s="179"/>
      <c r="C82" s="180" t="s">
        <v>107</v>
      </c>
      <c r="D82" s="181" t="s">
        <v>57</v>
      </c>
      <c r="E82" s="181" t="s">
        <v>53</v>
      </c>
      <c r="F82" s="181" t="s">
        <v>54</v>
      </c>
      <c r="G82" s="181" t="s">
        <v>108</v>
      </c>
      <c r="H82" s="181" t="s">
        <v>109</v>
      </c>
      <c r="I82" s="181" t="s">
        <v>110</v>
      </c>
      <c r="J82" s="181" t="s">
        <v>99</v>
      </c>
      <c r="K82" s="182" t="s">
        <v>111</v>
      </c>
      <c r="L82" s="183"/>
      <c r="M82" s="93" t="s">
        <v>19</v>
      </c>
      <c r="N82" s="94" t="s">
        <v>42</v>
      </c>
      <c r="O82" s="94" t="s">
        <v>112</v>
      </c>
      <c r="P82" s="94" t="s">
        <v>113</v>
      </c>
      <c r="Q82" s="94" t="s">
        <v>114</v>
      </c>
      <c r="R82" s="94" t="s">
        <v>115</v>
      </c>
      <c r="S82" s="94" t="s">
        <v>116</v>
      </c>
      <c r="T82" s="95" t="s">
        <v>117</v>
      </c>
      <c r="U82" s="178"/>
      <c r="V82" s="178"/>
      <c r="W82" s="178"/>
      <c r="X82" s="178"/>
      <c r="Y82" s="178"/>
      <c r="Z82" s="178"/>
      <c r="AA82" s="178"/>
      <c r="AB82" s="178"/>
      <c r="AC82" s="178"/>
      <c r="AD82" s="178"/>
      <c r="AE82" s="178"/>
    </row>
    <row r="83" s="2" customFormat="1" ht="22.8" customHeight="1">
      <c r="A83" s="39"/>
      <c r="B83" s="40"/>
      <c r="C83" s="100" t="s">
        <v>118</v>
      </c>
      <c r="D83" s="41"/>
      <c r="E83" s="41"/>
      <c r="F83" s="41"/>
      <c r="G83" s="41"/>
      <c r="H83" s="41"/>
      <c r="I83" s="41"/>
      <c r="J83" s="184">
        <f>BK83</f>
        <v>0</v>
      </c>
      <c r="K83" s="41"/>
      <c r="L83" s="45"/>
      <c r="M83" s="96"/>
      <c r="N83" s="185"/>
      <c r="O83" s="97"/>
      <c r="P83" s="186">
        <f>P84+P214</f>
        <v>0</v>
      </c>
      <c r="Q83" s="97"/>
      <c r="R83" s="186">
        <f>R84+R214</f>
        <v>4.4876655000000003</v>
      </c>
      <c r="S83" s="97"/>
      <c r="T83" s="187">
        <f>T84+T214</f>
        <v>0</v>
      </c>
      <c r="U83" s="39"/>
      <c r="V83" s="39"/>
      <c r="W83" s="39"/>
      <c r="X83" s="39"/>
      <c r="Y83" s="39"/>
      <c r="Z83" s="39"/>
      <c r="AA83" s="39"/>
      <c r="AB83" s="39"/>
      <c r="AC83" s="39"/>
      <c r="AD83" s="39"/>
      <c r="AE83" s="39"/>
      <c r="AT83" s="18" t="s">
        <v>71</v>
      </c>
      <c r="AU83" s="18" t="s">
        <v>100</v>
      </c>
      <c r="BK83" s="188">
        <f>BK84+BK214</f>
        <v>0</v>
      </c>
    </row>
    <row r="84" s="12" customFormat="1" ht="25.92" customHeight="1">
      <c r="A84" s="12"/>
      <c r="B84" s="189"/>
      <c r="C84" s="190"/>
      <c r="D84" s="191" t="s">
        <v>71</v>
      </c>
      <c r="E84" s="192" t="s">
        <v>631</v>
      </c>
      <c r="F84" s="192" t="s">
        <v>632</v>
      </c>
      <c r="G84" s="190"/>
      <c r="H84" s="190"/>
      <c r="I84" s="193"/>
      <c r="J84" s="194">
        <f>BK84</f>
        <v>0</v>
      </c>
      <c r="K84" s="190"/>
      <c r="L84" s="195"/>
      <c r="M84" s="196"/>
      <c r="N84" s="197"/>
      <c r="O84" s="197"/>
      <c r="P84" s="198">
        <f>P85+P160</f>
        <v>0</v>
      </c>
      <c r="Q84" s="197"/>
      <c r="R84" s="198">
        <f>R85+R160</f>
        <v>4.4876655000000003</v>
      </c>
      <c r="S84" s="197"/>
      <c r="T84" s="199">
        <f>T85+T160</f>
        <v>0</v>
      </c>
      <c r="U84" s="12"/>
      <c r="V84" s="12"/>
      <c r="W84" s="12"/>
      <c r="X84" s="12"/>
      <c r="Y84" s="12"/>
      <c r="Z84" s="12"/>
      <c r="AA84" s="12"/>
      <c r="AB84" s="12"/>
      <c r="AC84" s="12"/>
      <c r="AD84" s="12"/>
      <c r="AE84" s="12"/>
      <c r="AR84" s="200" t="s">
        <v>141</v>
      </c>
      <c r="AT84" s="201" t="s">
        <v>71</v>
      </c>
      <c r="AU84" s="201" t="s">
        <v>72</v>
      </c>
      <c r="AY84" s="200" t="s">
        <v>122</v>
      </c>
      <c r="BK84" s="202">
        <f>BK85+BK160</f>
        <v>0</v>
      </c>
    </row>
    <row r="85" s="12" customFormat="1" ht="22.8" customHeight="1">
      <c r="A85" s="12"/>
      <c r="B85" s="189"/>
      <c r="C85" s="190"/>
      <c r="D85" s="191" t="s">
        <v>71</v>
      </c>
      <c r="E85" s="203" t="s">
        <v>927</v>
      </c>
      <c r="F85" s="203" t="s">
        <v>928</v>
      </c>
      <c r="G85" s="190"/>
      <c r="H85" s="190"/>
      <c r="I85" s="193"/>
      <c r="J85" s="204">
        <f>BK85</f>
        <v>0</v>
      </c>
      <c r="K85" s="190"/>
      <c r="L85" s="195"/>
      <c r="M85" s="196"/>
      <c r="N85" s="197"/>
      <c r="O85" s="197"/>
      <c r="P85" s="198">
        <f>SUM(P86:P159)</f>
        <v>0</v>
      </c>
      <c r="Q85" s="197"/>
      <c r="R85" s="198">
        <f>SUM(R86:R159)</f>
        <v>3.9115790000000001</v>
      </c>
      <c r="S85" s="197"/>
      <c r="T85" s="199">
        <f>SUM(T86:T159)</f>
        <v>0</v>
      </c>
      <c r="U85" s="12"/>
      <c r="V85" s="12"/>
      <c r="W85" s="12"/>
      <c r="X85" s="12"/>
      <c r="Y85" s="12"/>
      <c r="Z85" s="12"/>
      <c r="AA85" s="12"/>
      <c r="AB85" s="12"/>
      <c r="AC85" s="12"/>
      <c r="AD85" s="12"/>
      <c r="AE85" s="12"/>
      <c r="AR85" s="200" t="s">
        <v>141</v>
      </c>
      <c r="AT85" s="201" t="s">
        <v>71</v>
      </c>
      <c r="AU85" s="201" t="s">
        <v>80</v>
      </c>
      <c r="AY85" s="200" t="s">
        <v>122</v>
      </c>
      <c r="BK85" s="202">
        <f>SUM(BK86:BK159)</f>
        <v>0</v>
      </c>
    </row>
    <row r="86" s="2" customFormat="1" ht="37.8" customHeight="1">
      <c r="A86" s="39"/>
      <c r="B86" s="40"/>
      <c r="C86" s="205" t="s">
        <v>80</v>
      </c>
      <c r="D86" s="205" t="s">
        <v>125</v>
      </c>
      <c r="E86" s="206" t="s">
        <v>929</v>
      </c>
      <c r="F86" s="207" t="s">
        <v>930</v>
      </c>
      <c r="G86" s="208" t="s">
        <v>357</v>
      </c>
      <c r="H86" s="209">
        <v>72</v>
      </c>
      <c r="I86" s="210"/>
      <c r="J86" s="211">
        <f>ROUND(I86*H86,2)</f>
        <v>0</v>
      </c>
      <c r="K86" s="207" t="s">
        <v>129</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586</v>
      </c>
      <c r="AT86" s="216" t="s">
        <v>125</v>
      </c>
      <c r="AU86" s="216" t="s">
        <v>82</v>
      </c>
      <c r="AY86" s="18" t="s">
        <v>122</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586</v>
      </c>
      <c r="BM86" s="216" t="s">
        <v>931</v>
      </c>
    </row>
    <row r="87" s="2" customFormat="1">
      <c r="A87" s="39"/>
      <c r="B87" s="40"/>
      <c r="C87" s="41"/>
      <c r="D87" s="218" t="s">
        <v>132</v>
      </c>
      <c r="E87" s="41"/>
      <c r="F87" s="219" t="s">
        <v>932</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132</v>
      </c>
      <c r="AU87" s="18" t="s">
        <v>82</v>
      </c>
    </row>
    <row r="88" s="2" customFormat="1" ht="16.5" customHeight="1">
      <c r="A88" s="39"/>
      <c r="B88" s="40"/>
      <c r="C88" s="205" t="s">
        <v>82</v>
      </c>
      <c r="D88" s="205" t="s">
        <v>125</v>
      </c>
      <c r="E88" s="206" t="s">
        <v>933</v>
      </c>
      <c r="F88" s="207" t="s">
        <v>934</v>
      </c>
      <c r="G88" s="208" t="s">
        <v>357</v>
      </c>
      <c r="H88" s="209">
        <v>1</v>
      </c>
      <c r="I88" s="210"/>
      <c r="J88" s="211">
        <f>ROUND(I88*H88,2)</f>
        <v>0</v>
      </c>
      <c r="K88" s="207" t="s">
        <v>19</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586</v>
      </c>
      <c r="AT88" s="216" t="s">
        <v>125</v>
      </c>
      <c r="AU88" s="216" t="s">
        <v>82</v>
      </c>
      <c r="AY88" s="18" t="s">
        <v>122</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586</v>
      </c>
      <c r="BM88" s="216" t="s">
        <v>935</v>
      </c>
    </row>
    <row r="89" s="2" customFormat="1" ht="16.5" customHeight="1">
      <c r="A89" s="39"/>
      <c r="B89" s="40"/>
      <c r="C89" s="261" t="s">
        <v>141</v>
      </c>
      <c r="D89" s="261" t="s">
        <v>631</v>
      </c>
      <c r="E89" s="262" t="s">
        <v>936</v>
      </c>
      <c r="F89" s="263" t="s">
        <v>937</v>
      </c>
      <c r="G89" s="264" t="s">
        <v>899</v>
      </c>
      <c r="H89" s="265">
        <v>1</v>
      </c>
      <c r="I89" s="266"/>
      <c r="J89" s="267">
        <f>ROUND(I89*H89,2)</f>
        <v>0</v>
      </c>
      <c r="K89" s="263" t="s">
        <v>19</v>
      </c>
      <c r="L89" s="268"/>
      <c r="M89" s="269" t="s">
        <v>19</v>
      </c>
      <c r="N89" s="270"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638</v>
      </c>
      <c r="AT89" s="216" t="s">
        <v>631</v>
      </c>
      <c r="AU89" s="216" t="s">
        <v>82</v>
      </c>
      <c r="AY89" s="18" t="s">
        <v>122</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586</v>
      </c>
      <c r="BM89" s="216" t="s">
        <v>938</v>
      </c>
    </row>
    <row r="90" s="2" customFormat="1" ht="33" customHeight="1">
      <c r="A90" s="39"/>
      <c r="B90" s="40"/>
      <c r="C90" s="205" t="s">
        <v>130</v>
      </c>
      <c r="D90" s="205" t="s">
        <v>125</v>
      </c>
      <c r="E90" s="206" t="s">
        <v>939</v>
      </c>
      <c r="F90" s="207" t="s">
        <v>940</v>
      </c>
      <c r="G90" s="208" t="s">
        <v>357</v>
      </c>
      <c r="H90" s="209">
        <v>23</v>
      </c>
      <c r="I90" s="210"/>
      <c r="J90" s="211">
        <f>ROUND(I90*H90,2)</f>
        <v>0</v>
      </c>
      <c r="K90" s="207" t="s">
        <v>129</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586</v>
      </c>
      <c r="AT90" s="216" t="s">
        <v>125</v>
      </c>
      <c r="AU90" s="216" t="s">
        <v>82</v>
      </c>
      <c r="AY90" s="18" t="s">
        <v>122</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586</v>
      </c>
      <c r="BM90" s="216" t="s">
        <v>941</v>
      </c>
    </row>
    <row r="91" s="2" customFormat="1">
      <c r="A91" s="39"/>
      <c r="B91" s="40"/>
      <c r="C91" s="41"/>
      <c r="D91" s="218" t="s">
        <v>132</v>
      </c>
      <c r="E91" s="41"/>
      <c r="F91" s="219" t="s">
        <v>942</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132</v>
      </c>
      <c r="AU91" s="18" t="s">
        <v>82</v>
      </c>
    </row>
    <row r="92" s="2" customFormat="1" ht="21.75" customHeight="1">
      <c r="A92" s="39"/>
      <c r="B92" s="40"/>
      <c r="C92" s="261" t="s">
        <v>121</v>
      </c>
      <c r="D92" s="261" t="s">
        <v>631</v>
      </c>
      <c r="E92" s="262" t="s">
        <v>943</v>
      </c>
      <c r="F92" s="263" t="s">
        <v>944</v>
      </c>
      <c r="G92" s="264" t="s">
        <v>899</v>
      </c>
      <c r="H92" s="265">
        <v>23</v>
      </c>
      <c r="I92" s="266"/>
      <c r="J92" s="267">
        <f>ROUND(I92*H92,2)</f>
        <v>0</v>
      </c>
      <c r="K92" s="263" t="s">
        <v>19</v>
      </c>
      <c r="L92" s="268"/>
      <c r="M92" s="269" t="s">
        <v>19</v>
      </c>
      <c r="N92" s="270"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638</v>
      </c>
      <c r="AT92" s="216" t="s">
        <v>631</v>
      </c>
      <c r="AU92" s="216" t="s">
        <v>82</v>
      </c>
      <c r="AY92" s="18" t="s">
        <v>122</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586</v>
      </c>
      <c r="BM92" s="216" t="s">
        <v>945</v>
      </c>
    </row>
    <row r="93" s="2" customFormat="1">
      <c r="A93" s="39"/>
      <c r="B93" s="40"/>
      <c r="C93" s="41"/>
      <c r="D93" s="223" t="s">
        <v>134</v>
      </c>
      <c r="E93" s="41"/>
      <c r="F93" s="224" t="s">
        <v>946</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134</v>
      </c>
      <c r="AU93" s="18" t="s">
        <v>82</v>
      </c>
    </row>
    <row r="94" s="2" customFormat="1" ht="33" customHeight="1">
      <c r="A94" s="39"/>
      <c r="B94" s="40"/>
      <c r="C94" s="205" t="s">
        <v>160</v>
      </c>
      <c r="D94" s="205" t="s">
        <v>125</v>
      </c>
      <c r="E94" s="206" t="s">
        <v>939</v>
      </c>
      <c r="F94" s="207" t="s">
        <v>940</v>
      </c>
      <c r="G94" s="208" t="s">
        <v>357</v>
      </c>
      <c r="H94" s="209">
        <v>7</v>
      </c>
      <c r="I94" s="210"/>
      <c r="J94" s="211">
        <f>ROUND(I94*H94,2)</f>
        <v>0</v>
      </c>
      <c r="K94" s="207" t="s">
        <v>129</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586</v>
      </c>
      <c r="AT94" s="216" t="s">
        <v>125</v>
      </c>
      <c r="AU94" s="216" t="s">
        <v>82</v>
      </c>
      <c r="AY94" s="18" t="s">
        <v>122</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586</v>
      </c>
      <c r="BM94" s="216" t="s">
        <v>947</v>
      </c>
    </row>
    <row r="95" s="2" customFormat="1">
      <c r="A95" s="39"/>
      <c r="B95" s="40"/>
      <c r="C95" s="41"/>
      <c r="D95" s="218" t="s">
        <v>132</v>
      </c>
      <c r="E95" s="41"/>
      <c r="F95" s="219" t="s">
        <v>942</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132</v>
      </c>
      <c r="AU95" s="18" t="s">
        <v>82</v>
      </c>
    </row>
    <row r="96" s="2" customFormat="1" ht="21.75" customHeight="1">
      <c r="A96" s="39"/>
      <c r="B96" s="40"/>
      <c r="C96" s="261" t="s">
        <v>170</v>
      </c>
      <c r="D96" s="261" t="s">
        <v>631</v>
      </c>
      <c r="E96" s="262" t="s">
        <v>948</v>
      </c>
      <c r="F96" s="263" t="s">
        <v>949</v>
      </c>
      <c r="G96" s="264" t="s">
        <v>899</v>
      </c>
      <c r="H96" s="265">
        <v>7</v>
      </c>
      <c r="I96" s="266"/>
      <c r="J96" s="267">
        <f>ROUND(I96*H96,2)</f>
        <v>0</v>
      </c>
      <c r="K96" s="263" t="s">
        <v>19</v>
      </c>
      <c r="L96" s="268"/>
      <c r="M96" s="269" t="s">
        <v>19</v>
      </c>
      <c r="N96" s="270"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638</v>
      </c>
      <c r="AT96" s="216" t="s">
        <v>631</v>
      </c>
      <c r="AU96" s="216" t="s">
        <v>82</v>
      </c>
      <c r="AY96" s="18" t="s">
        <v>122</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586</v>
      </c>
      <c r="BM96" s="216" t="s">
        <v>950</v>
      </c>
    </row>
    <row r="97" s="2" customFormat="1">
      <c r="A97" s="39"/>
      <c r="B97" s="40"/>
      <c r="C97" s="41"/>
      <c r="D97" s="223" t="s">
        <v>134</v>
      </c>
      <c r="E97" s="41"/>
      <c r="F97" s="224" t="s">
        <v>951</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134</v>
      </c>
      <c r="AU97" s="18" t="s">
        <v>82</v>
      </c>
    </row>
    <row r="98" s="2" customFormat="1" ht="33" customHeight="1">
      <c r="A98" s="39"/>
      <c r="B98" s="40"/>
      <c r="C98" s="205" t="s">
        <v>238</v>
      </c>
      <c r="D98" s="205" t="s">
        <v>125</v>
      </c>
      <c r="E98" s="206" t="s">
        <v>939</v>
      </c>
      <c r="F98" s="207" t="s">
        <v>940</v>
      </c>
      <c r="G98" s="208" t="s">
        <v>357</v>
      </c>
      <c r="H98" s="209">
        <v>5</v>
      </c>
      <c r="I98" s="210"/>
      <c r="J98" s="211">
        <f>ROUND(I98*H98,2)</f>
        <v>0</v>
      </c>
      <c r="K98" s="207" t="s">
        <v>129</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586</v>
      </c>
      <c r="AT98" s="216" t="s">
        <v>125</v>
      </c>
      <c r="AU98" s="216" t="s">
        <v>82</v>
      </c>
      <c r="AY98" s="18" t="s">
        <v>122</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586</v>
      </c>
      <c r="BM98" s="216" t="s">
        <v>952</v>
      </c>
    </row>
    <row r="99" s="2" customFormat="1">
      <c r="A99" s="39"/>
      <c r="B99" s="40"/>
      <c r="C99" s="41"/>
      <c r="D99" s="218" t="s">
        <v>132</v>
      </c>
      <c r="E99" s="41"/>
      <c r="F99" s="219" t="s">
        <v>942</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132</v>
      </c>
      <c r="AU99" s="18" t="s">
        <v>82</v>
      </c>
    </row>
    <row r="100" s="2" customFormat="1" ht="21.75" customHeight="1">
      <c r="A100" s="39"/>
      <c r="B100" s="40"/>
      <c r="C100" s="261" t="s">
        <v>245</v>
      </c>
      <c r="D100" s="261" t="s">
        <v>631</v>
      </c>
      <c r="E100" s="262" t="s">
        <v>953</v>
      </c>
      <c r="F100" s="263" t="s">
        <v>954</v>
      </c>
      <c r="G100" s="264" t="s">
        <v>899</v>
      </c>
      <c r="H100" s="265">
        <v>5</v>
      </c>
      <c r="I100" s="266"/>
      <c r="J100" s="267">
        <f>ROUND(I100*H100,2)</f>
        <v>0</v>
      </c>
      <c r="K100" s="263" t="s">
        <v>19</v>
      </c>
      <c r="L100" s="268"/>
      <c r="M100" s="269" t="s">
        <v>19</v>
      </c>
      <c r="N100" s="270"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638</v>
      </c>
      <c r="AT100" s="216" t="s">
        <v>631</v>
      </c>
      <c r="AU100" s="216" t="s">
        <v>82</v>
      </c>
      <c r="AY100" s="18" t="s">
        <v>122</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586</v>
      </c>
      <c r="BM100" s="216" t="s">
        <v>955</v>
      </c>
    </row>
    <row r="101" s="2" customFormat="1">
      <c r="A101" s="39"/>
      <c r="B101" s="40"/>
      <c r="C101" s="41"/>
      <c r="D101" s="223" t="s">
        <v>134</v>
      </c>
      <c r="E101" s="41"/>
      <c r="F101" s="224" t="s">
        <v>956</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134</v>
      </c>
      <c r="AU101" s="18" t="s">
        <v>82</v>
      </c>
    </row>
    <row r="102" s="2" customFormat="1" ht="16.5" customHeight="1">
      <c r="A102" s="39"/>
      <c r="B102" s="40"/>
      <c r="C102" s="205" t="s">
        <v>251</v>
      </c>
      <c r="D102" s="205" t="s">
        <v>125</v>
      </c>
      <c r="E102" s="206" t="s">
        <v>957</v>
      </c>
      <c r="F102" s="207" t="s">
        <v>958</v>
      </c>
      <c r="G102" s="208" t="s">
        <v>357</v>
      </c>
      <c r="H102" s="209">
        <v>21</v>
      </c>
      <c r="I102" s="210"/>
      <c r="J102" s="211">
        <f>ROUND(I102*H102,2)</f>
        <v>0</v>
      </c>
      <c r="K102" s="207" t="s">
        <v>129</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586</v>
      </c>
      <c r="AT102" s="216" t="s">
        <v>125</v>
      </c>
      <c r="AU102" s="216" t="s">
        <v>82</v>
      </c>
      <c r="AY102" s="18" t="s">
        <v>122</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586</v>
      </c>
      <c r="BM102" s="216" t="s">
        <v>959</v>
      </c>
    </row>
    <row r="103" s="2" customFormat="1">
      <c r="A103" s="39"/>
      <c r="B103" s="40"/>
      <c r="C103" s="41"/>
      <c r="D103" s="218" t="s">
        <v>132</v>
      </c>
      <c r="E103" s="41"/>
      <c r="F103" s="219" t="s">
        <v>960</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132</v>
      </c>
      <c r="AU103" s="18" t="s">
        <v>82</v>
      </c>
    </row>
    <row r="104" s="2" customFormat="1" ht="21.75" customHeight="1">
      <c r="A104" s="39"/>
      <c r="B104" s="40"/>
      <c r="C104" s="261" t="s">
        <v>257</v>
      </c>
      <c r="D104" s="261" t="s">
        <v>631</v>
      </c>
      <c r="E104" s="262" t="s">
        <v>961</v>
      </c>
      <c r="F104" s="263" t="s">
        <v>962</v>
      </c>
      <c r="G104" s="264" t="s">
        <v>899</v>
      </c>
      <c r="H104" s="265">
        <v>21</v>
      </c>
      <c r="I104" s="266"/>
      <c r="J104" s="267">
        <f>ROUND(I104*H104,2)</f>
        <v>0</v>
      </c>
      <c r="K104" s="263" t="s">
        <v>19</v>
      </c>
      <c r="L104" s="268"/>
      <c r="M104" s="269" t="s">
        <v>19</v>
      </c>
      <c r="N104" s="270"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638</v>
      </c>
      <c r="AT104" s="216" t="s">
        <v>631</v>
      </c>
      <c r="AU104" s="216" t="s">
        <v>82</v>
      </c>
      <c r="AY104" s="18" t="s">
        <v>122</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586</v>
      </c>
      <c r="BM104" s="216" t="s">
        <v>963</v>
      </c>
    </row>
    <row r="105" s="2" customFormat="1">
      <c r="A105" s="39"/>
      <c r="B105" s="40"/>
      <c r="C105" s="41"/>
      <c r="D105" s="223" t="s">
        <v>134</v>
      </c>
      <c r="E105" s="41"/>
      <c r="F105" s="224" t="s">
        <v>964</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134</v>
      </c>
      <c r="AU105" s="18" t="s">
        <v>82</v>
      </c>
    </row>
    <row r="106" s="2" customFormat="1" ht="24.15" customHeight="1">
      <c r="A106" s="39"/>
      <c r="B106" s="40"/>
      <c r="C106" s="205" t="s">
        <v>266</v>
      </c>
      <c r="D106" s="205" t="s">
        <v>125</v>
      </c>
      <c r="E106" s="206" t="s">
        <v>965</v>
      </c>
      <c r="F106" s="207" t="s">
        <v>966</v>
      </c>
      <c r="G106" s="208" t="s">
        <v>357</v>
      </c>
      <c r="H106" s="209">
        <v>12</v>
      </c>
      <c r="I106" s="210"/>
      <c r="J106" s="211">
        <f>ROUND(I106*H106,2)</f>
        <v>0</v>
      </c>
      <c r="K106" s="207" t="s">
        <v>129</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586</v>
      </c>
      <c r="AT106" s="216" t="s">
        <v>125</v>
      </c>
      <c r="AU106" s="216" t="s">
        <v>82</v>
      </c>
      <c r="AY106" s="18" t="s">
        <v>122</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586</v>
      </c>
      <c r="BM106" s="216" t="s">
        <v>967</v>
      </c>
    </row>
    <row r="107" s="2" customFormat="1">
      <c r="A107" s="39"/>
      <c r="B107" s="40"/>
      <c r="C107" s="41"/>
      <c r="D107" s="218" t="s">
        <v>132</v>
      </c>
      <c r="E107" s="41"/>
      <c r="F107" s="219" t="s">
        <v>968</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132</v>
      </c>
      <c r="AU107" s="18" t="s">
        <v>82</v>
      </c>
    </row>
    <row r="108" s="2" customFormat="1" ht="16.5" customHeight="1">
      <c r="A108" s="39"/>
      <c r="B108" s="40"/>
      <c r="C108" s="261" t="s">
        <v>274</v>
      </c>
      <c r="D108" s="261" t="s">
        <v>631</v>
      </c>
      <c r="E108" s="262" t="s">
        <v>969</v>
      </c>
      <c r="F108" s="263" t="s">
        <v>970</v>
      </c>
      <c r="G108" s="264" t="s">
        <v>899</v>
      </c>
      <c r="H108" s="265">
        <v>12</v>
      </c>
      <c r="I108" s="266"/>
      <c r="J108" s="267">
        <f>ROUND(I108*H108,2)</f>
        <v>0</v>
      </c>
      <c r="K108" s="263" t="s">
        <v>19</v>
      </c>
      <c r="L108" s="268"/>
      <c r="M108" s="269" t="s">
        <v>19</v>
      </c>
      <c r="N108" s="270"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638</v>
      </c>
      <c r="AT108" s="216" t="s">
        <v>631</v>
      </c>
      <c r="AU108" s="216" t="s">
        <v>82</v>
      </c>
      <c r="AY108" s="18" t="s">
        <v>122</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586</v>
      </c>
      <c r="BM108" s="216" t="s">
        <v>971</v>
      </c>
    </row>
    <row r="109" s="2" customFormat="1">
      <c r="A109" s="39"/>
      <c r="B109" s="40"/>
      <c r="C109" s="41"/>
      <c r="D109" s="223" t="s">
        <v>134</v>
      </c>
      <c r="E109" s="41"/>
      <c r="F109" s="224" t="s">
        <v>972</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134</v>
      </c>
      <c r="AU109" s="18" t="s">
        <v>82</v>
      </c>
    </row>
    <row r="110" s="2" customFormat="1" ht="24.15" customHeight="1">
      <c r="A110" s="39"/>
      <c r="B110" s="40"/>
      <c r="C110" s="205" t="s">
        <v>280</v>
      </c>
      <c r="D110" s="205" t="s">
        <v>125</v>
      </c>
      <c r="E110" s="206" t="s">
        <v>973</v>
      </c>
      <c r="F110" s="207" t="s">
        <v>974</v>
      </c>
      <c r="G110" s="208" t="s">
        <v>357</v>
      </c>
      <c r="H110" s="209">
        <v>21</v>
      </c>
      <c r="I110" s="210"/>
      <c r="J110" s="211">
        <f>ROUND(I110*H110,2)</f>
        <v>0</v>
      </c>
      <c r="K110" s="207" t="s">
        <v>129</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586</v>
      </c>
      <c r="AT110" s="216" t="s">
        <v>125</v>
      </c>
      <c r="AU110" s="216" t="s">
        <v>82</v>
      </c>
      <c r="AY110" s="18" t="s">
        <v>122</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586</v>
      </c>
      <c r="BM110" s="216" t="s">
        <v>975</v>
      </c>
    </row>
    <row r="111" s="2" customFormat="1">
      <c r="A111" s="39"/>
      <c r="B111" s="40"/>
      <c r="C111" s="41"/>
      <c r="D111" s="218" t="s">
        <v>132</v>
      </c>
      <c r="E111" s="41"/>
      <c r="F111" s="219" t="s">
        <v>976</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132</v>
      </c>
      <c r="AU111" s="18" t="s">
        <v>82</v>
      </c>
    </row>
    <row r="112" s="2" customFormat="1" ht="16.5" customHeight="1">
      <c r="A112" s="39"/>
      <c r="B112" s="40"/>
      <c r="C112" s="261" t="s">
        <v>8</v>
      </c>
      <c r="D112" s="261" t="s">
        <v>631</v>
      </c>
      <c r="E112" s="262" t="s">
        <v>977</v>
      </c>
      <c r="F112" s="263" t="s">
        <v>978</v>
      </c>
      <c r="G112" s="264" t="s">
        <v>899</v>
      </c>
      <c r="H112" s="265">
        <v>21</v>
      </c>
      <c r="I112" s="266"/>
      <c r="J112" s="267">
        <f>ROUND(I112*H112,2)</f>
        <v>0</v>
      </c>
      <c r="K112" s="263" t="s">
        <v>19</v>
      </c>
      <c r="L112" s="268"/>
      <c r="M112" s="269" t="s">
        <v>19</v>
      </c>
      <c r="N112" s="270"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638</v>
      </c>
      <c r="AT112" s="216" t="s">
        <v>631</v>
      </c>
      <c r="AU112" s="216" t="s">
        <v>82</v>
      </c>
      <c r="AY112" s="18" t="s">
        <v>122</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586</v>
      </c>
      <c r="BM112" s="216" t="s">
        <v>979</v>
      </c>
    </row>
    <row r="113" s="2" customFormat="1">
      <c r="A113" s="39"/>
      <c r="B113" s="40"/>
      <c r="C113" s="41"/>
      <c r="D113" s="223" t="s">
        <v>134</v>
      </c>
      <c r="E113" s="41"/>
      <c r="F113" s="224" t="s">
        <v>964</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134</v>
      </c>
      <c r="AU113" s="18" t="s">
        <v>82</v>
      </c>
    </row>
    <row r="114" s="2" customFormat="1" ht="24.15" customHeight="1">
      <c r="A114" s="39"/>
      <c r="B114" s="40"/>
      <c r="C114" s="205" t="s">
        <v>297</v>
      </c>
      <c r="D114" s="205" t="s">
        <v>125</v>
      </c>
      <c r="E114" s="206" t="s">
        <v>973</v>
      </c>
      <c r="F114" s="207" t="s">
        <v>974</v>
      </c>
      <c r="G114" s="208" t="s">
        <v>357</v>
      </c>
      <c r="H114" s="209">
        <v>10</v>
      </c>
      <c r="I114" s="210"/>
      <c r="J114" s="211">
        <f>ROUND(I114*H114,2)</f>
        <v>0</v>
      </c>
      <c r="K114" s="207" t="s">
        <v>129</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586</v>
      </c>
      <c r="AT114" s="216" t="s">
        <v>125</v>
      </c>
      <c r="AU114" s="216" t="s">
        <v>82</v>
      </c>
      <c r="AY114" s="18" t="s">
        <v>122</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586</v>
      </c>
      <c r="BM114" s="216" t="s">
        <v>980</v>
      </c>
    </row>
    <row r="115" s="2" customFormat="1">
      <c r="A115" s="39"/>
      <c r="B115" s="40"/>
      <c r="C115" s="41"/>
      <c r="D115" s="218" t="s">
        <v>132</v>
      </c>
      <c r="E115" s="41"/>
      <c r="F115" s="219" t="s">
        <v>976</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132</v>
      </c>
      <c r="AU115" s="18" t="s">
        <v>82</v>
      </c>
    </row>
    <row r="116" s="2" customFormat="1" ht="16.5" customHeight="1">
      <c r="A116" s="39"/>
      <c r="B116" s="40"/>
      <c r="C116" s="261" t="s">
        <v>302</v>
      </c>
      <c r="D116" s="261" t="s">
        <v>631</v>
      </c>
      <c r="E116" s="262" t="s">
        <v>981</v>
      </c>
      <c r="F116" s="263" t="s">
        <v>982</v>
      </c>
      <c r="G116" s="264" t="s">
        <v>899</v>
      </c>
      <c r="H116" s="265">
        <v>10</v>
      </c>
      <c r="I116" s="266"/>
      <c r="J116" s="267">
        <f>ROUND(I116*H116,2)</f>
        <v>0</v>
      </c>
      <c r="K116" s="263" t="s">
        <v>19</v>
      </c>
      <c r="L116" s="268"/>
      <c r="M116" s="269" t="s">
        <v>19</v>
      </c>
      <c r="N116" s="270"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638</v>
      </c>
      <c r="AT116" s="216" t="s">
        <v>631</v>
      </c>
      <c r="AU116" s="216" t="s">
        <v>82</v>
      </c>
      <c r="AY116" s="18" t="s">
        <v>122</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586</v>
      </c>
      <c r="BM116" s="216" t="s">
        <v>983</v>
      </c>
    </row>
    <row r="117" s="2" customFormat="1">
      <c r="A117" s="39"/>
      <c r="B117" s="40"/>
      <c r="C117" s="41"/>
      <c r="D117" s="223" t="s">
        <v>134</v>
      </c>
      <c r="E117" s="41"/>
      <c r="F117" s="224" t="s">
        <v>984</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134</v>
      </c>
      <c r="AU117" s="18" t="s">
        <v>82</v>
      </c>
    </row>
    <row r="118" s="2" customFormat="1" ht="24.15" customHeight="1">
      <c r="A118" s="39"/>
      <c r="B118" s="40"/>
      <c r="C118" s="205" t="s">
        <v>307</v>
      </c>
      <c r="D118" s="205" t="s">
        <v>125</v>
      </c>
      <c r="E118" s="206" t="s">
        <v>985</v>
      </c>
      <c r="F118" s="207" t="s">
        <v>986</v>
      </c>
      <c r="G118" s="208" t="s">
        <v>357</v>
      </c>
      <c r="H118" s="209">
        <v>2</v>
      </c>
      <c r="I118" s="210"/>
      <c r="J118" s="211">
        <f>ROUND(I118*H118,2)</f>
        <v>0</v>
      </c>
      <c r="K118" s="207" t="s">
        <v>129</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586</v>
      </c>
      <c r="AT118" s="216" t="s">
        <v>125</v>
      </c>
      <c r="AU118" s="216" t="s">
        <v>82</v>
      </c>
      <c r="AY118" s="18" t="s">
        <v>122</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586</v>
      </c>
      <c r="BM118" s="216" t="s">
        <v>987</v>
      </c>
    </row>
    <row r="119" s="2" customFormat="1">
      <c r="A119" s="39"/>
      <c r="B119" s="40"/>
      <c r="C119" s="41"/>
      <c r="D119" s="218" t="s">
        <v>132</v>
      </c>
      <c r="E119" s="41"/>
      <c r="F119" s="219" t="s">
        <v>988</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132</v>
      </c>
      <c r="AU119" s="18" t="s">
        <v>82</v>
      </c>
    </row>
    <row r="120" s="2" customFormat="1" ht="16.5" customHeight="1">
      <c r="A120" s="39"/>
      <c r="B120" s="40"/>
      <c r="C120" s="261" t="s">
        <v>312</v>
      </c>
      <c r="D120" s="261" t="s">
        <v>631</v>
      </c>
      <c r="E120" s="262" t="s">
        <v>989</v>
      </c>
      <c r="F120" s="263" t="s">
        <v>990</v>
      </c>
      <c r="G120" s="264" t="s">
        <v>899</v>
      </c>
      <c r="H120" s="265">
        <v>2</v>
      </c>
      <c r="I120" s="266"/>
      <c r="J120" s="267">
        <f>ROUND(I120*H120,2)</f>
        <v>0</v>
      </c>
      <c r="K120" s="263" t="s">
        <v>19</v>
      </c>
      <c r="L120" s="268"/>
      <c r="M120" s="269" t="s">
        <v>19</v>
      </c>
      <c r="N120" s="270"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638</v>
      </c>
      <c r="AT120" s="216" t="s">
        <v>631</v>
      </c>
      <c r="AU120" s="216" t="s">
        <v>82</v>
      </c>
      <c r="AY120" s="18" t="s">
        <v>122</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586</v>
      </c>
      <c r="BM120" s="216" t="s">
        <v>991</v>
      </c>
    </row>
    <row r="121" s="2" customFormat="1">
      <c r="A121" s="39"/>
      <c r="B121" s="40"/>
      <c r="C121" s="41"/>
      <c r="D121" s="223" t="s">
        <v>134</v>
      </c>
      <c r="E121" s="41"/>
      <c r="F121" s="224" t="s">
        <v>992</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134</v>
      </c>
      <c r="AU121" s="18" t="s">
        <v>82</v>
      </c>
    </row>
    <row r="122" s="2" customFormat="1" ht="16.5" customHeight="1">
      <c r="A122" s="39"/>
      <c r="B122" s="40"/>
      <c r="C122" s="205" t="s">
        <v>318</v>
      </c>
      <c r="D122" s="205" t="s">
        <v>125</v>
      </c>
      <c r="E122" s="206" t="s">
        <v>993</v>
      </c>
      <c r="F122" s="207" t="s">
        <v>994</v>
      </c>
      <c r="G122" s="208" t="s">
        <v>357</v>
      </c>
      <c r="H122" s="209">
        <v>31</v>
      </c>
      <c r="I122" s="210"/>
      <c r="J122" s="211">
        <f>ROUND(I122*H122,2)</f>
        <v>0</v>
      </c>
      <c r="K122" s="207" t="s">
        <v>129</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586</v>
      </c>
      <c r="AT122" s="216" t="s">
        <v>125</v>
      </c>
      <c r="AU122" s="216" t="s">
        <v>82</v>
      </c>
      <c r="AY122" s="18" t="s">
        <v>122</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586</v>
      </c>
      <c r="BM122" s="216" t="s">
        <v>995</v>
      </c>
    </row>
    <row r="123" s="2" customFormat="1">
      <c r="A123" s="39"/>
      <c r="B123" s="40"/>
      <c r="C123" s="41"/>
      <c r="D123" s="218" t="s">
        <v>132</v>
      </c>
      <c r="E123" s="41"/>
      <c r="F123" s="219" t="s">
        <v>996</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132</v>
      </c>
      <c r="AU123" s="18" t="s">
        <v>82</v>
      </c>
    </row>
    <row r="124" s="2" customFormat="1" ht="16.5" customHeight="1">
      <c r="A124" s="39"/>
      <c r="B124" s="40"/>
      <c r="C124" s="261" t="s">
        <v>7</v>
      </c>
      <c r="D124" s="261" t="s">
        <v>631</v>
      </c>
      <c r="E124" s="262" t="s">
        <v>997</v>
      </c>
      <c r="F124" s="263" t="s">
        <v>998</v>
      </c>
      <c r="G124" s="264" t="s">
        <v>899</v>
      </c>
      <c r="H124" s="265">
        <v>31</v>
      </c>
      <c r="I124" s="266"/>
      <c r="J124" s="267">
        <f>ROUND(I124*H124,2)</f>
        <v>0</v>
      </c>
      <c r="K124" s="263" t="s">
        <v>19</v>
      </c>
      <c r="L124" s="268"/>
      <c r="M124" s="269" t="s">
        <v>19</v>
      </c>
      <c r="N124" s="270"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638</v>
      </c>
      <c r="AT124" s="216" t="s">
        <v>631</v>
      </c>
      <c r="AU124" s="216" t="s">
        <v>82</v>
      </c>
      <c r="AY124" s="18" t="s">
        <v>122</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586</v>
      </c>
      <c r="BM124" s="216" t="s">
        <v>999</v>
      </c>
    </row>
    <row r="125" s="2" customFormat="1" ht="16.5" customHeight="1">
      <c r="A125" s="39"/>
      <c r="B125" s="40"/>
      <c r="C125" s="205" t="s">
        <v>330</v>
      </c>
      <c r="D125" s="205" t="s">
        <v>125</v>
      </c>
      <c r="E125" s="206" t="s">
        <v>1000</v>
      </c>
      <c r="F125" s="207" t="s">
        <v>1001</v>
      </c>
      <c r="G125" s="208" t="s">
        <v>357</v>
      </c>
      <c r="H125" s="209">
        <v>2</v>
      </c>
      <c r="I125" s="210"/>
      <c r="J125" s="211">
        <f>ROUND(I125*H125,2)</f>
        <v>0</v>
      </c>
      <c r="K125" s="207" t="s">
        <v>129</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586</v>
      </c>
      <c r="AT125" s="216" t="s">
        <v>125</v>
      </c>
      <c r="AU125" s="216" t="s">
        <v>82</v>
      </c>
      <c r="AY125" s="18" t="s">
        <v>122</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586</v>
      </c>
      <c r="BM125" s="216" t="s">
        <v>1002</v>
      </c>
    </row>
    <row r="126" s="2" customFormat="1">
      <c r="A126" s="39"/>
      <c r="B126" s="40"/>
      <c r="C126" s="41"/>
      <c r="D126" s="218" t="s">
        <v>132</v>
      </c>
      <c r="E126" s="41"/>
      <c r="F126" s="219" t="s">
        <v>1003</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132</v>
      </c>
      <c r="AU126" s="18" t="s">
        <v>82</v>
      </c>
    </row>
    <row r="127" s="2" customFormat="1" ht="21.75" customHeight="1">
      <c r="A127" s="39"/>
      <c r="B127" s="40"/>
      <c r="C127" s="261" t="s">
        <v>336</v>
      </c>
      <c r="D127" s="261" t="s">
        <v>631</v>
      </c>
      <c r="E127" s="262" t="s">
        <v>1004</v>
      </c>
      <c r="F127" s="263" t="s">
        <v>1005</v>
      </c>
      <c r="G127" s="264" t="s">
        <v>899</v>
      </c>
      <c r="H127" s="265">
        <v>2</v>
      </c>
      <c r="I127" s="266"/>
      <c r="J127" s="267">
        <f>ROUND(I127*H127,2)</f>
        <v>0</v>
      </c>
      <c r="K127" s="263" t="s">
        <v>19</v>
      </c>
      <c r="L127" s="268"/>
      <c r="M127" s="269" t="s">
        <v>19</v>
      </c>
      <c r="N127" s="270"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638</v>
      </c>
      <c r="AT127" s="216" t="s">
        <v>631</v>
      </c>
      <c r="AU127" s="216" t="s">
        <v>82</v>
      </c>
      <c r="AY127" s="18" t="s">
        <v>122</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586</v>
      </c>
      <c r="BM127" s="216" t="s">
        <v>1006</v>
      </c>
    </row>
    <row r="128" s="2" customFormat="1" ht="49.05" customHeight="1">
      <c r="A128" s="39"/>
      <c r="B128" s="40"/>
      <c r="C128" s="205" t="s">
        <v>342</v>
      </c>
      <c r="D128" s="205" t="s">
        <v>125</v>
      </c>
      <c r="E128" s="206" t="s">
        <v>1007</v>
      </c>
      <c r="F128" s="207" t="s">
        <v>1008</v>
      </c>
      <c r="G128" s="208" t="s">
        <v>198</v>
      </c>
      <c r="H128" s="209">
        <v>1480</v>
      </c>
      <c r="I128" s="210"/>
      <c r="J128" s="211">
        <f>ROUND(I128*H128,2)</f>
        <v>0</v>
      </c>
      <c r="K128" s="207" t="s">
        <v>129</v>
      </c>
      <c r="L128" s="45"/>
      <c r="M128" s="212" t="s">
        <v>19</v>
      </c>
      <c r="N128" s="213" t="s">
        <v>43</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586</v>
      </c>
      <c r="AT128" s="216" t="s">
        <v>125</v>
      </c>
      <c r="AU128" s="216" t="s">
        <v>82</v>
      </c>
      <c r="AY128" s="18" t="s">
        <v>122</v>
      </c>
      <c r="BE128" s="217">
        <f>IF(N128="základní",J128,0)</f>
        <v>0</v>
      </c>
      <c r="BF128" s="217">
        <f>IF(N128="snížená",J128,0)</f>
        <v>0</v>
      </c>
      <c r="BG128" s="217">
        <f>IF(N128="zákl. přenesená",J128,0)</f>
        <v>0</v>
      </c>
      <c r="BH128" s="217">
        <f>IF(N128="sníž. přenesená",J128,0)</f>
        <v>0</v>
      </c>
      <c r="BI128" s="217">
        <f>IF(N128="nulová",J128,0)</f>
        <v>0</v>
      </c>
      <c r="BJ128" s="18" t="s">
        <v>80</v>
      </c>
      <c r="BK128" s="217">
        <f>ROUND(I128*H128,2)</f>
        <v>0</v>
      </c>
      <c r="BL128" s="18" t="s">
        <v>586</v>
      </c>
      <c r="BM128" s="216" t="s">
        <v>1009</v>
      </c>
    </row>
    <row r="129" s="2" customFormat="1">
      <c r="A129" s="39"/>
      <c r="B129" s="40"/>
      <c r="C129" s="41"/>
      <c r="D129" s="218" t="s">
        <v>132</v>
      </c>
      <c r="E129" s="41"/>
      <c r="F129" s="219" t="s">
        <v>1010</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132</v>
      </c>
      <c r="AU129" s="18" t="s">
        <v>82</v>
      </c>
    </row>
    <row r="130" s="2" customFormat="1" ht="16.5" customHeight="1">
      <c r="A130" s="39"/>
      <c r="B130" s="40"/>
      <c r="C130" s="261" t="s">
        <v>348</v>
      </c>
      <c r="D130" s="261" t="s">
        <v>631</v>
      </c>
      <c r="E130" s="262" t="s">
        <v>1011</v>
      </c>
      <c r="F130" s="263" t="s">
        <v>1012</v>
      </c>
      <c r="G130" s="264" t="s">
        <v>730</v>
      </c>
      <c r="H130" s="265">
        <v>963.48000000000002</v>
      </c>
      <c r="I130" s="266"/>
      <c r="J130" s="267">
        <f>ROUND(I130*H130,2)</f>
        <v>0</v>
      </c>
      <c r="K130" s="263" t="s">
        <v>129</v>
      </c>
      <c r="L130" s="268"/>
      <c r="M130" s="269" t="s">
        <v>19</v>
      </c>
      <c r="N130" s="270" t="s">
        <v>43</v>
      </c>
      <c r="O130" s="85"/>
      <c r="P130" s="214">
        <f>O130*H130</f>
        <v>0</v>
      </c>
      <c r="Q130" s="214">
        <v>0.001</v>
      </c>
      <c r="R130" s="214">
        <f>Q130*H130</f>
        <v>0.96348</v>
      </c>
      <c r="S130" s="214">
        <v>0</v>
      </c>
      <c r="T130" s="215">
        <f>S130*H130</f>
        <v>0</v>
      </c>
      <c r="U130" s="39"/>
      <c r="V130" s="39"/>
      <c r="W130" s="39"/>
      <c r="X130" s="39"/>
      <c r="Y130" s="39"/>
      <c r="Z130" s="39"/>
      <c r="AA130" s="39"/>
      <c r="AB130" s="39"/>
      <c r="AC130" s="39"/>
      <c r="AD130" s="39"/>
      <c r="AE130" s="39"/>
      <c r="AR130" s="216" t="s">
        <v>1013</v>
      </c>
      <c r="AT130" s="216" t="s">
        <v>631</v>
      </c>
      <c r="AU130" s="216" t="s">
        <v>82</v>
      </c>
      <c r="AY130" s="18" t="s">
        <v>122</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1013</v>
      </c>
      <c r="BM130" s="216" t="s">
        <v>1014</v>
      </c>
    </row>
    <row r="131" s="2" customFormat="1">
      <c r="A131" s="39"/>
      <c r="B131" s="40"/>
      <c r="C131" s="41"/>
      <c r="D131" s="223" t="s">
        <v>134</v>
      </c>
      <c r="E131" s="41"/>
      <c r="F131" s="224" t="s">
        <v>1015</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134</v>
      </c>
      <c r="AU131" s="18" t="s">
        <v>82</v>
      </c>
    </row>
    <row r="132" s="13" customFormat="1">
      <c r="A132" s="13"/>
      <c r="B132" s="229"/>
      <c r="C132" s="230"/>
      <c r="D132" s="223" t="s">
        <v>201</v>
      </c>
      <c r="E132" s="231" t="s">
        <v>19</v>
      </c>
      <c r="F132" s="232" t="s">
        <v>1016</v>
      </c>
      <c r="G132" s="230"/>
      <c r="H132" s="233">
        <v>917.60000000000002</v>
      </c>
      <c r="I132" s="234"/>
      <c r="J132" s="230"/>
      <c r="K132" s="230"/>
      <c r="L132" s="235"/>
      <c r="M132" s="236"/>
      <c r="N132" s="237"/>
      <c r="O132" s="237"/>
      <c r="P132" s="237"/>
      <c r="Q132" s="237"/>
      <c r="R132" s="237"/>
      <c r="S132" s="237"/>
      <c r="T132" s="238"/>
      <c r="U132" s="13"/>
      <c r="V132" s="13"/>
      <c r="W132" s="13"/>
      <c r="X132" s="13"/>
      <c r="Y132" s="13"/>
      <c r="Z132" s="13"/>
      <c r="AA132" s="13"/>
      <c r="AB132" s="13"/>
      <c r="AC132" s="13"/>
      <c r="AD132" s="13"/>
      <c r="AE132" s="13"/>
      <c r="AT132" s="239" t="s">
        <v>201</v>
      </c>
      <c r="AU132" s="239" t="s">
        <v>82</v>
      </c>
      <c r="AV132" s="13" t="s">
        <v>82</v>
      </c>
      <c r="AW132" s="13" t="s">
        <v>33</v>
      </c>
      <c r="AX132" s="13" t="s">
        <v>80</v>
      </c>
      <c r="AY132" s="239" t="s">
        <v>122</v>
      </c>
    </row>
    <row r="133" s="13" customFormat="1">
      <c r="A133" s="13"/>
      <c r="B133" s="229"/>
      <c r="C133" s="230"/>
      <c r="D133" s="223" t="s">
        <v>201</v>
      </c>
      <c r="E133" s="230"/>
      <c r="F133" s="232" t="s">
        <v>1017</v>
      </c>
      <c r="G133" s="230"/>
      <c r="H133" s="233">
        <v>963.48000000000002</v>
      </c>
      <c r="I133" s="234"/>
      <c r="J133" s="230"/>
      <c r="K133" s="230"/>
      <c r="L133" s="235"/>
      <c r="M133" s="236"/>
      <c r="N133" s="237"/>
      <c r="O133" s="237"/>
      <c r="P133" s="237"/>
      <c r="Q133" s="237"/>
      <c r="R133" s="237"/>
      <c r="S133" s="237"/>
      <c r="T133" s="238"/>
      <c r="U133" s="13"/>
      <c r="V133" s="13"/>
      <c r="W133" s="13"/>
      <c r="X133" s="13"/>
      <c r="Y133" s="13"/>
      <c r="Z133" s="13"/>
      <c r="AA133" s="13"/>
      <c r="AB133" s="13"/>
      <c r="AC133" s="13"/>
      <c r="AD133" s="13"/>
      <c r="AE133" s="13"/>
      <c r="AT133" s="239" t="s">
        <v>201</v>
      </c>
      <c r="AU133" s="239" t="s">
        <v>82</v>
      </c>
      <c r="AV133" s="13" t="s">
        <v>82</v>
      </c>
      <c r="AW133" s="13" t="s">
        <v>4</v>
      </c>
      <c r="AX133" s="13" t="s">
        <v>80</v>
      </c>
      <c r="AY133" s="239" t="s">
        <v>122</v>
      </c>
    </row>
    <row r="134" s="2" customFormat="1" ht="21.75" customHeight="1">
      <c r="A134" s="39"/>
      <c r="B134" s="40"/>
      <c r="C134" s="205" t="s">
        <v>354</v>
      </c>
      <c r="D134" s="205" t="s">
        <v>125</v>
      </c>
      <c r="E134" s="206" t="s">
        <v>1018</v>
      </c>
      <c r="F134" s="207" t="s">
        <v>1019</v>
      </c>
      <c r="G134" s="208" t="s">
        <v>357</v>
      </c>
      <c r="H134" s="209">
        <v>40</v>
      </c>
      <c r="I134" s="210"/>
      <c r="J134" s="211">
        <f>ROUND(I134*H134,2)</f>
        <v>0</v>
      </c>
      <c r="K134" s="207" t="s">
        <v>129</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586</v>
      </c>
      <c r="AT134" s="216" t="s">
        <v>125</v>
      </c>
      <c r="AU134" s="216" t="s">
        <v>82</v>
      </c>
      <c r="AY134" s="18" t="s">
        <v>122</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586</v>
      </c>
      <c r="BM134" s="216" t="s">
        <v>1020</v>
      </c>
    </row>
    <row r="135" s="2" customFormat="1">
      <c r="A135" s="39"/>
      <c r="B135" s="40"/>
      <c r="C135" s="41"/>
      <c r="D135" s="218" t="s">
        <v>132</v>
      </c>
      <c r="E135" s="41"/>
      <c r="F135" s="219" t="s">
        <v>1021</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132</v>
      </c>
      <c r="AU135" s="18" t="s">
        <v>82</v>
      </c>
    </row>
    <row r="136" s="2" customFormat="1" ht="16.5" customHeight="1">
      <c r="A136" s="39"/>
      <c r="B136" s="40"/>
      <c r="C136" s="261" t="s">
        <v>360</v>
      </c>
      <c r="D136" s="261" t="s">
        <v>631</v>
      </c>
      <c r="E136" s="262" t="s">
        <v>1022</v>
      </c>
      <c r="F136" s="263" t="s">
        <v>1023</v>
      </c>
      <c r="G136" s="264" t="s">
        <v>357</v>
      </c>
      <c r="H136" s="265">
        <v>40</v>
      </c>
      <c r="I136" s="266"/>
      <c r="J136" s="267">
        <f>ROUND(I136*H136,2)</f>
        <v>0</v>
      </c>
      <c r="K136" s="263" t="s">
        <v>129</v>
      </c>
      <c r="L136" s="268"/>
      <c r="M136" s="269" t="s">
        <v>19</v>
      </c>
      <c r="N136" s="270" t="s">
        <v>43</v>
      </c>
      <c r="O136" s="85"/>
      <c r="P136" s="214">
        <f>O136*H136</f>
        <v>0</v>
      </c>
      <c r="Q136" s="214">
        <v>0.00023000000000000001</v>
      </c>
      <c r="R136" s="214">
        <f>Q136*H136</f>
        <v>0.0091999999999999998</v>
      </c>
      <c r="S136" s="214">
        <v>0</v>
      </c>
      <c r="T136" s="215">
        <f>S136*H136</f>
        <v>0</v>
      </c>
      <c r="U136" s="39"/>
      <c r="V136" s="39"/>
      <c r="W136" s="39"/>
      <c r="X136" s="39"/>
      <c r="Y136" s="39"/>
      <c r="Z136" s="39"/>
      <c r="AA136" s="39"/>
      <c r="AB136" s="39"/>
      <c r="AC136" s="39"/>
      <c r="AD136" s="39"/>
      <c r="AE136" s="39"/>
      <c r="AR136" s="216" t="s">
        <v>1013</v>
      </c>
      <c r="AT136" s="216" t="s">
        <v>631</v>
      </c>
      <c r="AU136" s="216" t="s">
        <v>82</v>
      </c>
      <c r="AY136" s="18" t="s">
        <v>122</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1013</v>
      </c>
      <c r="BM136" s="216" t="s">
        <v>1024</v>
      </c>
    </row>
    <row r="137" s="2" customFormat="1" ht="21.75" customHeight="1">
      <c r="A137" s="39"/>
      <c r="B137" s="40"/>
      <c r="C137" s="205" t="s">
        <v>366</v>
      </c>
      <c r="D137" s="205" t="s">
        <v>125</v>
      </c>
      <c r="E137" s="206" t="s">
        <v>1025</v>
      </c>
      <c r="F137" s="207" t="s">
        <v>1026</v>
      </c>
      <c r="G137" s="208" t="s">
        <v>357</v>
      </c>
      <c r="H137" s="209">
        <v>33</v>
      </c>
      <c r="I137" s="210"/>
      <c r="J137" s="211">
        <f>ROUND(I137*H137,2)</f>
        <v>0</v>
      </c>
      <c r="K137" s="207" t="s">
        <v>129</v>
      </c>
      <c r="L137" s="45"/>
      <c r="M137" s="212" t="s">
        <v>19</v>
      </c>
      <c r="N137" s="213"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586</v>
      </c>
      <c r="AT137" s="216" t="s">
        <v>125</v>
      </c>
      <c r="AU137" s="216" t="s">
        <v>82</v>
      </c>
      <c r="AY137" s="18" t="s">
        <v>122</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586</v>
      </c>
      <c r="BM137" s="216" t="s">
        <v>1027</v>
      </c>
    </row>
    <row r="138" s="2" customFormat="1">
      <c r="A138" s="39"/>
      <c r="B138" s="40"/>
      <c r="C138" s="41"/>
      <c r="D138" s="218" t="s">
        <v>132</v>
      </c>
      <c r="E138" s="41"/>
      <c r="F138" s="219" t="s">
        <v>1028</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132</v>
      </c>
      <c r="AU138" s="18" t="s">
        <v>82</v>
      </c>
    </row>
    <row r="139" s="2" customFormat="1" ht="24.15" customHeight="1">
      <c r="A139" s="39"/>
      <c r="B139" s="40"/>
      <c r="C139" s="261" t="s">
        <v>373</v>
      </c>
      <c r="D139" s="261" t="s">
        <v>631</v>
      </c>
      <c r="E139" s="262" t="s">
        <v>1029</v>
      </c>
      <c r="F139" s="263" t="s">
        <v>1030</v>
      </c>
      <c r="G139" s="264" t="s">
        <v>357</v>
      </c>
      <c r="H139" s="265">
        <v>33</v>
      </c>
      <c r="I139" s="266"/>
      <c r="J139" s="267">
        <f>ROUND(I139*H139,2)</f>
        <v>0</v>
      </c>
      <c r="K139" s="263" t="s">
        <v>129</v>
      </c>
      <c r="L139" s="268"/>
      <c r="M139" s="269" t="s">
        <v>19</v>
      </c>
      <c r="N139" s="270" t="s">
        <v>43</v>
      </c>
      <c r="O139" s="85"/>
      <c r="P139" s="214">
        <f>O139*H139</f>
        <v>0</v>
      </c>
      <c r="Q139" s="214">
        <v>0.00014999999999999999</v>
      </c>
      <c r="R139" s="214">
        <f>Q139*H139</f>
        <v>0.0049499999999999995</v>
      </c>
      <c r="S139" s="214">
        <v>0</v>
      </c>
      <c r="T139" s="215">
        <f>S139*H139</f>
        <v>0</v>
      </c>
      <c r="U139" s="39"/>
      <c r="V139" s="39"/>
      <c r="W139" s="39"/>
      <c r="X139" s="39"/>
      <c r="Y139" s="39"/>
      <c r="Z139" s="39"/>
      <c r="AA139" s="39"/>
      <c r="AB139" s="39"/>
      <c r="AC139" s="39"/>
      <c r="AD139" s="39"/>
      <c r="AE139" s="39"/>
      <c r="AR139" s="216" t="s">
        <v>1013</v>
      </c>
      <c r="AT139" s="216" t="s">
        <v>631</v>
      </c>
      <c r="AU139" s="216" t="s">
        <v>82</v>
      </c>
      <c r="AY139" s="18" t="s">
        <v>122</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1013</v>
      </c>
      <c r="BM139" s="216" t="s">
        <v>1031</v>
      </c>
    </row>
    <row r="140" s="2" customFormat="1" ht="49.05" customHeight="1">
      <c r="A140" s="39"/>
      <c r="B140" s="40"/>
      <c r="C140" s="205" t="s">
        <v>380</v>
      </c>
      <c r="D140" s="205" t="s">
        <v>125</v>
      </c>
      <c r="E140" s="206" t="s">
        <v>1032</v>
      </c>
      <c r="F140" s="207" t="s">
        <v>1033</v>
      </c>
      <c r="G140" s="208" t="s">
        <v>198</v>
      </c>
      <c r="H140" s="209">
        <v>230</v>
      </c>
      <c r="I140" s="210"/>
      <c r="J140" s="211">
        <f>ROUND(I140*H140,2)</f>
        <v>0</v>
      </c>
      <c r="K140" s="207" t="s">
        <v>129</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586</v>
      </c>
      <c r="AT140" s="216" t="s">
        <v>125</v>
      </c>
      <c r="AU140" s="216" t="s">
        <v>82</v>
      </c>
      <c r="AY140" s="18" t="s">
        <v>122</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586</v>
      </c>
      <c r="BM140" s="216" t="s">
        <v>1034</v>
      </c>
    </row>
    <row r="141" s="2" customFormat="1">
      <c r="A141" s="39"/>
      <c r="B141" s="40"/>
      <c r="C141" s="41"/>
      <c r="D141" s="218" t="s">
        <v>132</v>
      </c>
      <c r="E141" s="41"/>
      <c r="F141" s="219" t="s">
        <v>1035</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132</v>
      </c>
      <c r="AU141" s="18" t="s">
        <v>82</v>
      </c>
    </row>
    <row r="142" s="2" customFormat="1" ht="24.15" customHeight="1">
      <c r="A142" s="39"/>
      <c r="B142" s="40"/>
      <c r="C142" s="261" t="s">
        <v>386</v>
      </c>
      <c r="D142" s="261" t="s">
        <v>631</v>
      </c>
      <c r="E142" s="262" t="s">
        <v>1036</v>
      </c>
      <c r="F142" s="263" t="s">
        <v>1037</v>
      </c>
      <c r="G142" s="264" t="s">
        <v>198</v>
      </c>
      <c r="H142" s="265">
        <v>264.5</v>
      </c>
      <c r="I142" s="266"/>
      <c r="J142" s="267">
        <f>ROUND(I142*H142,2)</f>
        <v>0</v>
      </c>
      <c r="K142" s="263" t="s">
        <v>129</v>
      </c>
      <c r="L142" s="268"/>
      <c r="M142" s="269" t="s">
        <v>19</v>
      </c>
      <c r="N142" s="270" t="s">
        <v>43</v>
      </c>
      <c r="O142" s="85"/>
      <c r="P142" s="214">
        <f>O142*H142</f>
        <v>0</v>
      </c>
      <c r="Q142" s="214">
        <v>0.00012</v>
      </c>
      <c r="R142" s="214">
        <f>Q142*H142</f>
        <v>0.031739999999999997</v>
      </c>
      <c r="S142" s="214">
        <v>0</v>
      </c>
      <c r="T142" s="215">
        <f>S142*H142</f>
        <v>0</v>
      </c>
      <c r="U142" s="39"/>
      <c r="V142" s="39"/>
      <c r="W142" s="39"/>
      <c r="X142" s="39"/>
      <c r="Y142" s="39"/>
      <c r="Z142" s="39"/>
      <c r="AA142" s="39"/>
      <c r="AB142" s="39"/>
      <c r="AC142" s="39"/>
      <c r="AD142" s="39"/>
      <c r="AE142" s="39"/>
      <c r="AR142" s="216" t="s">
        <v>1013</v>
      </c>
      <c r="AT142" s="216" t="s">
        <v>631</v>
      </c>
      <c r="AU142" s="216" t="s">
        <v>82</v>
      </c>
      <c r="AY142" s="18" t="s">
        <v>122</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1013</v>
      </c>
      <c r="BM142" s="216" t="s">
        <v>1038</v>
      </c>
    </row>
    <row r="143" s="13" customFormat="1">
      <c r="A143" s="13"/>
      <c r="B143" s="229"/>
      <c r="C143" s="230"/>
      <c r="D143" s="223" t="s">
        <v>201</v>
      </c>
      <c r="E143" s="230"/>
      <c r="F143" s="232" t="s">
        <v>1039</v>
      </c>
      <c r="G143" s="230"/>
      <c r="H143" s="233">
        <v>264.5</v>
      </c>
      <c r="I143" s="234"/>
      <c r="J143" s="230"/>
      <c r="K143" s="230"/>
      <c r="L143" s="235"/>
      <c r="M143" s="236"/>
      <c r="N143" s="237"/>
      <c r="O143" s="237"/>
      <c r="P143" s="237"/>
      <c r="Q143" s="237"/>
      <c r="R143" s="237"/>
      <c r="S143" s="237"/>
      <c r="T143" s="238"/>
      <c r="U143" s="13"/>
      <c r="V143" s="13"/>
      <c r="W143" s="13"/>
      <c r="X143" s="13"/>
      <c r="Y143" s="13"/>
      <c r="Z143" s="13"/>
      <c r="AA143" s="13"/>
      <c r="AB143" s="13"/>
      <c r="AC143" s="13"/>
      <c r="AD143" s="13"/>
      <c r="AE143" s="13"/>
      <c r="AT143" s="239" t="s">
        <v>201</v>
      </c>
      <c r="AU143" s="239" t="s">
        <v>82</v>
      </c>
      <c r="AV143" s="13" t="s">
        <v>82</v>
      </c>
      <c r="AW143" s="13" t="s">
        <v>4</v>
      </c>
      <c r="AX143" s="13" t="s">
        <v>80</v>
      </c>
      <c r="AY143" s="239" t="s">
        <v>122</v>
      </c>
    </row>
    <row r="144" s="2" customFormat="1" ht="49.05" customHeight="1">
      <c r="A144" s="39"/>
      <c r="B144" s="40"/>
      <c r="C144" s="205" t="s">
        <v>392</v>
      </c>
      <c r="D144" s="205" t="s">
        <v>125</v>
      </c>
      <c r="E144" s="206" t="s">
        <v>1040</v>
      </c>
      <c r="F144" s="207" t="s">
        <v>1041</v>
      </c>
      <c r="G144" s="208" t="s">
        <v>198</v>
      </c>
      <c r="H144" s="209">
        <v>2800</v>
      </c>
      <c r="I144" s="210"/>
      <c r="J144" s="211">
        <f>ROUND(I144*H144,2)</f>
        <v>0</v>
      </c>
      <c r="K144" s="207" t="s">
        <v>129</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586</v>
      </c>
      <c r="AT144" s="216" t="s">
        <v>125</v>
      </c>
      <c r="AU144" s="216" t="s">
        <v>82</v>
      </c>
      <c r="AY144" s="18" t="s">
        <v>122</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586</v>
      </c>
      <c r="BM144" s="216" t="s">
        <v>1042</v>
      </c>
    </row>
    <row r="145" s="2" customFormat="1">
      <c r="A145" s="39"/>
      <c r="B145" s="40"/>
      <c r="C145" s="41"/>
      <c r="D145" s="218" t="s">
        <v>132</v>
      </c>
      <c r="E145" s="41"/>
      <c r="F145" s="219" t="s">
        <v>1043</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132</v>
      </c>
      <c r="AU145" s="18" t="s">
        <v>82</v>
      </c>
    </row>
    <row r="146" s="2" customFormat="1" ht="24.15" customHeight="1">
      <c r="A146" s="39"/>
      <c r="B146" s="40"/>
      <c r="C146" s="261" t="s">
        <v>397</v>
      </c>
      <c r="D146" s="261" t="s">
        <v>631</v>
      </c>
      <c r="E146" s="262" t="s">
        <v>1044</v>
      </c>
      <c r="F146" s="263" t="s">
        <v>1045</v>
      </c>
      <c r="G146" s="264" t="s">
        <v>198</v>
      </c>
      <c r="H146" s="265">
        <v>3220</v>
      </c>
      <c r="I146" s="266"/>
      <c r="J146" s="267">
        <f>ROUND(I146*H146,2)</f>
        <v>0</v>
      </c>
      <c r="K146" s="263" t="s">
        <v>129</v>
      </c>
      <c r="L146" s="268"/>
      <c r="M146" s="269" t="s">
        <v>19</v>
      </c>
      <c r="N146" s="270" t="s">
        <v>43</v>
      </c>
      <c r="O146" s="85"/>
      <c r="P146" s="214">
        <f>O146*H146</f>
        <v>0</v>
      </c>
      <c r="Q146" s="214">
        <v>0.00089999999999999998</v>
      </c>
      <c r="R146" s="214">
        <f>Q146*H146</f>
        <v>2.8980000000000001</v>
      </c>
      <c r="S146" s="214">
        <v>0</v>
      </c>
      <c r="T146" s="215">
        <f>S146*H146</f>
        <v>0</v>
      </c>
      <c r="U146" s="39"/>
      <c r="V146" s="39"/>
      <c r="W146" s="39"/>
      <c r="X146" s="39"/>
      <c r="Y146" s="39"/>
      <c r="Z146" s="39"/>
      <c r="AA146" s="39"/>
      <c r="AB146" s="39"/>
      <c r="AC146" s="39"/>
      <c r="AD146" s="39"/>
      <c r="AE146" s="39"/>
      <c r="AR146" s="216" t="s">
        <v>1013</v>
      </c>
      <c r="AT146" s="216" t="s">
        <v>631</v>
      </c>
      <c r="AU146" s="216" t="s">
        <v>82</v>
      </c>
      <c r="AY146" s="18" t="s">
        <v>122</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1013</v>
      </c>
      <c r="BM146" s="216" t="s">
        <v>1046</v>
      </c>
    </row>
    <row r="147" s="13" customFormat="1">
      <c r="A147" s="13"/>
      <c r="B147" s="229"/>
      <c r="C147" s="230"/>
      <c r="D147" s="223" t="s">
        <v>201</v>
      </c>
      <c r="E147" s="230"/>
      <c r="F147" s="232" t="s">
        <v>1047</v>
      </c>
      <c r="G147" s="230"/>
      <c r="H147" s="233">
        <v>3220</v>
      </c>
      <c r="I147" s="234"/>
      <c r="J147" s="230"/>
      <c r="K147" s="230"/>
      <c r="L147" s="235"/>
      <c r="M147" s="236"/>
      <c r="N147" s="237"/>
      <c r="O147" s="237"/>
      <c r="P147" s="237"/>
      <c r="Q147" s="237"/>
      <c r="R147" s="237"/>
      <c r="S147" s="237"/>
      <c r="T147" s="238"/>
      <c r="U147" s="13"/>
      <c r="V147" s="13"/>
      <c r="W147" s="13"/>
      <c r="X147" s="13"/>
      <c r="Y147" s="13"/>
      <c r="Z147" s="13"/>
      <c r="AA147" s="13"/>
      <c r="AB147" s="13"/>
      <c r="AC147" s="13"/>
      <c r="AD147" s="13"/>
      <c r="AE147" s="13"/>
      <c r="AT147" s="239" t="s">
        <v>201</v>
      </c>
      <c r="AU147" s="239" t="s">
        <v>82</v>
      </c>
      <c r="AV147" s="13" t="s">
        <v>82</v>
      </c>
      <c r="AW147" s="13" t="s">
        <v>4</v>
      </c>
      <c r="AX147" s="13" t="s">
        <v>80</v>
      </c>
      <c r="AY147" s="239" t="s">
        <v>122</v>
      </c>
    </row>
    <row r="148" s="2" customFormat="1" ht="44.25" customHeight="1">
      <c r="A148" s="39"/>
      <c r="B148" s="40"/>
      <c r="C148" s="205" t="s">
        <v>402</v>
      </c>
      <c r="D148" s="205" t="s">
        <v>125</v>
      </c>
      <c r="E148" s="206" t="s">
        <v>1048</v>
      </c>
      <c r="F148" s="207" t="s">
        <v>1049</v>
      </c>
      <c r="G148" s="208" t="s">
        <v>198</v>
      </c>
      <c r="H148" s="209">
        <v>6</v>
      </c>
      <c r="I148" s="210"/>
      <c r="J148" s="211">
        <f>ROUND(I148*H148,2)</f>
        <v>0</v>
      </c>
      <c r="K148" s="207" t="s">
        <v>129</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586</v>
      </c>
      <c r="AT148" s="216" t="s">
        <v>125</v>
      </c>
      <c r="AU148" s="216" t="s">
        <v>82</v>
      </c>
      <c r="AY148" s="18" t="s">
        <v>122</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586</v>
      </c>
      <c r="BM148" s="216" t="s">
        <v>1050</v>
      </c>
    </row>
    <row r="149" s="2" customFormat="1">
      <c r="A149" s="39"/>
      <c r="B149" s="40"/>
      <c r="C149" s="41"/>
      <c r="D149" s="218" t="s">
        <v>132</v>
      </c>
      <c r="E149" s="41"/>
      <c r="F149" s="219" t="s">
        <v>1051</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132</v>
      </c>
      <c r="AU149" s="18" t="s">
        <v>82</v>
      </c>
    </row>
    <row r="150" s="2" customFormat="1" ht="24.15" customHeight="1">
      <c r="A150" s="39"/>
      <c r="B150" s="40"/>
      <c r="C150" s="261" t="s">
        <v>407</v>
      </c>
      <c r="D150" s="261" t="s">
        <v>631</v>
      </c>
      <c r="E150" s="262" t="s">
        <v>1052</v>
      </c>
      <c r="F150" s="263" t="s">
        <v>1053</v>
      </c>
      <c r="G150" s="264" t="s">
        <v>198</v>
      </c>
      <c r="H150" s="265">
        <v>6.9000000000000004</v>
      </c>
      <c r="I150" s="266"/>
      <c r="J150" s="267">
        <f>ROUND(I150*H150,2)</f>
        <v>0</v>
      </c>
      <c r="K150" s="263" t="s">
        <v>129</v>
      </c>
      <c r="L150" s="268"/>
      <c r="M150" s="269" t="s">
        <v>19</v>
      </c>
      <c r="N150" s="270" t="s">
        <v>43</v>
      </c>
      <c r="O150" s="85"/>
      <c r="P150" s="214">
        <f>O150*H150</f>
        <v>0</v>
      </c>
      <c r="Q150" s="214">
        <v>0.00060999999999999997</v>
      </c>
      <c r="R150" s="214">
        <f>Q150*H150</f>
        <v>0.0042090000000000001</v>
      </c>
      <c r="S150" s="214">
        <v>0</v>
      </c>
      <c r="T150" s="215">
        <f>S150*H150</f>
        <v>0</v>
      </c>
      <c r="U150" s="39"/>
      <c r="V150" s="39"/>
      <c r="W150" s="39"/>
      <c r="X150" s="39"/>
      <c r="Y150" s="39"/>
      <c r="Z150" s="39"/>
      <c r="AA150" s="39"/>
      <c r="AB150" s="39"/>
      <c r="AC150" s="39"/>
      <c r="AD150" s="39"/>
      <c r="AE150" s="39"/>
      <c r="AR150" s="216" t="s">
        <v>1013</v>
      </c>
      <c r="AT150" s="216" t="s">
        <v>631</v>
      </c>
      <c r="AU150" s="216" t="s">
        <v>82</v>
      </c>
      <c r="AY150" s="18" t="s">
        <v>122</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1013</v>
      </c>
      <c r="BM150" s="216" t="s">
        <v>1054</v>
      </c>
    </row>
    <row r="151" s="13" customFormat="1">
      <c r="A151" s="13"/>
      <c r="B151" s="229"/>
      <c r="C151" s="230"/>
      <c r="D151" s="223" t="s">
        <v>201</v>
      </c>
      <c r="E151" s="230"/>
      <c r="F151" s="232" t="s">
        <v>1055</v>
      </c>
      <c r="G151" s="230"/>
      <c r="H151" s="233">
        <v>6.9000000000000004</v>
      </c>
      <c r="I151" s="234"/>
      <c r="J151" s="230"/>
      <c r="K151" s="230"/>
      <c r="L151" s="235"/>
      <c r="M151" s="236"/>
      <c r="N151" s="237"/>
      <c r="O151" s="237"/>
      <c r="P151" s="237"/>
      <c r="Q151" s="237"/>
      <c r="R151" s="237"/>
      <c r="S151" s="237"/>
      <c r="T151" s="238"/>
      <c r="U151" s="13"/>
      <c r="V151" s="13"/>
      <c r="W151" s="13"/>
      <c r="X151" s="13"/>
      <c r="Y151" s="13"/>
      <c r="Z151" s="13"/>
      <c r="AA151" s="13"/>
      <c r="AB151" s="13"/>
      <c r="AC151" s="13"/>
      <c r="AD151" s="13"/>
      <c r="AE151" s="13"/>
      <c r="AT151" s="239" t="s">
        <v>201</v>
      </c>
      <c r="AU151" s="239" t="s">
        <v>82</v>
      </c>
      <c r="AV151" s="13" t="s">
        <v>82</v>
      </c>
      <c r="AW151" s="13" t="s">
        <v>4</v>
      </c>
      <c r="AX151" s="13" t="s">
        <v>80</v>
      </c>
      <c r="AY151" s="239" t="s">
        <v>122</v>
      </c>
    </row>
    <row r="152" s="2" customFormat="1" ht="24.15" customHeight="1">
      <c r="A152" s="39"/>
      <c r="B152" s="40"/>
      <c r="C152" s="205" t="s">
        <v>417</v>
      </c>
      <c r="D152" s="205" t="s">
        <v>125</v>
      </c>
      <c r="E152" s="206" t="s">
        <v>1056</v>
      </c>
      <c r="F152" s="207" t="s">
        <v>1057</v>
      </c>
      <c r="G152" s="208" t="s">
        <v>357</v>
      </c>
      <c r="H152" s="209">
        <v>1</v>
      </c>
      <c r="I152" s="210"/>
      <c r="J152" s="211">
        <f>ROUND(I152*H152,2)</f>
        <v>0</v>
      </c>
      <c r="K152" s="207" t="s">
        <v>129</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586</v>
      </c>
      <c r="AT152" s="216" t="s">
        <v>125</v>
      </c>
      <c r="AU152" s="216" t="s">
        <v>82</v>
      </c>
      <c r="AY152" s="18" t="s">
        <v>122</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586</v>
      </c>
      <c r="BM152" s="216" t="s">
        <v>1058</v>
      </c>
    </row>
    <row r="153" s="2" customFormat="1">
      <c r="A153" s="39"/>
      <c r="B153" s="40"/>
      <c r="C153" s="41"/>
      <c r="D153" s="218" t="s">
        <v>132</v>
      </c>
      <c r="E153" s="41"/>
      <c r="F153" s="219" t="s">
        <v>1059</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132</v>
      </c>
      <c r="AU153" s="18" t="s">
        <v>82</v>
      </c>
    </row>
    <row r="154" s="2" customFormat="1" ht="24.15" customHeight="1">
      <c r="A154" s="39"/>
      <c r="B154" s="40"/>
      <c r="C154" s="205" t="s">
        <v>422</v>
      </c>
      <c r="D154" s="205" t="s">
        <v>125</v>
      </c>
      <c r="E154" s="206" t="s">
        <v>1060</v>
      </c>
      <c r="F154" s="207" t="s">
        <v>1061</v>
      </c>
      <c r="G154" s="208" t="s">
        <v>357</v>
      </c>
      <c r="H154" s="209">
        <v>1</v>
      </c>
      <c r="I154" s="210"/>
      <c r="J154" s="211">
        <f>ROUND(I154*H154,2)</f>
        <v>0</v>
      </c>
      <c r="K154" s="207" t="s">
        <v>129</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586</v>
      </c>
      <c r="AT154" s="216" t="s">
        <v>125</v>
      </c>
      <c r="AU154" s="216" t="s">
        <v>82</v>
      </c>
      <c r="AY154" s="18" t="s">
        <v>122</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586</v>
      </c>
      <c r="BM154" s="216" t="s">
        <v>1062</v>
      </c>
    </row>
    <row r="155" s="2" customFormat="1">
      <c r="A155" s="39"/>
      <c r="B155" s="40"/>
      <c r="C155" s="41"/>
      <c r="D155" s="218" t="s">
        <v>132</v>
      </c>
      <c r="E155" s="41"/>
      <c r="F155" s="219" t="s">
        <v>1063</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132</v>
      </c>
      <c r="AU155" s="18" t="s">
        <v>82</v>
      </c>
    </row>
    <row r="156" s="2" customFormat="1" ht="24.15" customHeight="1">
      <c r="A156" s="39"/>
      <c r="B156" s="40"/>
      <c r="C156" s="205" t="s">
        <v>427</v>
      </c>
      <c r="D156" s="205" t="s">
        <v>125</v>
      </c>
      <c r="E156" s="206" t="s">
        <v>1064</v>
      </c>
      <c r="F156" s="207" t="s">
        <v>1065</v>
      </c>
      <c r="G156" s="208" t="s">
        <v>357</v>
      </c>
      <c r="H156" s="209">
        <v>1</v>
      </c>
      <c r="I156" s="210"/>
      <c r="J156" s="211">
        <f>ROUND(I156*H156,2)</f>
        <v>0</v>
      </c>
      <c r="K156" s="207" t="s">
        <v>129</v>
      </c>
      <c r="L156" s="45"/>
      <c r="M156" s="212" t="s">
        <v>19</v>
      </c>
      <c r="N156" s="213"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586</v>
      </c>
      <c r="AT156" s="216" t="s">
        <v>125</v>
      </c>
      <c r="AU156" s="216" t="s">
        <v>82</v>
      </c>
      <c r="AY156" s="18" t="s">
        <v>122</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586</v>
      </c>
      <c r="BM156" s="216" t="s">
        <v>1066</v>
      </c>
    </row>
    <row r="157" s="2" customFormat="1">
      <c r="A157" s="39"/>
      <c r="B157" s="40"/>
      <c r="C157" s="41"/>
      <c r="D157" s="218" t="s">
        <v>132</v>
      </c>
      <c r="E157" s="41"/>
      <c r="F157" s="219" t="s">
        <v>1067</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132</v>
      </c>
      <c r="AU157" s="18" t="s">
        <v>82</v>
      </c>
    </row>
    <row r="158" s="2" customFormat="1" ht="16.5" customHeight="1">
      <c r="A158" s="39"/>
      <c r="B158" s="40"/>
      <c r="C158" s="205" t="s">
        <v>432</v>
      </c>
      <c r="D158" s="205" t="s">
        <v>125</v>
      </c>
      <c r="E158" s="206" t="s">
        <v>1068</v>
      </c>
      <c r="F158" s="207" t="s">
        <v>1069</v>
      </c>
      <c r="G158" s="208" t="s">
        <v>357</v>
      </c>
      <c r="H158" s="209">
        <v>1</v>
      </c>
      <c r="I158" s="210"/>
      <c r="J158" s="211">
        <f>ROUND(I158*H158,2)</f>
        <v>0</v>
      </c>
      <c r="K158" s="207" t="s">
        <v>129</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586</v>
      </c>
      <c r="AT158" s="216" t="s">
        <v>125</v>
      </c>
      <c r="AU158" s="216" t="s">
        <v>82</v>
      </c>
      <c r="AY158" s="18" t="s">
        <v>122</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586</v>
      </c>
      <c r="BM158" s="216" t="s">
        <v>1070</v>
      </c>
    </row>
    <row r="159" s="2" customFormat="1">
      <c r="A159" s="39"/>
      <c r="B159" s="40"/>
      <c r="C159" s="41"/>
      <c r="D159" s="218" t="s">
        <v>132</v>
      </c>
      <c r="E159" s="41"/>
      <c r="F159" s="219" t="s">
        <v>1071</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132</v>
      </c>
      <c r="AU159" s="18" t="s">
        <v>82</v>
      </c>
    </row>
    <row r="160" s="12" customFormat="1" ht="22.8" customHeight="1">
      <c r="A160" s="12"/>
      <c r="B160" s="189"/>
      <c r="C160" s="190"/>
      <c r="D160" s="191" t="s">
        <v>71</v>
      </c>
      <c r="E160" s="203" t="s">
        <v>1072</v>
      </c>
      <c r="F160" s="203" t="s">
        <v>1073</v>
      </c>
      <c r="G160" s="190"/>
      <c r="H160" s="190"/>
      <c r="I160" s="193"/>
      <c r="J160" s="204">
        <f>BK160</f>
        <v>0</v>
      </c>
      <c r="K160" s="190"/>
      <c r="L160" s="195"/>
      <c r="M160" s="196"/>
      <c r="N160" s="197"/>
      <c r="O160" s="197"/>
      <c r="P160" s="198">
        <f>SUM(P161:P213)</f>
        <v>0</v>
      </c>
      <c r="Q160" s="197"/>
      <c r="R160" s="198">
        <f>SUM(R161:R213)</f>
        <v>0.57608649999999995</v>
      </c>
      <c r="S160" s="197"/>
      <c r="T160" s="199">
        <f>SUM(T161:T213)</f>
        <v>0</v>
      </c>
      <c r="U160" s="12"/>
      <c r="V160" s="12"/>
      <c r="W160" s="12"/>
      <c r="X160" s="12"/>
      <c r="Y160" s="12"/>
      <c r="Z160" s="12"/>
      <c r="AA160" s="12"/>
      <c r="AB160" s="12"/>
      <c r="AC160" s="12"/>
      <c r="AD160" s="12"/>
      <c r="AE160" s="12"/>
      <c r="AR160" s="200" t="s">
        <v>141</v>
      </c>
      <c r="AT160" s="201" t="s">
        <v>71</v>
      </c>
      <c r="AU160" s="201" t="s">
        <v>80</v>
      </c>
      <c r="AY160" s="200" t="s">
        <v>122</v>
      </c>
      <c r="BK160" s="202">
        <f>SUM(BK161:BK213)</f>
        <v>0</v>
      </c>
    </row>
    <row r="161" s="2" customFormat="1" ht="24.15" customHeight="1">
      <c r="A161" s="39"/>
      <c r="B161" s="40"/>
      <c r="C161" s="205" t="s">
        <v>437</v>
      </c>
      <c r="D161" s="205" t="s">
        <v>125</v>
      </c>
      <c r="E161" s="206" t="s">
        <v>1074</v>
      </c>
      <c r="F161" s="207" t="s">
        <v>1075</v>
      </c>
      <c r="G161" s="208" t="s">
        <v>1076</v>
      </c>
      <c r="H161" s="209">
        <v>1.3500000000000001</v>
      </c>
      <c r="I161" s="210"/>
      <c r="J161" s="211">
        <f>ROUND(I161*H161,2)</f>
        <v>0</v>
      </c>
      <c r="K161" s="207" t="s">
        <v>129</v>
      </c>
      <c r="L161" s="45"/>
      <c r="M161" s="212" t="s">
        <v>19</v>
      </c>
      <c r="N161" s="213" t="s">
        <v>43</v>
      </c>
      <c r="O161" s="85"/>
      <c r="P161" s="214">
        <f>O161*H161</f>
        <v>0</v>
      </c>
      <c r="Q161" s="214">
        <v>0.0088000000000000005</v>
      </c>
      <c r="R161" s="214">
        <f>Q161*H161</f>
        <v>0.011880000000000002</v>
      </c>
      <c r="S161" s="214">
        <v>0</v>
      </c>
      <c r="T161" s="215">
        <f>S161*H161</f>
        <v>0</v>
      </c>
      <c r="U161" s="39"/>
      <c r="V161" s="39"/>
      <c r="W161" s="39"/>
      <c r="X161" s="39"/>
      <c r="Y161" s="39"/>
      <c r="Z161" s="39"/>
      <c r="AA161" s="39"/>
      <c r="AB161" s="39"/>
      <c r="AC161" s="39"/>
      <c r="AD161" s="39"/>
      <c r="AE161" s="39"/>
      <c r="AR161" s="216" t="s">
        <v>586</v>
      </c>
      <c r="AT161" s="216" t="s">
        <v>125</v>
      </c>
      <c r="AU161" s="216" t="s">
        <v>82</v>
      </c>
      <c r="AY161" s="18" t="s">
        <v>122</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586</v>
      </c>
      <c r="BM161" s="216" t="s">
        <v>1077</v>
      </c>
    </row>
    <row r="162" s="2" customFormat="1">
      <c r="A162" s="39"/>
      <c r="B162" s="40"/>
      <c r="C162" s="41"/>
      <c r="D162" s="218" t="s">
        <v>132</v>
      </c>
      <c r="E162" s="41"/>
      <c r="F162" s="219" t="s">
        <v>1078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132</v>
      </c>
      <c r="AU162" s="18" t="s">
        <v>82</v>
      </c>
    </row>
    <row r="163" s="2" customFormat="1" ht="55.5" customHeight="1">
      <c r="A163" s="39"/>
      <c r="B163" s="40"/>
      <c r="C163" s="205" t="s">
        <v>442</v>
      </c>
      <c r="D163" s="205" t="s">
        <v>125</v>
      </c>
      <c r="E163" s="206" t="s">
        <v>1079</v>
      </c>
      <c r="F163" s="207" t="s">
        <v>1080</v>
      </c>
      <c r="G163" s="208" t="s">
        <v>205</v>
      </c>
      <c r="H163" s="209">
        <v>0.13500000000000001</v>
      </c>
      <c r="I163" s="210"/>
      <c r="J163" s="211">
        <f>ROUND(I163*H163,2)</f>
        <v>0</v>
      </c>
      <c r="K163" s="207" t="s">
        <v>129</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586</v>
      </c>
      <c r="AT163" s="216" t="s">
        <v>125</v>
      </c>
      <c r="AU163" s="216" t="s">
        <v>82</v>
      </c>
      <c r="AY163" s="18" t="s">
        <v>122</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586</v>
      </c>
      <c r="BM163" s="216" t="s">
        <v>1081</v>
      </c>
    </row>
    <row r="164" s="2" customFormat="1">
      <c r="A164" s="39"/>
      <c r="B164" s="40"/>
      <c r="C164" s="41"/>
      <c r="D164" s="218" t="s">
        <v>132</v>
      </c>
      <c r="E164" s="41"/>
      <c r="F164" s="219" t="s">
        <v>1082</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132</v>
      </c>
      <c r="AU164" s="18" t="s">
        <v>82</v>
      </c>
    </row>
    <row r="165" s="2" customFormat="1">
      <c r="A165" s="39"/>
      <c r="B165" s="40"/>
      <c r="C165" s="41"/>
      <c r="D165" s="223" t="s">
        <v>134</v>
      </c>
      <c r="E165" s="41"/>
      <c r="F165" s="224" t="s">
        <v>1083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134</v>
      </c>
      <c r="AU165" s="18" t="s">
        <v>82</v>
      </c>
    </row>
    <row r="166" s="13" customFormat="1">
      <c r="A166" s="13"/>
      <c r="B166" s="229"/>
      <c r="C166" s="230"/>
      <c r="D166" s="223" t="s">
        <v>201</v>
      </c>
      <c r="E166" s="231" t="s">
        <v>19</v>
      </c>
      <c r="F166" s="232" t="s">
        <v>1084</v>
      </c>
      <c r="G166" s="230"/>
      <c r="H166" s="233">
        <v>0.13500000000000001</v>
      </c>
      <c r="I166" s="234"/>
      <c r="J166" s="230"/>
      <c r="K166" s="230"/>
      <c r="L166" s="235"/>
      <c r="M166" s="236"/>
      <c r="N166" s="237"/>
      <c r="O166" s="237"/>
      <c r="P166" s="237"/>
      <c r="Q166" s="237"/>
      <c r="R166" s="237"/>
      <c r="S166" s="237"/>
      <c r="T166" s="238"/>
      <c r="U166" s="13"/>
      <c r="V166" s="13"/>
      <c r="W166" s="13"/>
      <c r="X166" s="13"/>
      <c r="Y166" s="13"/>
      <c r="Z166" s="13"/>
      <c r="AA166" s="13"/>
      <c r="AB166" s="13"/>
      <c r="AC166" s="13"/>
      <c r="AD166" s="13"/>
      <c r="AE166" s="13"/>
      <c r="AT166" s="239" t="s">
        <v>201</v>
      </c>
      <c r="AU166" s="239" t="s">
        <v>82</v>
      </c>
      <c r="AV166" s="13" t="s">
        <v>82</v>
      </c>
      <c r="AW166" s="13" t="s">
        <v>33</v>
      </c>
      <c r="AX166" s="13" t="s">
        <v>80</v>
      </c>
      <c r="AY166" s="239" t="s">
        <v>122</v>
      </c>
    </row>
    <row r="167" s="2" customFormat="1" ht="55.5" customHeight="1">
      <c r="A167" s="39"/>
      <c r="B167" s="40"/>
      <c r="C167" s="205" t="s">
        <v>447</v>
      </c>
      <c r="D167" s="205" t="s">
        <v>125</v>
      </c>
      <c r="E167" s="206" t="s">
        <v>1079</v>
      </c>
      <c r="F167" s="207" t="s">
        <v>1080</v>
      </c>
      <c r="G167" s="208" t="s">
        <v>205</v>
      </c>
      <c r="H167" s="209">
        <v>16.788</v>
      </c>
      <c r="I167" s="210"/>
      <c r="J167" s="211">
        <f>ROUND(I167*H167,2)</f>
        <v>0</v>
      </c>
      <c r="K167" s="207" t="s">
        <v>129</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586</v>
      </c>
      <c r="AT167" s="216" t="s">
        <v>125</v>
      </c>
      <c r="AU167" s="216" t="s">
        <v>82</v>
      </c>
      <c r="AY167" s="18" t="s">
        <v>122</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586</v>
      </c>
      <c r="BM167" s="216" t="s">
        <v>1085</v>
      </c>
    </row>
    <row r="168" s="2" customFormat="1">
      <c r="A168" s="39"/>
      <c r="B168" s="40"/>
      <c r="C168" s="41"/>
      <c r="D168" s="218" t="s">
        <v>132</v>
      </c>
      <c r="E168" s="41"/>
      <c r="F168" s="219" t="s">
        <v>1082</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132</v>
      </c>
      <c r="AU168" s="18" t="s">
        <v>82</v>
      </c>
    </row>
    <row r="169" s="2" customFormat="1">
      <c r="A169" s="39"/>
      <c r="B169" s="40"/>
      <c r="C169" s="41"/>
      <c r="D169" s="223" t="s">
        <v>134</v>
      </c>
      <c r="E169" s="41"/>
      <c r="F169" s="224" t="s">
        <v>1086</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134</v>
      </c>
      <c r="AU169" s="18" t="s">
        <v>82</v>
      </c>
    </row>
    <row r="170" s="13" customFormat="1">
      <c r="A170" s="13"/>
      <c r="B170" s="229"/>
      <c r="C170" s="230"/>
      <c r="D170" s="223" t="s">
        <v>201</v>
      </c>
      <c r="E170" s="231" t="s">
        <v>19</v>
      </c>
      <c r="F170" s="232" t="s">
        <v>1087</v>
      </c>
      <c r="G170" s="230"/>
      <c r="H170" s="233">
        <v>16.788</v>
      </c>
      <c r="I170" s="234"/>
      <c r="J170" s="230"/>
      <c r="K170" s="230"/>
      <c r="L170" s="235"/>
      <c r="M170" s="236"/>
      <c r="N170" s="237"/>
      <c r="O170" s="237"/>
      <c r="P170" s="237"/>
      <c r="Q170" s="237"/>
      <c r="R170" s="237"/>
      <c r="S170" s="237"/>
      <c r="T170" s="238"/>
      <c r="U170" s="13"/>
      <c r="V170" s="13"/>
      <c r="W170" s="13"/>
      <c r="X170" s="13"/>
      <c r="Y170" s="13"/>
      <c r="Z170" s="13"/>
      <c r="AA170" s="13"/>
      <c r="AB170" s="13"/>
      <c r="AC170" s="13"/>
      <c r="AD170" s="13"/>
      <c r="AE170" s="13"/>
      <c r="AT170" s="239" t="s">
        <v>201</v>
      </c>
      <c r="AU170" s="239" t="s">
        <v>82</v>
      </c>
      <c r="AV170" s="13" t="s">
        <v>82</v>
      </c>
      <c r="AW170" s="13" t="s">
        <v>33</v>
      </c>
      <c r="AX170" s="13" t="s">
        <v>80</v>
      </c>
      <c r="AY170" s="239" t="s">
        <v>122</v>
      </c>
    </row>
    <row r="171" s="2" customFormat="1" ht="66.75" customHeight="1">
      <c r="A171" s="39"/>
      <c r="B171" s="40"/>
      <c r="C171" s="205" t="s">
        <v>452</v>
      </c>
      <c r="D171" s="205" t="s">
        <v>125</v>
      </c>
      <c r="E171" s="206" t="s">
        <v>1088</v>
      </c>
      <c r="F171" s="207" t="s">
        <v>1089</v>
      </c>
      <c r="G171" s="208" t="s">
        <v>198</v>
      </c>
      <c r="H171" s="209">
        <v>1282</v>
      </c>
      <c r="I171" s="210"/>
      <c r="J171" s="211">
        <f>ROUND(I171*H171,2)</f>
        <v>0</v>
      </c>
      <c r="K171" s="207" t="s">
        <v>129</v>
      </c>
      <c r="L171" s="45"/>
      <c r="M171" s="212" t="s">
        <v>19</v>
      </c>
      <c r="N171" s="213"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586</v>
      </c>
      <c r="AT171" s="216" t="s">
        <v>125</v>
      </c>
      <c r="AU171" s="216" t="s">
        <v>82</v>
      </c>
      <c r="AY171" s="18" t="s">
        <v>122</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586</v>
      </c>
      <c r="BM171" s="216" t="s">
        <v>1090</v>
      </c>
    </row>
    <row r="172" s="2" customFormat="1">
      <c r="A172" s="39"/>
      <c r="B172" s="40"/>
      <c r="C172" s="41"/>
      <c r="D172" s="218" t="s">
        <v>132</v>
      </c>
      <c r="E172" s="41"/>
      <c r="F172" s="219" t="s">
        <v>1091</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132</v>
      </c>
      <c r="AU172" s="18" t="s">
        <v>82</v>
      </c>
    </row>
    <row r="173" s="2" customFormat="1" ht="66.75" customHeight="1">
      <c r="A173" s="39"/>
      <c r="B173" s="40"/>
      <c r="C173" s="205" t="s">
        <v>457</v>
      </c>
      <c r="D173" s="205" t="s">
        <v>125</v>
      </c>
      <c r="E173" s="206" t="s">
        <v>1092</v>
      </c>
      <c r="F173" s="207" t="s">
        <v>1093</v>
      </c>
      <c r="G173" s="208" t="s">
        <v>198</v>
      </c>
      <c r="H173" s="209">
        <v>13</v>
      </c>
      <c r="I173" s="210"/>
      <c r="J173" s="211">
        <f>ROUND(I173*H173,2)</f>
        <v>0</v>
      </c>
      <c r="K173" s="207" t="s">
        <v>129</v>
      </c>
      <c r="L173" s="45"/>
      <c r="M173" s="212" t="s">
        <v>19</v>
      </c>
      <c r="N173" s="213"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586</v>
      </c>
      <c r="AT173" s="216" t="s">
        <v>125</v>
      </c>
      <c r="AU173" s="216" t="s">
        <v>82</v>
      </c>
      <c r="AY173" s="18" t="s">
        <v>122</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586</v>
      </c>
      <c r="BM173" s="216" t="s">
        <v>1094</v>
      </c>
    </row>
    <row r="174" s="2" customFormat="1">
      <c r="A174" s="39"/>
      <c r="B174" s="40"/>
      <c r="C174" s="41"/>
      <c r="D174" s="218" t="s">
        <v>132</v>
      </c>
      <c r="E174" s="41"/>
      <c r="F174" s="219" t="s">
        <v>1095</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132</v>
      </c>
      <c r="AU174" s="18" t="s">
        <v>82</v>
      </c>
    </row>
    <row r="175" s="2" customFormat="1" ht="44.25" customHeight="1">
      <c r="A175" s="39"/>
      <c r="B175" s="40"/>
      <c r="C175" s="205" t="s">
        <v>462</v>
      </c>
      <c r="D175" s="205" t="s">
        <v>125</v>
      </c>
      <c r="E175" s="206" t="s">
        <v>1096</v>
      </c>
      <c r="F175" s="207" t="s">
        <v>1097</v>
      </c>
      <c r="G175" s="208" t="s">
        <v>205</v>
      </c>
      <c r="H175" s="209">
        <v>335.75999999999999</v>
      </c>
      <c r="I175" s="210"/>
      <c r="J175" s="211">
        <f>ROUND(I175*H175,2)</f>
        <v>0</v>
      </c>
      <c r="K175" s="207" t="s">
        <v>19</v>
      </c>
      <c r="L175" s="45"/>
      <c r="M175" s="212" t="s">
        <v>19</v>
      </c>
      <c r="N175" s="213"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586</v>
      </c>
      <c r="AT175" s="216" t="s">
        <v>125</v>
      </c>
      <c r="AU175" s="216" t="s">
        <v>82</v>
      </c>
      <c r="AY175" s="18" t="s">
        <v>122</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586</v>
      </c>
      <c r="BM175" s="216" t="s">
        <v>1098</v>
      </c>
    </row>
    <row r="176" s="2" customFormat="1">
      <c r="A176" s="39"/>
      <c r="B176" s="40"/>
      <c r="C176" s="41"/>
      <c r="D176" s="223" t="s">
        <v>134</v>
      </c>
      <c r="E176" s="41"/>
      <c r="F176" s="224" t="s">
        <v>1099</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134</v>
      </c>
      <c r="AU176" s="18" t="s">
        <v>82</v>
      </c>
    </row>
    <row r="177" s="13" customFormat="1">
      <c r="A177" s="13"/>
      <c r="B177" s="229"/>
      <c r="C177" s="230"/>
      <c r="D177" s="223" t="s">
        <v>201</v>
      </c>
      <c r="E177" s="231" t="s">
        <v>19</v>
      </c>
      <c r="F177" s="232" t="s">
        <v>1100</v>
      </c>
      <c r="G177" s="230"/>
      <c r="H177" s="233">
        <v>335.75999999999999</v>
      </c>
      <c r="I177" s="234"/>
      <c r="J177" s="230"/>
      <c r="K177" s="230"/>
      <c r="L177" s="235"/>
      <c r="M177" s="236"/>
      <c r="N177" s="237"/>
      <c r="O177" s="237"/>
      <c r="P177" s="237"/>
      <c r="Q177" s="237"/>
      <c r="R177" s="237"/>
      <c r="S177" s="237"/>
      <c r="T177" s="238"/>
      <c r="U177" s="13"/>
      <c r="V177" s="13"/>
      <c r="W177" s="13"/>
      <c r="X177" s="13"/>
      <c r="Y177" s="13"/>
      <c r="Z177" s="13"/>
      <c r="AA177" s="13"/>
      <c r="AB177" s="13"/>
      <c r="AC177" s="13"/>
      <c r="AD177" s="13"/>
      <c r="AE177" s="13"/>
      <c r="AT177" s="239" t="s">
        <v>201</v>
      </c>
      <c r="AU177" s="239" t="s">
        <v>82</v>
      </c>
      <c r="AV177" s="13" t="s">
        <v>82</v>
      </c>
      <c r="AW177" s="13" t="s">
        <v>33</v>
      </c>
      <c r="AX177" s="13" t="s">
        <v>80</v>
      </c>
      <c r="AY177" s="239" t="s">
        <v>122</v>
      </c>
    </row>
    <row r="178" s="2" customFormat="1" ht="33" customHeight="1">
      <c r="A178" s="39"/>
      <c r="B178" s="40"/>
      <c r="C178" s="205" t="s">
        <v>468</v>
      </c>
      <c r="D178" s="205" t="s">
        <v>125</v>
      </c>
      <c r="E178" s="206" t="s">
        <v>1101</v>
      </c>
      <c r="F178" s="207" t="s">
        <v>1102</v>
      </c>
      <c r="G178" s="208" t="s">
        <v>269</v>
      </c>
      <c r="H178" s="209">
        <v>31.896999999999998</v>
      </c>
      <c r="I178" s="210"/>
      <c r="J178" s="211">
        <f>ROUND(I178*H178,2)</f>
        <v>0</v>
      </c>
      <c r="K178" s="207" t="s">
        <v>129</v>
      </c>
      <c r="L178" s="45"/>
      <c r="M178" s="212" t="s">
        <v>19</v>
      </c>
      <c r="N178" s="213"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586</v>
      </c>
      <c r="AT178" s="216" t="s">
        <v>125</v>
      </c>
      <c r="AU178" s="216" t="s">
        <v>82</v>
      </c>
      <c r="AY178" s="18" t="s">
        <v>122</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586</v>
      </c>
      <c r="BM178" s="216" t="s">
        <v>1103</v>
      </c>
    </row>
    <row r="179" s="2" customFormat="1">
      <c r="A179" s="39"/>
      <c r="B179" s="40"/>
      <c r="C179" s="41"/>
      <c r="D179" s="218" t="s">
        <v>132</v>
      </c>
      <c r="E179" s="41"/>
      <c r="F179" s="219" t="s">
        <v>1104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132</v>
      </c>
      <c r="AU179" s="18" t="s">
        <v>82</v>
      </c>
    </row>
    <row r="180" s="13" customFormat="1">
      <c r="A180" s="13"/>
      <c r="B180" s="229"/>
      <c r="C180" s="230"/>
      <c r="D180" s="223" t="s">
        <v>201</v>
      </c>
      <c r="E180" s="231" t="s">
        <v>19</v>
      </c>
      <c r="F180" s="232" t="s">
        <v>1105</v>
      </c>
      <c r="G180" s="230"/>
      <c r="H180" s="233">
        <v>31.896999999999998</v>
      </c>
      <c r="I180" s="234"/>
      <c r="J180" s="230"/>
      <c r="K180" s="230"/>
      <c r="L180" s="235"/>
      <c r="M180" s="236"/>
      <c r="N180" s="237"/>
      <c r="O180" s="237"/>
      <c r="P180" s="237"/>
      <c r="Q180" s="237"/>
      <c r="R180" s="237"/>
      <c r="S180" s="237"/>
      <c r="T180" s="238"/>
      <c r="U180" s="13"/>
      <c r="V180" s="13"/>
      <c r="W180" s="13"/>
      <c r="X180" s="13"/>
      <c r="Y180" s="13"/>
      <c r="Z180" s="13"/>
      <c r="AA180" s="13"/>
      <c r="AB180" s="13"/>
      <c r="AC180" s="13"/>
      <c r="AD180" s="13"/>
      <c r="AE180" s="13"/>
      <c r="AT180" s="239" t="s">
        <v>201</v>
      </c>
      <c r="AU180" s="239" t="s">
        <v>82</v>
      </c>
      <c r="AV180" s="13" t="s">
        <v>82</v>
      </c>
      <c r="AW180" s="13" t="s">
        <v>33</v>
      </c>
      <c r="AX180" s="13" t="s">
        <v>80</v>
      </c>
      <c r="AY180" s="239" t="s">
        <v>122</v>
      </c>
    </row>
    <row r="181" s="2" customFormat="1" ht="49.05" customHeight="1">
      <c r="A181" s="39"/>
      <c r="B181" s="40"/>
      <c r="C181" s="205" t="s">
        <v>475</v>
      </c>
      <c r="D181" s="205" t="s">
        <v>125</v>
      </c>
      <c r="E181" s="206" t="s">
        <v>1106</v>
      </c>
      <c r="F181" s="207" t="s">
        <v>1107</v>
      </c>
      <c r="G181" s="208" t="s">
        <v>205</v>
      </c>
      <c r="H181" s="209">
        <v>0.13500000000000001</v>
      </c>
      <c r="I181" s="210"/>
      <c r="J181" s="211">
        <f>ROUND(I181*H181,2)</f>
        <v>0</v>
      </c>
      <c r="K181" s="207" t="s">
        <v>129</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586</v>
      </c>
      <c r="AT181" s="216" t="s">
        <v>125</v>
      </c>
      <c r="AU181" s="216" t="s">
        <v>82</v>
      </c>
      <c r="AY181" s="18" t="s">
        <v>122</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586</v>
      </c>
      <c r="BM181" s="216" t="s">
        <v>1108</v>
      </c>
    </row>
    <row r="182" s="2" customFormat="1">
      <c r="A182" s="39"/>
      <c r="B182" s="40"/>
      <c r="C182" s="41"/>
      <c r="D182" s="218" t="s">
        <v>132</v>
      </c>
      <c r="E182" s="41"/>
      <c r="F182" s="219" t="s">
        <v>1109</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132</v>
      </c>
      <c r="AU182" s="18" t="s">
        <v>82</v>
      </c>
    </row>
    <row r="183" s="2" customFormat="1">
      <c r="A183" s="39"/>
      <c r="B183" s="40"/>
      <c r="C183" s="41"/>
      <c r="D183" s="223" t="s">
        <v>134</v>
      </c>
      <c r="E183" s="41"/>
      <c r="F183" s="224" t="s">
        <v>1110</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134</v>
      </c>
      <c r="AU183" s="18" t="s">
        <v>82</v>
      </c>
    </row>
    <row r="184" s="2" customFormat="1" ht="55.5" customHeight="1">
      <c r="A184" s="39"/>
      <c r="B184" s="40"/>
      <c r="C184" s="205" t="s">
        <v>483</v>
      </c>
      <c r="D184" s="205" t="s">
        <v>125</v>
      </c>
      <c r="E184" s="206" t="s">
        <v>1111</v>
      </c>
      <c r="F184" s="207" t="s">
        <v>1112</v>
      </c>
      <c r="G184" s="208" t="s">
        <v>198</v>
      </c>
      <c r="H184" s="209">
        <v>1282</v>
      </c>
      <c r="I184" s="210"/>
      <c r="J184" s="211">
        <f>ROUND(I184*H184,2)</f>
        <v>0</v>
      </c>
      <c r="K184" s="207" t="s">
        <v>129</v>
      </c>
      <c r="L184" s="45"/>
      <c r="M184" s="212" t="s">
        <v>19</v>
      </c>
      <c r="N184" s="213"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586</v>
      </c>
      <c r="AT184" s="216" t="s">
        <v>125</v>
      </c>
      <c r="AU184" s="216" t="s">
        <v>82</v>
      </c>
      <c r="AY184" s="18" t="s">
        <v>122</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586</v>
      </c>
      <c r="BM184" s="216" t="s">
        <v>1113</v>
      </c>
    </row>
    <row r="185" s="2" customFormat="1">
      <c r="A185" s="39"/>
      <c r="B185" s="40"/>
      <c r="C185" s="41"/>
      <c r="D185" s="218" t="s">
        <v>132</v>
      </c>
      <c r="E185" s="41"/>
      <c r="F185" s="219" t="s">
        <v>1114</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132</v>
      </c>
      <c r="AU185" s="18" t="s">
        <v>82</v>
      </c>
    </row>
    <row r="186" s="2" customFormat="1" ht="55.5" customHeight="1">
      <c r="A186" s="39"/>
      <c r="B186" s="40"/>
      <c r="C186" s="205" t="s">
        <v>488</v>
      </c>
      <c r="D186" s="205" t="s">
        <v>125</v>
      </c>
      <c r="E186" s="206" t="s">
        <v>1115</v>
      </c>
      <c r="F186" s="207" t="s">
        <v>1116</v>
      </c>
      <c r="G186" s="208" t="s">
        <v>198</v>
      </c>
      <c r="H186" s="209">
        <v>13</v>
      </c>
      <c r="I186" s="210"/>
      <c r="J186" s="211">
        <f>ROUND(I186*H186,2)</f>
        <v>0</v>
      </c>
      <c r="K186" s="207" t="s">
        <v>129</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586</v>
      </c>
      <c r="AT186" s="216" t="s">
        <v>125</v>
      </c>
      <c r="AU186" s="216" t="s">
        <v>82</v>
      </c>
      <c r="AY186" s="18" t="s">
        <v>122</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586</v>
      </c>
      <c r="BM186" s="216" t="s">
        <v>1117</v>
      </c>
    </row>
    <row r="187" s="2" customFormat="1">
      <c r="A187" s="39"/>
      <c r="B187" s="40"/>
      <c r="C187" s="41"/>
      <c r="D187" s="218" t="s">
        <v>132</v>
      </c>
      <c r="E187" s="41"/>
      <c r="F187" s="219" t="s">
        <v>1118</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132</v>
      </c>
      <c r="AU187" s="18" t="s">
        <v>82</v>
      </c>
    </row>
    <row r="188" s="2" customFormat="1" ht="49.05" customHeight="1">
      <c r="A188" s="39"/>
      <c r="B188" s="40"/>
      <c r="C188" s="205" t="s">
        <v>495</v>
      </c>
      <c r="D188" s="205" t="s">
        <v>125</v>
      </c>
      <c r="E188" s="206" t="s">
        <v>1119</v>
      </c>
      <c r="F188" s="207" t="s">
        <v>1120</v>
      </c>
      <c r="G188" s="208" t="s">
        <v>198</v>
      </c>
      <c r="H188" s="209">
        <v>44</v>
      </c>
      <c r="I188" s="210"/>
      <c r="J188" s="211">
        <f>ROUND(I188*H188,2)</f>
        <v>0</v>
      </c>
      <c r="K188" s="207" t="s">
        <v>129</v>
      </c>
      <c r="L188" s="45"/>
      <c r="M188" s="212" t="s">
        <v>19</v>
      </c>
      <c r="N188" s="213" t="s">
        <v>43</v>
      </c>
      <c r="O188" s="85"/>
      <c r="P188" s="214">
        <f>O188*H188</f>
        <v>0</v>
      </c>
      <c r="Q188" s="214">
        <v>0.0032599999999999999</v>
      </c>
      <c r="R188" s="214">
        <f>Q188*H188</f>
        <v>0.14343999999999998</v>
      </c>
      <c r="S188" s="214">
        <v>0</v>
      </c>
      <c r="T188" s="215">
        <f>S188*H188</f>
        <v>0</v>
      </c>
      <c r="U188" s="39"/>
      <c r="V188" s="39"/>
      <c r="W188" s="39"/>
      <c r="X188" s="39"/>
      <c r="Y188" s="39"/>
      <c r="Z188" s="39"/>
      <c r="AA188" s="39"/>
      <c r="AB188" s="39"/>
      <c r="AC188" s="39"/>
      <c r="AD188" s="39"/>
      <c r="AE188" s="39"/>
      <c r="AR188" s="216" t="s">
        <v>586</v>
      </c>
      <c r="AT188" s="216" t="s">
        <v>125</v>
      </c>
      <c r="AU188" s="216" t="s">
        <v>82</v>
      </c>
      <c r="AY188" s="18" t="s">
        <v>122</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586</v>
      </c>
      <c r="BM188" s="216" t="s">
        <v>1121</v>
      </c>
    </row>
    <row r="189" s="2" customFormat="1">
      <c r="A189" s="39"/>
      <c r="B189" s="40"/>
      <c r="C189" s="41"/>
      <c r="D189" s="218" t="s">
        <v>132</v>
      </c>
      <c r="E189" s="41"/>
      <c r="F189" s="219" t="s">
        <v>1122</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132</v>
      </c>
      <c r="AU189" s="18" t="s">
        <v>82</v>
      </c>
    </row>
    <row r="190" s="2" customFormat="1" ht="33" customHeight="1">
      <c r="A190" s="39"/>
      <c r="B190" s="40"/>
      <c r="C190" s="261" t="s">
        <v>500</v>
      </c>
      <c r="D190" s="261" t="s">
        <v>631</v>
      </c>
      <c r="E190" s="262" t="s">
        <v>1123</v>
      </c>
      <c r="F190" s="263" t="s">
        <v>1124</v>
      </c>
      <c r="G190" s="264" t="s">
        <v>198</v>
      </c>
      <c r="H190" s="265">
        <v>46.200000000000003</v>
      </c>
      <c r="I190" s="266"/>
      <c r="J190" s="267">
        <f>ROUND(I190*H190,2)</f>
        <v>0</v>
      </c>
      <c r="K190" s="263" t="s">
        <v>129</v>
      </c>
      <c r="L190" s="268"/>
      <c r="M190" s="269" t="s">
        <v>19</v>
      </c>
      <c r="N190" s="270" t="s">
        <v>43</v>
      </c>
      <c r="O190" s="85"/>
      <c r="P190" s="214">
        <f>O190*H190</f>
        <v>0</v>
      </c>
      <c r="Q190" s="214">
        <v>0.00068999999999999997</v>
      </c>
      <c r="R190" s="214">
        <f>Q190*H190</f>
        <v>0.031878000000000004</v>
      </c>
      <c r="S190" s="214">
        <v>0</v>
      </c>
      <c r="T190" s="215">
        <f>S190*H190</f>
        <v>0</v>
      </c>
      <c r="U190" s="39"/>
      <c r="V190" s="39"/>
      <c r="W190" s="39"/>
      <c r="X190" s="39"/>
      <c r="Y190" s="39"/>
      <c r="Z190" s="39"/>
      <c r="AA190" s="39"/>
      <c r="AB190" s="39"/>
      <c r="AC190" s="39"/>
      <c r="AD190" s="39"/>
      <c r="AE190" s="39"/>
      <c r="AR190" s="216" t="s">
        <v>1013</v>
      </c>
      <c r="AT190" s="216" t="s">
        <v>631</v>
      </c>
      <c r="AU190" s="216" t="s">
        <v>82</v>
      </c>
      <c r="AY190" s="18" t="s">
        <v>122</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1013</v>
      </c>
      <c r="BM190" s="216" t="s">
        <v>1125</v>
      </c>
    </row>
    <row r="191" s="13" customFormat="1">
      <c r="A191" s="13"/>
      <c r="B191" s="229"/>
      <c r="C191" s="230"/>
      <c r="D191" s="223" t="s">
        <v>201</v>
      </c>
      <c r="E191" s="230"/>
      <c r="F191" s="232" t="s">
        <v>1126</v>
      </c>
      <c r="G191" s="230"/>
      <c r="H191" s="233">
        <v>46.200000000000003</v>
      </c>
      <c r="I191" s="234"/>
      <c r="J191" s="230"/>
      <c r="K191" s="230"/>
      <c r="L191" s="235"/>
      <c r="M191" s="236"/>
      <c r="N191" s="237"/>
      <c r="O191" s="237"/>
      <c r="P191" s="237"/>
      <c r="Q191" s="237"/>
      <c r="R191" s="237"/>
      <c r="S191" s="237"/>
      <c r="T191" s="238"/>
      <c r="U191" s="13"/>
      <c r="V191" s="13"/>
      <c r="W191" s="13"/>
      <c r="X191" s="13"/>
      <c r="Y191" s="13"/>
      <c r="Z191" s="13"/>
      <c r="AA191" s="13"/>
      <c r="AB191" s="13"/>
      <c r="AC191" s="13"/>
      <c r="AD191" s="13"/>
      <c r="AE191" s="13"/>
      <c r="AT191" s="239" t="s">
        <v>201</v>
      </c>
      <c r="AU191" s="239" t="s">
        <v>82</v>
      </c>
      <c r="AV191" s="13" t="s">
        <v>82</v>
      </c>
      <c r="AW191" s="13" t="s">
        <v>4</v>
      </c>
      <c r="AX191" s="13" t="s">
        <v>80</v>
      </c>
      <c r="AY191" s="239" t="s">
        <v>122</v>
      </c>
    </row>
    <row r="192" s="2" customFormat="1" ht="37.8" customHeight="1">
      <c r="A192" s="39"/>
      <c r="B192" s="40"/>
      <c r="C192" s="205" t="s">
        <v>507</v>
      </c>
      <c r="D192" s="205" t="s">
        <v>125</v>
      </c>
      <c r="E192" s="206" t="s">
        <v>1127</v>
      </c>
      <c r="F192" s="207" t="s">
        <v>1128</v>
      </c>
      <c r="G192" s="208" t="s">
        <v>357</v>
      </c>
      <c r="H192" s="209">
        <v>4</v>
      </c>
      <c r="I192" s="210"/>
      <c r="J192" s="211">
        <f>ROUND(I192*H192,2)</f>
        <v>0</v>
      </c>
      <c r="K192" s="207" t="s">
        <v>129</v>
      </c>
      <c r="L192" s="45"/>
      <c r="M192" s="212" t="s">
        <v>19</v>
      </c>
      <c r="N192" s="213"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586</v>
      </c>
      <c r="AT192" s="216" t="s">
        <v>125</v>
      </c>
      <c r="AU192" s="216" t="s">
        <v>82</v>
      </c>
      <c r="AY192" s="18" t="s">
        <v>122</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586</v>
      </c>
      <c r="BM192" s="216" t="s">
        <v>1129</v>
      </c>
    </row>
    <row r="193" s="2" customFormat="1">
      <c r="A193" s="39"/>
      <c r="B193" s="40"/>
      <c r="C193" s="41"/>
      <c r="D193" s="218" t="s">
        <v>132</v>
      </c>
      <c r="E193" s="41"/>
      <c r="F193" s="219" t="s">
        <v>1130</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132</v>
      </c>
      <c r="AU193" s="18" t="s">
        <v>82</v>
      </c>
    </row>
    <row r="194" s="2" customFormat="1" ht="37.8" customHeight="1">
      <c r="A194" s="39"/>
      <c r="B194" s="40"/>
      <c r="C194" s="205" t="s">
        <v>512</v>
      </c>
      <c r="D194" s="205" t="s">
        <v>125</v>
      </c>
      <c r="E194" s="206" t="s">
        <v>1131</v>
      </c>
      <c r="F194" s="207" t="s">
        <v>1132</v>
      </c>
      <c r="G194" s="208" t="s">
        <v>357</v>
      </c>
      <c r="H194" s="209">
        <v>4</v>
      </c>
      <c r="I194" s="210"/>
      <c r="J194" s="211">
        <f>ROUND(I194*H194,2)</f>
        <v>0</v>
      </c>
      <c r="K194" s="207" t="s">
        <v>129</v>
      </c>
      <c r="L194" s="45"/>
      <c r="M194" s="212" t="s">
        <v>19</v>
      </c>
      <c r="N194" s="213" t="s">
        <v>43</v>
      </c>
      <c r="O194" s="85"/>
      <c r="P194" s="214">
        <f>O194*H194</f>
        <v>0</v>
      </c>
      <c r="Q194" s="214">
        <v>0</v>
      </c>
      <c r="R194" s="214">
        <f>Q194*H194</f>
        <v>0</v>
      </c>
      <c r="S194" s="214">
        <v>0</v>
      </c>
      <c r="T194" s="215">
        <f>S194*H194</f>
        <v>0</v>
      </c>
      <c r="U194" s="39"/>
      <c r="V194" s="39"/>
      <c r="W194" s="39"/>
      <c r="X194" s="39"/>
      <c r="Y194" s="39"/>
      <c r="Z194" s="39"/>
      <c r="AA194" s="39"/>
      <c r="AB194" s="39"/>
      <c r="AC194" s="39"/>
      <c r="AD194" s="39"/>
      <c r="AE194" s="39"/>
      <c r="AR194" s="216" t="s">
        <v>586</v>
      </c>
      <c r="AT194" s="216" t="s">
        <v>125</v>
      </c>
      <c r="AU194" s="216" t="s">
        <v>82</v>
      </c>
      <c r="AY194" s="18" t="s">
        <v>122</v>
      </c>
      <c r="BE194" s="217">
        <f>IF(N194="základní",J194,0)</f>
        <v>0</v>
      </c>
      <c r="BF194" s="217">
        <f>IF(N194="snížená",J194,0)</f>
        <v>0</v>
      </c>
      <c r="BG194" s="217">
        <f>IF(N194="zákl. přenesená",J194,0)</f>
        <v>0</v>
      </c>
      <c r="BH194" s="217">
        <f>IF(N194="sníž. přenesená",J194,0)</f>
        <v>0</v>
      </c>
      <c r="BI194" s="217">
        <f>IF(N194="nulová",J194,0)</f>
        <v>0</v>
      </c>
      <c r="BJ194" s="18" t="s">
        <v>80</v>
      </c>
      <c r="BK194" s="217">
        <f>ROUND(I194*H194,2)</f>
        <v>0</v>
      </c>
      <c r="BL194" s="18" t="s">
        <v>586</v>
      </c>
      <c r="BM194" s="216" t="s">
        <v>1133</v>
      </c>
    </row>
    <row r="195" s="2" customFormat="1">
      <c r="A195" s="39"/>
      <c r="B195" s="40"/>
      <c r="C195" s="41"/>
      <c r="D195" s="218" t="s">
        <v>132</v>
      </c>
      <c r="E195" s="41"/>
      <c r="F195" s="219" t="s">
        <v>1134</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132</v>
      </c>
      <c r="AU195" s="18" t="s">
        <v>82</v>
      </c>
    </row>
    <row r="196" s="2" customFormat="1" ht="24.15" customHeight="1">
      <c r="A196" s="39"/>
      <c r="B196" s="40"/>
      <c r="C196" s="205" t="s">
        <v>517</v>
      </c>
      <c r="D196" s="205" t="s">
        <v>125</v>
      </c>
      <c r="E196" s="206" t="s">
        <v>1135</v>
      </c>
      <c r="F196" s="207" t="s">
        <v>1136</v>
      </c>
      <c r="G196" s="208" t="s">
        <v>205</v>
      </c>
      <c r="H196" s="209">
        <v>15.243</v>
      </c>
      <c r="I196" s="210"/>
      <c r="J196" s="211">
        <f>ROUND(I196*H196,2)</f>
        <v>0</v>
      </c>
      <c r="K196" s="207" t="s">
        <v>129</v>
      </c>
      <c r="L196" s="45"/>
      <c r="M196" s="212" t="s">
        <v>19</v>
      </c>
      <c r="N196" s="213" t="s">
        <v>43</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586</v>
      </c>
      <c r="AT196" s="216" t="s">
        <v>125</v>
      </c>
      <c r="AU196" s="216" t="s">
        <v>82</v>
      </c>
      <c r="AY196" s="18" t="s">
        <v>122</v>
      </c>
      <c r="BE196" s="217">
        <f>IF(N196="základní",J196,0)</f>
        <v>0</v>
      </c>
      <c r="BF196" s="217">
        <f>IF(N196="snížená",J196,0)</f>
        <v>0</v>
      </c>
      <c r="BG196" s="217">
        <f>IF(N196="zákl. přenesená",J196,0)</f>
        <v>0</v>
      </c>
      <c r="BH196" s="217">
        <f>IF(N196="sníž. přenesená",J196,0)</f>
        <v>0</v>
      </c>
      <c r="BI196" s="217">
        <f>IF(N196="nulová",J196,0)</f>
        <v>0</v>
      </c>
      <c r="BJ196" s="18" t="s">
        <v>80</v>
      </c>
      <c r="BK196" s="217">
        <f>ROUND(I196*H196,2)</f>
        <v>0</v>
      </c>
      <c r="BL196" s="18" t="s">
        <v>586</v>
      </c>
      <c r="BM196" s="216" t="s">
        <v>1137</v>
      </c>
    </row>
    <row r="197" s="2" customFormat="1">
      <c r="A197" s="39"/>
      <c r="B197" s="40"/>
      <c r="C197" s="41"/>
      <c r="D197" s="218" t="s">
        <v>132</v>
      </c>
      <c r="E197" s="41"/>
      <c r="F197" s="219" t="s">
        <v>1138</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132</v>
      </c>
      <c r="AU197" s="18" t="s">
        <v>82</v>
      </c>
    </row>
    <row r="198" s="2" customFormat="1">
      <c r="A198" s="39"/>
      <c r="B198" s="40"/>
      <c r="C198" s="41"/>
      <c r="D198" s="223" t="s">
        <v>134</v>
      </c>
      <c r="E198" s="41"/>
      <c r="F198" s="224" t="s">
        <v>1139</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134</v>
      </c>
      <c r="AU198" s="18" t="s">
        <v>82</v>
      </c>
    </row>
    <row r="199" s="13" customFormat="1">
      <c r="A199" s="13"/>
      <c r="B199" s="229"/>
      <c r="C199" s="230"/>
      <c r="D199" s="223" t="s">
        <v>201</v>
      </c>
      <c r="E199" s="231" t="s">
        <v>19</v>
      </c>
      <c r="F199" s="232" t="s">
        <v>1140</v>
      </c>
      <c r="G199" s="230"/>
      <c r="H199" s="233">
        <v>15.243</v>
      </c>
      <c r="I199" s="234"/>
      <c r="J199" s="230"/>
      <c r="K199" s="230"/>
      <c r="L199" s="235"/>
      <c r="M199" s="236"/>
      <c r="N199" s="237"/>
      <c r="O199" s="237"/>
      <c r="P199" s="237"/>
      <c r="Q199" s="237"/>
      <c r="R199" s="237"/>
      <c r="S199" s="237"/>
      <c r="T199" s="238"/>
      <c r="U199" s="13"/>
      <c r="V199" s="13"/>
      <c r="W199" s="13"/>
      <c r="X199" s="13"/>
      <c r="Y199" s="13"/>
      <c r="Z199" s="13"/>
      <c r="AA199" s="13"/>
      <c r="AB199" s="13"/>
      <c r="AC199" s="13"/>
      <c r="AD199" s="13"/>
      <c r="AE199" s="13"/>
      <c r="AT199" s="239" t="s">
        <v>201</v>
      </c>
      <c r="AU199" s="239" t="s">
        <v>82</v>
      </c>
      <c r="AV199" s="13" t="s">
        <v>82</v>
      </c>
      <c r="AW199" s="13" t="s">
        <v>33</v>
      </c>
      <c r="AX199" s="13" t="s">
        <v>80</v>
      </c>
      <c r="AY199" s="239" t="s">
        <v>122</v>
      </c>
    </row>
    <row r="200" s="2" customFormat="1" ht="24.15" customHeight="1">
      <c r="A200" s="39"/>
      <c r="B200" s="40"/>
      <c r="C200" s="205" t="s">
        <v>528</v>
      </c>
      <c r="D200" s="205" t="s">
        <v>125</v>
      </c>
      <c r="E200" s="206" t="s">
        <v>1135</v>
      </c>
      <c r="F200" s="207" t="s">
        <v>1136</v>
      </c>
      <c r="G200" s="208" t="s">
        <v>205</v>
      </c>
      <c r="H200" s="209">
        <v>0.83999999999999997</v>
      </c>
      <c r="I200" s="210"/>
      <c r="J200" s="211">
        <f>ROUND(I200*H200,2)</f>
        <v>0</v>
      </c>
      <c r="K200" s="207" t="s">
        <v>129</v>
      </c>
      <c r="L200" s="45"/>
      <c r="M200" s="212" t="s">
        <v>19</v>
      </c>
      <c r="N200" s="213" t="s">
        <v>43</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586</v>
      </c>
      <c r="AT200" s="216" t="s">
        <v>125</v>
      </c>
      <c r="AU200" s="216" t="s">
        <v>82</v>
      </c>
      <c r="AY200" s="18" t="s">
        <v>122</v>
      </c>
      <c r="BE200" s="217">
        <f>IF(N200="základní",J200,0)</f>
        <v>0</v>
      </c>
      <c r="BF200" s="217">
        <f>IF(N200="snížená",J200,0)</f>
        <v>0</v>
      </c>
      <c r="BG200" s="217">
        <f>IF(N200="zákl. přenesená",J200,0)</f>
        <v>0</v>
      </c>
      <c r="BH200" s="217">
        <f>IF(N200="sníž. přenesená",J200,0)</f>
        <v>0</v>
      </c>
      <c r="BI200" s="217">
        <f>IF(N200="nulová",J200,0)</f>
        <v>0</v>
      </c>
      <c r="BJ200" s="18" t="s">
        <v>80</v>
      </c>
      <c r="BK200" s="217">
        <f>ROUND(I200*H200,2)</f>
        <v>0</v>
      </c>
      <c r="BL200" s="18" t="s">
        <v>586</v>
      </c>
      <c r="BM200" s="216" t="s">
        <v>1141</v>
      </c>
    </row>
    <row r="201" s="2" customFormat="1">
      <c r="A201" s="39"/>
      <c r="B201" s="40"/>
      <c r="C201" s="41"/>
      <c r="D201" s="218" t="s">
        <v>132</v>
      </c>
      <c r="E201" s="41"/>
      <c r="F201" s="219" t="s">
        <v>1138</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132</v>
      </c>
      <c r="AU201" s="18" t="s">
        <v>82</v>
      </c>
    </row>
    <row r="202" s="2" customFormat="1">
      <c r="A202" s="39"/>
      <c r="B202" s="40"/>
      <c r="C202" s="41"/>
      <c r="D202" s="223" t="s">
        <v>134</v>
      </c>
      <c r="E202" s="41"/>
      <c r="F202" s="224" t="s">
        <v>1142</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134</v>
      </c>
      <c r="AU202" s="18" t="s">
        <v>82</v>
      </c>
    </row>
    <row r="203" s="13" customFormat="1">
      <c r="A203" s="13"/>
      <c r="B203" s="229"/>
      <c r="C203" s="230"/>
      <c r="D203" s="223" t="s">
        <v>201</v>
      </c>
      <c r="E203" s="231" t="s">
        <v>19</v>
      </c>
      <c r="F203" s="232" t="s">
        <v>1143</v>
      </c>
      <c r="G203" s="230"/>
      <c r="H203" s="233">
        <v>0.83999999999999997</v>
      </c>
      <c r="I203" s="234"/>
      <c r="J203" s="230"/>
      <c r="K203" s="230"/>
      <c r="L203" s="235"/>
      <c r="M203" s="236"/>
      <c r="N203" s="237"/>
      <c r="O203" s="237"/>
      <c r="P203" s="237"/>
      <c r="Q203" s="237"/>
      <c r="R203" s="237"/>
      <c r="S203" s="237"/>
      <c r="T203" s="238"/>
      <c r="U203" s="13"/>
      <c r="V203" s="13"/>
      <c r="W203" s="13"/>
      <c r="X203" s="13"/>
      <c r="Y203" s="13"/>
      <c r="Z203" s="13"/>
      <c r="AA203" s="13"/>
      <c r="AB203" s="13"/>
      <c r="AC203" s="13"/>
      <c r="AD203" s="13"/>
      <c r="AE203" s="13"/>
      <c r="AT203" s="239" t="s">
        <v>201</v>
      </c>
      <c r="AU203" s="239" t="s">
        <v>82</v>
      </c>
      <c r="AV203" s="13" t="s">
        <v>82</v>
      </c>
      <c r="AW203" s="13" t="s">
        <v>33</v>
      </c>
      <c r="AX203" s="13" t="s">
        <v>80</v>
      </c>
      <c r="AY203" s="239" t="s">
        <v>122</v>
      </c>
    </row>
    <row r="204" s="2" customFormat="1" ht="37.8" customHeight="1">
      <c r="A204" s="39"/>
      <c r="B204" s="40"/>
      <c r="C204" s="205" t="s">
        <v>535</v>
      </c>
      <c r="D204" s="205" t="s">
        <v>125</v>
      </c>
      <c r="E204" s="206" t="s">
        <v>1144</v>
      </c>
      <c r="F204" s="207" t="s">
        <v>1145</v>
      </c>
      <c r="G204" s="208" t="s">
        <v>198</v>
      </c>
      <c r="H204" s="209">
        <v>1282</v>
      </c>
      <c r="I204" s="210"/>
      <c r="J204" s="211">
        <f>ROUND(I204*H204,2)</f>
        <v>0</v>
      </c>
      <c r="K204" s="207" t="s">
        <v>129</v>
      </c>
      <c r="L204" s="45"/>
      <c r="M204" s="212" t="s">
        <v>19</v>
      </c>
      <c r="N204" s="213" t="s">
        <v>43</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586</v>
      </c>
      <c r="AT204" s="216" t="s">
        <v>125</v>
      </c>
      <c r="AU204" s="216" t="s">
        <v>82</v>
      </c>
      <c r="AY204" s="18" t="s">
        <v>122</v>
      </c>
      <c r="BE204" s="217">
        <f>IF(N204="základní",J204,0)</f>
        <v>0</v>
      </c>
      <c r="BF204" s="217">
        <f>IF(N204="snížená",J204,0)</f>
        <v>0</v>
      </c>
      <c r="BG204" s="217">
        <f>IF(N204="zákl. přenesená",J204,0)</f>
        <v>0</v>
      </c>
      <c r="BH204" s="217">
        <f>IF(N204="sníž. přenesená",J204,0)</f>
        <v>0</v>
      </c>
      <c r="BI204" s="217">
        <f>IF(N204="nulová",J204,0)</f>
        <v>0</v>
      </c>
      <c r="BJ204" s="18" t="s">
        <v>80</v>
      </c>
      <c r="BK204" s="217">
        <f>ROUND(I204*H204,2)</f>
        <v>0</v>
      </c>
      <c r="BL204" s="18" t="s">
        <v>586</v>
      </c>
      <c r="BM204" s="216" t="s">
        <v>1146</v>
      </c>
    </row>
    <row r="205" s="2" customFormat="1">
      <c r="A205" s="39"/>
      <c r="B205" s="40"/>
      <c r="C205" s="41"/>
      <c r="D205" s="218" t="s">
        <v>132</v>
      </c>
      <c r="E205" s="41"/>
      <c r="F205" s="219" t="s">
        <v>1147</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132</v>
      </c>
      <c r="AU205" s="18" t="s">
        <v>82</v>
      </c>
    </row>
    <row r="206" s="2" customFormat="1" ht="37.8" customHeight="1">
      <c r="A206" s="39"/>
      <c r="B206" s="40"/>
      <c r="C206" s="205" t="s">
        <v>541</v>
      </c>
      <c r="D206" s="205" t="s">
        <v>125</v>
      </c>
      <c r="E206" s="206" t="s">
        <v>1148</v>
      </c>
      <c r="F206" s="207" t="s">
        <v>1149</v>
      </c>
      <c r="G206" s="208" t="s">
        <v>198</v>
      </c>
      <c r="H206" s="209">
        <v>13</v>
      </c>
      <c r="I206" s="210"/>
      <c r="J206" s="211">
        <f>ROUND(I206*H206,2)</f>
        <v>0</v>
      </c>
      <c r="K206" s="207" t="s">
        <v>129</v>
      </c>
      <c r="L206" s="45"/>
      <c r="M206" s="212" t="s">
        <v>19</v>
      </c>
      <c r="N206" s="213" t="s">
        <v>43</v>
      </c>
      <c r="O206" s="85"/>
      <c r="P206" s="214">
        <f>O206*H206</f>
        <v>0</v>
      </c>
      <c r="Q206" s="214">
        <v>0</v>
      </c>
      <c r="R206" s="214">
        <f>Q206*H206</f>
        <v>0</v>
      </c>
      <c r="S206" s="214">
        <v>0</v>
      </c>
      <c r="T206" s="215">
        <f>S206*H206</f>
        <v>0</v>
      </c>
      <c r="U206" s="39"/>
      <c r="V206" s="39"/>
      <c r="W206" s="39"/>
      <c r="X206" s="39"/>
      <c r="Y206" s="39"/>
      <c r="Z206" s="39"/>
      <c r="AA206" s="39"/>
      <c r="AB206" s="39"/>
      <c r="AC206" s="39"/>
      <c r="AD206" s="39"/>
      <c r="AE206" s="39"/>
      <c r="AR206" s="216" t="s">
        <v>586</v>
      </c>
      <c r="AT206" s="216" t="s">
        <v>125</v>
      </c>
      <c r="AU206" s="216" t="s">
        <v>82</v>
      </c>
      <c r="AY206" s="18" t="s">
        <v>122</v>
      </c>
      <c r="BE206" s="217">
        <f>IF(N206="základní",J206,0)</f>
        <v>0</v>
      </c>
      <c r="BF206" s="217">
        <f>IF(N206="snížená",J206,0)</f>
        <v>0</v>
      </c>
      <c r="BG206" s="217">
        <f>IF(N206="zákl. přenesená",J206,0)</f>
        <v>0</v>
      </c>
      <c r="BH206" s="217">
        <f>IF(N206="sníž. přenesená",J206,0)</f>
        <v>0</v>
      </c>
      <c r="BI206" s="217">
        <f>IF(N206="nulová",J206,0)</f>
        <v>0</v>
      </c>
      <c r="BJ206" s="18" t="s">
        <v>80</v>
      </c>
      <c r="BK206" s="217">
        <f>ROUND(I206*H206,2)</f>
        <v>0</v>
      </c>
      <c r="BL206" s="18" t="s">
        <v>586</v>
      </c>
      <c r="BM206" s="216" t="s">
        <v>1150</v>
      </c>
    </row>
    <row r="207" s="2" customFormat="1">
      <c r="A207" s="39"/>
      <c r="B207" s="40"/>
      <c r="C207" s="41"/>
      <c r="D207" s="218" t="s">
        <v>132</v>
      </c>
      <c r="E207" s="41"/>
      <c r="F207" s="219" t="s">
        <v>1151</v>
      </c>
      <c r="G207" s="41"/>
      <c r="H207" s="41"/>
      <c r="I207" s="220"/>
      <c r="J207" s="41"/>
      <c r="K207" s="41"/>
      <c r="L207" s="45"/>
      <c r="M207" s="221"/>
      <c r="N207" s="222"/>
      <c r="O207" s="85"/>
      <c r="P207" s="85"/>
      <c r="Q207" s="85"/>
      <c r="R207" s="85"/>
      <c r="S207" s="85"/>
      <c r="T207" s="86"/>
      <c r="U207" s="39"/>
      <c r="V207" s="39"/>
      <c r="W207" s="39"/>
      <c r="X207" s="39"/>
      <c r="Y207" s="39"/>
      <c r="Z207" s="39"/>
      <c r="AA207" s="39"/>
      <c r="AB207" s="39"/>
      <c r="AC207" s="39"/>
      <c r="AD207" s="39"/>
      <c r="AE207" s="39"/>
      <c r="AT207" s="18" t="s">
        <v>132</v>
      </c>
      <c r="AU207" s="18" t="s">
        <v>82</v>
      </c>
    </row>
    <row r="208" s="2" customFormat="1" ht="24.15" customHeight="1">
      <c r="A208" s="39"/>
      <c r="B208" s="40"/>
      <c r="C208" s="261" t="s">
        <v>547</v>
      </c>
      <c r="D208" s="261" t="s">
        <v>631</v>
      </c>
      <c r="E208" s="262" t="s">
        <v>1152</v>
      </c>
      <c r="F208" s="263" t="s">
        <v>1153</v>
      </c>
      <c r="G208" s="264" t="s">
        <v>198</v>
      </c>
      <c r="H208" s="265">
        <v>13.65</v>
      </c>
      <c r="I208" s="266"/>
      <c r="J208" s="267">
        <f>ROUND(I208*H208,2)</f>
        <v>0</v>
      </c>
      <c r="K208" s="263" t="s">
        <v>129</v>
      </c>
      <c r="L208" s="268"/>
      <c r="M208" s="269" t="s">
        <v>19</v>
      </c>
      <c r="N208" s="270" t="s">
        <v>43</v>
      </c>
      <c r="O208" s="85"/>
      <c r="P208" s="214">
        <f>O208*H208</f>
        <v>0</v>
      </c>
      <c r="Q208" s="214">
        <v>0.00068999999999999997</v>
      </c>
      <c r="R208" s="214">
        <f>Q208*H208</f>
        <v>0.0094184999999999998</v>
      </c>
      <c r="S208" s="214">
        <v>0</v>
      </c>
      <c r="T208" s="215">
        <f>S208*H208</f>
        <v>0</v>
      </c>
      <c r="U208" s="39"/>
      <c r="V208" s="39"/>
      <c r="W208" s="39"/>
      <c r="X208" s="39"/>
      <c r="Y208" s="39"/>
      <c r="Z208" s="39"/>
      <c r="AA208" s="39"/>
      <c r="AB208" s="39"/>
      <c r="AC208" s="39"/>
      <c r="AD208" s="39"/>
      <c r="AE208" s="39"/>
      <c r="AR208" s="216" t="s">
        <v>1013</v>
      </c>
      <c r="AT208" s="216" t="s">
        <v>631</v>
      </c>
      <c r="AU208" s="216" t="s">
        <v>82</v>
      </c>
      <c r="AY208" s="18" t="s">
        <v>122</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1013</v>
      </c>
      <c r="BM208" s="216" t="s">
        <v>1154</v>
      </c>
    </row>
    <row r="209" s="13" customFormat="1">
      <c r="A209" s="13"/>
      <c r="B209" s="229"/>
      <c r="C209" s="230"/>
      <c r="D209" s="223" t="s">
        <v>201</v>
      </c>
      <c r="E209" s="230"/>
      <c r="F209" s="232" t="s">
        <v>1155</v>
      </c>
      <c r="G209" s="230"/>
      <c r="H209" s="233">
        <v>13.65</v>
      </c>
      <c r="I209" s="234"/>
      <c r="J209" s="230"/>
      <c r="K209" s="230"/>
      <c r="L209" s="235"/>
      <c r="M209" s="236"/>
      <c r="N209" s="237"/>
      <c r="O209" s="237"/>
      <c r="P209" s="237"/>
      <c r="Q209" s="237"/>
      <c r="R209" s="237"/>
      <c r="S209" s="237"/>
      <c r="T209" s="238"/>
      <c r="U209" s="13"/>
      <c r="V209" s="13"/>
      <c r="W209" s="13"/>
      <c r="X209" s="13"/>
      <c r="Y209" s="13"/>
      <c r="Z209" s="13"/>
      <c r="AA209" s="13"/>
      <c r="AB209" s="13"/>
      <c r="AC209" s="13"/>
      <c r="AD209" s="13"/>
      <c r="AE209" s="13"/>
      <c r="AT209" s="239" t="s">
        <v>201</v>
      </c>
      <c r="AU209" s="239" t="s">
        <v>82</v>
      </c>
      <c r="AV209" s="13" t="s">
        <v>82</v>
      </c>
      <c r="AW209" s="13" t="s">
        <v>4</v>
      </c>
      <c r="AX209" s="13" t="s">
        <v>80</v>
      </c>
      <c r="AY209" s="239" t="s">
        <v>122</v>
      </c>
    </row>
    <row r="210" s="2" customFormat="1" ht="37.8" customHeight="1">
      <c r="A210" s="39"/>
      <c r="B210" s="40"/>
      <c r="C210" s="205" t="s">
        <v>553</v>
      </c>
      <c r="D210" s="205" t="s">
        <v>125</v>
      </c>
      <c r="E210" s="206" t="s">
        <v>1156</v>
      </c>
      <c r="F210" s="207" t="s">
        <v>1157</v>
      </c>
      <c r="G210" s="208" t="s">
        <v>198</v>
      </c>
      <c r="H210" s="209">
        <v>1390</v>
      </c>
      <c r="I210" s="210"/>
      <c r="J210" s="211">
        <f>ROUND(I210*H210,2)</f>
        <v>0</v>
      </c>
      <c r="K210" s="207" t="s">
        <v>129</v>
      </c>
      <c r="L210" s="45"/>
      <c r="M210" s="212" t="s">
        <v>19</v>
      </c>
      <c r="N210" s="213" t="s">
        <v>43</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586</v>
      </c>
      <c r="AT210" s="216" t="s">
        <v>125</v>
      </c>
      <c r="AU210" s="216" t="s">
        <v>82</v>
      </c>
      <c r="AY210" s="18" t="s">
        <v>122</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586</v>
      </c>
      <c r="BM210" s="216" t="s">
        <v>1158</v>
      </c>
    </row>
    <row r="211" s="2" customFormat="1">
      <c r="A211" s="39"/>
      <c r="B211" s="40"/>
      <c r="C211" s="41"/>
      <c r="D211" s="218" t="s">
        <v>132</v>
      </c>
      <c r="E211" s="41"/>
      <c r="F211" s="219" t="s">
        <v>1159</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132</v>
      </c>
      <c r="AU211" s="18" t="s">
        <v>82</v>
      </c>
    </row>
    <row r="212" s="2" customFormat="1" ht="24.15" customHeight="1">
      <c r="A212" s="39"/>
      <c r="B212" s="40"/>
      <c r="C212" s="261" t="s">
        <v>558</v>
      </c>
      <c r="D212" s="261" t="s">
        <v>631</v>
      </c>
      <c r="E212" s="262" t="s">
        <v>1160</v>
      </c>
      <c r="F212" s="263" t="s">
        <v>1161</v>
      </c>
      <c r="G212" s="264" t="s">
        <v>198</v>
      </c>
      <c r="H212" s="265">
        <v>1459.5</v>
      </c>
      <c r="I212" s="266"/>
      <c r="J212" s="267">
        <f>ROUND(I212*H212,2)</f>
        <v>0</v>
      </c>
      <c r="K212" s="263" t="s">
        <v>129</v>
      </c>
      <c r="L212" s="268"/>
      <c r="M212" s="269" t="s">
        <v>19</v>
      </c>
      <c r="N212" s="270" t="s">
        <v>43</v>
      </c>
      <c r="O212" s="85"/>
      <c r="P212" s="214">
        <f>O212*H212</f>
        <v>0</v>
      </c>
      <c r="Q212" s="214">
        <v>0.00025999999999999998</v>
      </c>
      <c r="R212" s="214">
        <f>Q212*H212</f>
        <v>0.37946999999999997</v>
      </c>
      <c r="S212" s="214">
        <v>0</v>
      </c>
      <c r="T212" s="215">
        <f>S212*H212</f>
        <v>0</v>
      </c>
      <c r="U212" s="39"/>
      <c r="V212" s="39"/>
      <c r="W212" s="39"/>
      <c r="X212" s="39"/>
      <c r="Y212" s="39"/>
      <c r="Z212" s="39"/>
      <c r="AA212" s="39"/>
      <c r="AB212" s="39"/>
      <c r="AC212" s="39"/>
      <c r="AD212" s="39"/>
      <c r="AE212" s="39"/>
      <c r="AR212" s="216" t="s">
        <v>1013</v>
      </c>
      <c r="AT212" s="216" t="s">
        <v>631</v>
      </c>
      <c r="AU212" s="216" t="s">
        <v>82</v>
      </c>
      <c r="AY212" s="18" t="s">
        <v>122</v>
      </c>
      <c r="BE212" s="217">
        <f>IF(N212="základní",J212,0)</f>
        <v>0</v>
      </c>
      <c r="BF212" s="217">
        <f>IF(N212="snížená",J212,0)</f>
        <v>0</v>
      </c>
      <c r="BG212" s="217">
        <f>IF(N212="zákl. přenesená",J212,0)</f>
        <v>0</v>
      </c>
      <c r="BH212" s="217">
        <f>IF(N212="sníž. přenesená",J212,0)</f>
        <v>0</v>
      </c>
      <c r="BI212" s="217">
        <f>IF(N212="nulová",J212,0)</f>
        <v>0</v>
      </c>
      <c r="BJ212" s="18" t="s">
        <v>80</v>
      </c>
      <c r="BK212" s="217">
        <f>ROUND(I212*H212,2)</f>
        <v>0</v>
      </c>
      <c r="BL212" s="18" t="s">
        <v>1013</v>
      </c>
      <c r="BM212" s="216" t="s">
        <v>1162</v>
      </c>
    </row>
    <row r="213" s="13" customFormat="1">
      <c r="A213" s="13"/>
      <c r="B213" s="229"/>
      <c r="C213" s="230"/>
      <c r="D213" s="223" t="s">
        <v>201</v>
      </c>
      <c r="E213" s="230"/>
      <c r="F213" s="232" t="s">
        <v>1163</v>
      </c>
      <c r="G213" s="230"/>
      <c r="H213" s="233">
        <v>1459.5</v>
      </c>
      <c r="I213" s="234"/>
      <c r="J213" s="230"/>
      <c r="K213" s="230"/>
      <c r="L213" s="235"/>
      <c r="M213" s="236"/>
      <c r="N213" s="237"/>
      <c r="O213" s="237"/>
      <c r="P213" s="237"/>
      <c r="Q213" s="237"/>
      <c r="R213" s="237"/>
      <c r="S213" s="237"/>
      <c r="T213" s="238"/>
      <c r="U213" s="13"/>
      <c r="V213" s="13"/>
      <c r="W213" s="13"/>
      <c r="X213" s="13"/>
      <c r="Y213" s="13"/>
      <c r="Z213" s="13"/>
      <c r="AA213" s="13"/>
      <c r="AB213" s="13"/>
      <c r="AC213" s="13"/>
      <c r="AD213" s="13"/>
      <c r="AE213" s="13"/>
      <c r="AT213" s="239" t="s">
        <v>201</v>
      </c>
      <c r="AU213" s="239" t="s">
        <v>82</v>
      </c>
      <c r="AV213" s="13" t="s">
        <v>82</v>
      </c>
      <c r="AW213" s="13" t="s">
        <v>4</v>
      </c>
      <c r="AX213" s="13" t="s">
        <v>80</v>
      </c>
      <c r="AY213" s="239" t="s">
        <v>122</v>
      </c>
    </row>
    <row r="214" s="12" customFormat="1" ht="25.92" customHeight="1">
      <c r="A214" s="12"/>
      <c r="B214" s="189"/>
      <c r="C214" s="190"/>
      <c r="D214" s="191" t="s">
        <v>71</v>
      </c>
      <c r="E214" s="192" t="s">
        <v>1164</v>
      </c>
      <c r="F214" s="192" t="s">
        <v>1165</v>
      </c>
      <c r="G214" s="190"/>
      <c r="H214" s="190"/>
      <c r="I214" s="193"/>
      <c r="J214" s="194">
        <f>BK214</f>
        <v>0</v>
      </c>
      <c r="K214" s="190"/>
      <c r="L214" s="195"/>
      <c r="M214" s="196"/>
      <c r="N214" s="197"/>
      <c r="O214" s="197"/>
      <c r="P214" s="198">
        <f>SUM(P215:P222)</f>
        <v>0</v>
      </c>
      <c r="Q214" s="197"/>
      <c r="R214" s="198">
        <f>SUM(R215:R222)</f>
        <v>0</v>
      </c>
      <c r="S214" s="197"/>
      <c r="T214" s="199">
        <f>SUM(T215:T222)</f>
        <v>0</v>
      </c>
      <c r="U214" s="12"/>
      <c r="V214" s="12"/>
      <c r="W214" s="12"/>
      <c r="X214" s="12"/>
      <c r="Y214" s="12"/>
      <c r="Z214" s="12"/>
      <c r="AA214" s="12"/>
      <c r="AB214" s="12"/>
      <c r="AC214" s="12"/>
      <c r="AD214" s="12"/>
      <c r="AE214" s="12"/>
      <c r="AR214" s="200" t="s">
        <v>130</v>
      </c>
      <c r="AT214" s="201" t="s">
        <v>71</v>
      </c>
      <c r="AU214" s="201" t="s">
        <v>72</v>
      </c>
      <c r="AY214" s="200" t="s">
        <v>122</v>
      </c>
      <c r="BK214" s="202">
        <f>SUM(BK215:BK222)</f>
        <v>0</v>
      </c>
    </row>
    <row r="215" s="2" customFormat="1" ht="33" customHeight="1">
      <c r="A215" s="39"/>
      <c r="B215" s="40"/>
      <c r="C215" s="205" t="s">
        <v>564</v>
      </c>
      <c r="D215" s="205" t="s">
        <v>125</v>
      </c>
      <c r="E215" s="206" t="s">
        <v>1166</v>
      </c>
      <c r="F215" s="207" t="s">
        <v>1167</v>
      </c>
      <c r="G215" s="208" t="s">
        <v>749</v>
      </c>
      <c r="H215" s="209">
        <v>60</v>
      </c>
      <c r="I215" s="210"/>
      <c r="J215" s="211">
        <f>ROUND(I215*H215,2)</f>
        <v>0</v>
      </c>
      <c r="K215" s="207" t="s">
        <v>19</v>
      </c>
      <c r="L215" s="45"/>
      <c r="M215" s="212" t="s">
        <v>19</v>
      </c>
      <c r="N215" s="213" t="s">
        <v>43</v>
      </c>
      <c r="O215" s="85"/>
      <c r="P215" s="214">
        <f>O215*H215</f>
        <v>0</v>
      </c>
      <c r="Q215" s="214">
        <v>0</v>
      </c>
      <c r="R215" s="214">
        <f>Q215*H215</f>
        <v>0</v>
      </c>
      <c r="S215" s="214">
        <v>0</v>
      </c>
      <c r="T215" s="215">
        <f>S215*H215</f>
        <v>0</v>
      </c>
      <c r="U215" s="39"/>
      <c r="V215" s="39"/>
      <c r="W215" s="39"/>
      <c r="X215" s="39"/>
      <c r="Y215" s="39"/>
      <c r="Z215" s="39"/>
      <c r="AA215" s="39"/>
      <c r="AB215" s="39"/>
      <c r="AC215" s="39"/>
      <c r="AD215" s="39"/>
      <c r="AE215" s="39"/>
      <c r="AR215" s="216" t="s">
        <v>1168</v>
      </c>
      <c r="AT215" s="216" t="s">
        <v>125</v>
      </c>
      <c r="AU215" s="216" t="s">
        <v>80</v>
      </c>
      <c r="AY215" s="18" t="s">
        <v>122</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1168</v>
      </c>
      <c r="BM215" s="216" t="s">
        <v>1169</v>
      </c>
    </row>
    <row r="216" s="2" customFormat="1">
      <c r="A216" s="39"/>
      <c r="B216" s="40"/>
      <c r="C216" s="41"/>
      <c r="D216" s="223" t="s">
        <v>134</v>
      </c>
      <c r="E216" s="41"/>
      <c r="F216" s="224" t="s">
        <v>1170</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134</v>
      </c>
      <c r="AU216" s="18" t="s">
        <v>80</v>
      </c>
    </row>
    <row r="217" s="2" customFormat="1" ht="24.15" customHeight="1">
      <c r="A217" s="39"/>
      <c r="B217" s="40"/>
      <c r="C217" s="205" t="s">
        <v>570</v>
      </c>
      <c r="D217" s="205" t="s">
        <v>125</v>
      </c>
      <c r="E217" s="206" t="s">
        <v>1171</v>
      </c>
      <c r="F217" s="207" t="s">
        <v>1172</v>
      </c>
      <c r="G217" s="208" t="s">
        <v>749</v>
      </c>
      <c r="H217" s="209">
        <v>30</v>
      </c>
      <c r="I217" s="210"/>
      <c r="J217" s="211">
        <f>ROUND(I217*H217,2)</f>
        <v>0</v>
      </c>
      <c r="K217" s="207" t="s">
        <v>129</v>
      </c>
      <c r="L217" s="45"/>
      <c r="M217" s="212" t="s">
        <v>19</v>
      </c>
      <c r="N217" s="213" t="s">
        <v>43</v>
      </c>
      <c r="O217" s="85"/>
      <c r="P217" s="214">
        <f>O217*H217</f>
        <v>0</v>
      </c>
      <c r="Q217" s="214">
        <v>0</v>
      </c>
      <c r="R217" s="214">
        <f>Q217*H217</f>
        <v>0</v>
      </c>
      <c r="S217" s="214">
        <v>0</v>
      </c>
      <c r="T217" s="215">
        <f>S217*H217</f>
        <v>0</v>
      </c>
      <c r="U217" s="39"/>
      <c r="V217" s="39"/>
      <c r="W217" s="39"/>
      <c r="X217" s="39"/>
      <c r="Y217" s="39"/>
      <c r="Z217" s="39"/>
      <c r="AA217" s="39"/>
      <c r="AB217" s="39"/>
      <c r="AC217" s="39"/>
      <c r="AD217" s="39"/>
      <c r="AE217" s="39"/>
      <c r="AR217" s="216" t="s">
        <v>1168</v>
      </c>
      <c r="AT217" s="216" t="s">
        <v>125</v>
      </c>
      <c r="AU217" s="216" t="s">
        <v>80</v>
      </c>
      <c r="AY217" s="18" t="s">
        <v>122</v>
      </c>
      <c r="BE217" s="217">
        <f>IF(N217="základní",J217,0)</f>
        <v>0</v>
      </c>
      <c r="BF217" s="217">
        <f>IF(N217="snížená",J217,0)</f>
        <v>0</v>
      </c>
      <c r="BG217" s="217">
        <f>IF(N217="zákl. přenesená",J217,0)</f>
        <v>0</v>
      </c>
      <c r="BH217" s="217">
        <f>IF(N217="sníž. přenesená",J217,0)</f>
        <v>0</v>
      </c>
      <c r="BI217" s="217">
        <f>IF(N217="nulová",J217,0)</f>
        <v>0</v>
      </c>
      <c r="BJ217" s="18" t="s">
        <v>80</v>
      </c>
      <c r="BK217" s="217">
        <f>ROUND(I217*H217,2)</f>
        <v>0</v>
      </c>
      <c r="BL217" s="18" t="s">
        <v>1168</v>
      </c>
      <c r="BM217" s="216" t="s">
        <v>1173</v>
      </c>
    </row>
    <row r="218" s="2" customFormat="1">
      <c r="A218" s="39"/>
      <c r="B218" s="40"/>
      <c r="C218" s="41"/>
      <c r="D218" s="218" t="s">
        <v>132</v>
      </c>
      <c r="E218" s="41"/>
      <c r="F218" s="219" t="s">
        <v>1174</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132</v>
      </c>
      <c r="AU218" s="18" t="s">
        <v>80</v>
      </c>
    </row>
    <row r="219" s="2" customFormat="1">
      <c r="A219" s="39"/>
      <c r="B219" s="40"/>
      <c r="C219" s="41"/>
      <c r="D219" s="223" t="s">
        <v>134</v>
      </c>
      <c r="E219" s="41"/>
      <c r="F219" s="224" t="s">
        <v>1175</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134</v>
      </c>
      <c r="AU219" s="18" t="s">
        <v>80</v>
      </c>
    </row>
    <row r="220" s="2" customFormat="1" ht="24.15" customHeight="1">
      <c r="A220" s="39"/>
      <c r="B220" s="40"/>
      <c r="C220" s="205" t="s">
        <v>578</v>
      </c>
      <c r="D220" s="205" t="s">
        <v>125</v>
      </c>
      <c r="E220" s="206" t="s">
        <v>1176</v>
      </c>
      <c r="F220" s="207" t="s">
        <v>1177</v>
      </c>
      <c r="G220" s="208" t="s">
        <v>749</v>
      </c>
      <c r="H220" s="209">
        <v>35</v>
      </c>
      <c r="I220" s="210"/>
      <c r="J220" s="211">
        <f>ROUND(I220*H220,2)</f>
        <v>0</v>
      </c>
      <c r="K220" s="207" t="s">
        <v>129</v>
      </c>
      <c r="L220" s="45"/>
      <c r="M220" s="212" t="s">
        <v>19</v>
      </c>
      <c r="N220" s="213" t="s">
        <v>43</v>
      </c>
      <c r="O220" s="85"/>
      <c r="P220" s="214">
        <f>O220*H220</f>
        <v>0</v>
      </c>
      <c r="Q220" s="214">
        <v>0</v>
      </c>
      <c r="R220" s="214">
        <f>Q220*H220</f>
        <v>0</v>
      </c>
      <c r="S220" s="214">
        <v>0</v>
      </c>
      <c r="T220" s="215">
        <f>S220*H220</f>
        <v>0</v>
      </c>
      <c r="U220" s="39"/>
      <c r="V220" s="39"/>
      <c r="W220" s="39"/>
      <c r="X220" s="39"/>
      <c r="Y220" s="39"/>
      <c r="Z220" s="39"/>
      <c r="AA220" s="39"/>
      <c r="AB220" s="39"/>
      <c r="AC220" s="39"/>
      <c r="AD220" s="39"/>
      <c r="AE220" s="39"/>
      <c r="AR220" s="216" t="s">
        <v>1168</v>
      </c>
      <c r="AT220" s="216" t="s">
        <v>125</v>
      </c>
      <c r="AU220" s="216" t="s">
        <v>80</v>
      </c>
      <c r="AY220" s="18" t="s">
        <v>122</v>
      </c>
      <c r="BE220" s="217">
        <f>IF(N220="základní",J220,0)</f>
        <v>0</v>
      </c>
      <c r="BF220" s="217">
        <f>IF(N220="snížená",J220,0)</f>
        <v>0</v>
      </c>
      <c r="BG220" s="217">
        <f>IF(N220="zákl. přenesená",J220,0)</f>
        <v>0</v>
      </c>
      <c r="BH220" s="217">
        <f>IF(N220="sníž. přenesená",J220,0)</f>
        <v>0</v>
      </c>
      <c r="BI220" s="217">
        <f>IF(N220="nulová",J220,0)</f>
        <v>0</v>
      </c>
      <c r="BJ220" s="18" t="s">
        <v>80</v>
      </c>
      <c r="BK220" s="217">
        <f>ROUND(I220*H220,2)</f>
        <v>0</v>
      </c>
      <c r="BL220" s="18" t="s">
        <v>1168</v>
      </c>
      <c r="BM220" s="216" t="s">
        <v>1178</v>
      </c>
    </row>
    <row r="221" s="2" customFormat="1">
      <c r="A221" s="39"/>
      <c r="B221" s="40"/>
      <c r="C221" s="41"/>
      <c r="D221" s="218" t="s">
        <v>132</v>
      </c>
      <c r="E221" s="41"/>
      <c r="F221" s="219" t="s">
        <v>1179</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132</v>
      </c>
      <c r="AU221" s="18" t="s">
        <v>80</v>
      </c>
    </row>
    <row r="222" s="2" customFormat="1">
      <c r="A222" s="39"/>
      <c r="B222" s="40"/>
      <c r="C222" s="41"/>
      <c r="D222" s="223" t="s">
        <v>134</v>
      </c>
      <c r="E222" s="41"/>
      <c r="F222" s="224" t="s">
        <v>1180</v>
      </c>
      <c r="G222" s="41"/>
      <c r="H222" s="41"/>
      <c r="I222" s="220"/>
      <c r="J222" s="41"/>
      <c r="K222" s="41"/>
      <c r="L222" s="45"/>
      <c r="M222" s="225"/>
      <c r="N222" s="226"/>
      <c r="O222" s="227"/>
      <c r="P222" s="227"/>
      <c r="Q222" s="227"/>
      <c r="R222" s="227"/>
      <c r="S222" s="227"/>
      <c r="T222" s="228"/>
      <c r="U222" s="39"/>
      <c r="V222" s="39"/>
      <c r="W222" s="39"/>
      <c r="X222" s="39"/>
      <c r="Y222" s="39"/>
      <c r="Z222" s="39"/>
      <c r="AA222" s="39"/>
      <c r="AB222" s="39"/>
      <c r="AC222" s="39"/>
      <c r="AD222" s="39"/>
      <c r="AE222" s="39"/>
      <c r="AT222" s="18" t="s">
        <v>134</v>
      </c>
      <c r="AU222" s="18" t="s">
        <v>80</v>
      </c>
    </row>
    <row r="223" s="2" customFormat="1" ht="6.96" customHeight="1">
      <c r="A223" s="39"/>
      <c r="B223" s="60"/>
      <c r="C223" s="61"/>
      <c r="D223" s="61"/>
      <c r="E223" s="61"/>
      <c r="F223" s="61"/>
      <c r="G223" s="61"/>
      <c r="H223" s="61"/>
      <c r="I223" s="61"/>
      <c r="J223" s="61"/>
      <c r="K223" s="61"/>
      <c r="L223" s="45"/>
      <c r="M223" s="39"/>
      <c r="O223" s="39"/>
      <c r="P223" s="39"/>
      <c r="Q223" s="39"/>
      <c r="R223" s="39"/>
      <c r="S223" s="39"/>
      <c r="T223" s="39"/>
      <c r="U223" s="39"/>
      <c r="V223" s="39"/>
      <c r="W223" s="39"/>
      <c r="X223" s="39"/>
      <c r="Y223" s="39"/>
      <c r="Z223" s="39"/>
      <c r="AA223" s="39"/>
      <c r="AB223" s="39"/>
      <c r="AC223" s="39"/>
      <c r="AD223" s="39"/>
      <c r="AE223" s="39"/>
    </row>
  </sheetData>
  <sheetProtection sheet="1" autoFilter="0" formatColumns="0" formatRows="0" objects="1" scenarios="1" spinCount="100000" saltValue="IqwXm5avnFDrMd9J7zFoJoxE5DlxYUgPau/PcNxUEJpbn6qmiIwcDUg9ENne32F5nJY3b17kBJzUysEY3TyZ2g==" hashValue="XnCt8ncEp8TQpsislFFmUfSdtxy3TdtnU3w+ZZjcMKqmAFJErlQXSUwfjl+PjtXM10yUt97XwA/mjGsxJ+4g8g==" algorithmName="SHA-512" password="CC35"/>
  <autoFilter ref="C82:K222"/>
  <mergeCells count="9">
    <mergeCell ref="E7:H7"/>
    <mergeCell ref="E9:H9"/>
    <mergeCell ref="E18:H18"/>
    <mergeCell ref="E27:H27"/>
    <mergeCell ref="E48:H48"/>
    <mergeCell ref="E50:H50"/>
    <mergeCell ref="E73:H73"/>
    <mergeCell ref="E75:H75"/>
    <mergeCell ref="L2:V2"/>
  </mergeCells>
  <hyperlinks>
    <hyperlink ref="F87" r:id="rId1" display="https://podminky.urs.cz/item/CS_URS_2023_02/210100151"/>
    <hyperlink ref="F91" r:id="rId2" display="https://podminky.urs.cz/item/CS_URS_2023_02/210203901"/>
    <hyperlink ref="F95" r:id="rId3" display="https://podminky.urs.cz/item/CS_URS_2023_02/210203901"/>
    <hyperlink ref="F99" r:id="rId4" display="https://podminky.urs.cz/item/CS_URS_2023_02/210203901"/>
    <hyperlink ref="F103" r:id="rId5" display="https://podminky.urs.cz/item/CS_URS_2023_02/210204002"/>
    <hyperlink ref="F107" r:id="rId6" display="https://podminky.urs.cz/item/CS_URS_2023_02/210204011"/>
    <hyperlink ref="F111" r:id="rId7" display="https://podminky.urs.cz/item/CS_URS_2023_02/210204103"/>
    <hyperlink ref="F115" r:id="rId8" display="https://podminky.urs.cz/item/CS_URS_2023_02/210204103"/>
    <hyperlink ref="F119" r:id="rId9" display="https://podminky.urs.cz/item/CS_URS_2023_02/210204105"/>
    <hyperlink ref="F123" r:id="rId10" display="https://podminky.urs.cz/item/CS_URS_2023_02/210204201"/>
    <hyperlink ref="F126" r:id="rId11" display="https://podminky.urs.cz/item/CS_URS_2023_02/210204202"/>
    <hyperlink ref="F129" r:id="rId12" display="https://podminky.urs.cz/item/CS_URS_2023_02/210220022"/>
    <hyperlink ref="F135" r:id="rId13" display="https://podminky.urs.cz/item/CS_URS_2023_02/210220301"/>
    <hyperlink ref="F138" r:id="rId14" display="https://podminky.urs.cz/item/CS_URS_2023_02/210220304"/>
    <hyperlink ref="F141" r:id="rId15" display="https://podminky.urs.cz/item/CS_URS_2023_02/210812011"/>
    <hyperlink ref="F145" r:id="rId16" display="https://podminky.urs.cz/item/CS_URS_2023_02/210812035"/>
    <hyperlink ref="F149" r:id="rId17" display="https://podminky.urs.cz/item/CS_URS_2023_02/210902011"/>
    <hyperlink ref="F153" r:id="rId18" display="https://podminky.urs.cz/item/CS_URS_2023_02/218202013"/>
    <hyperlink ref="F155" r:id="rId19" display="https://podminky.urs.cz/item/CS_URS_2023_02/218204011"/>
    <hyperlink ref="F157" r:id="rId20" display="https://podminky.urs.cz/item/CS_URS_2023_02/218204103"/>
    <hyperlink ref="F159" r:id="rId21" display="https://podminky.urs.cz/item/CS_URS_2023_02/218204124"/>
    <hyperlink ref="F162" r:id="rId22" display="https://podminky.urs.cz/item/CS_URS_2023_02/460010023"/>
    <hyperlink ref="F164" r:id="rId23" display="https://podminky.urs.cz/item/CS_URS_2023_02/460131113"/>
    <hyperlink ref="F168" r:id="rId24" display="https://podminky.urs.cz/item/CS_URS_2023_02/460131113"/>
    <hyperlink ref="F172" r:id="rId25" display="https://podminky.urs.cz/item/CS_URS_2023_02/460161172"/>
    <hyperlink ref="F174" r:id="rId26" display="https://podminky.urs.cz/item/CS_URS_2023_02/460161482"/>
    <hyperlink ref="F179" r:id="rId27" display="https://podminky.urs.cz/item/CS_URS_2023_02/460361111"/>
    <hyperlink ref="F182" r:id="rId28" display="https://podminky.urs.cz/item/CS_URS_2023_02/460391123"/>
    <hyperlink ref="F185" r:id="rId29" display="https://podminky.urs.cz/item/CS_URS_2023_02/460431182"/>
    <hyperlink ref="F187" r:id="rId30" display="https://podminky.urs.cz/item/CS_URS_2023_02/460431512"/>
    <hyperlink ref="F189" r:id="rId31" display="https://podminky.urs.cz/item/CS_URS_2023_02/460631213"/>
    <hyperlink ref="F193" r:id="rId32" display="https://podminky.urs.cz/item/CS_URS_2023_02/460632113"/>
    <hyperlink ref="F195" r:id="rId33" display="https://podminky.urs.cz/item/CS_URS_2023_02/460632213"/>
    <hyperlink ref="F197" r:id="rId34" display="https://podminky.urs.cz/item/CS_URS_2023_02/460641111"/>
    <hyperlink ref="F201" r:id="rId35" display="https://podminky.urs.cz/item/CS_URS_2023_02/460641111"/>
    <hyperlink ref="F205" r:id="rId36" display="https://podminky.urs.cz/item/CS_URS_2023_02/460662512"/>
    <hyperlink ref="F207" r:id="rId37" display="https://podminky.urs.cz/item/CS_URS_2023_02/460791114"/>
    <hyperlink ref="F211" r:id="rId38" display="https://podminky.urs.cz/item/CS_URS_2023_02/460791212"/>
    <hyperlink ref="F218" r:id="rId39" display="https://podminky.urs.cz/item/CS_URS_2023_02/HZS4212"/>
    <hyperlink ref="F221" r:id="rId40" display="https://podminky.urs.cz/item/CS_URS_2023_02/HZS4221"/>
  </hyperlinks>
  <pageMargins left="0.39375" right="0.39375" top="0.39375" bottom="0.39375" header="0" footer="0"/>
  <pageSetup paperSize="9" orientation="portrait" blackAndWhite="1" fitToHeight="100"/>
  <headerFooter>
    <oddFooter>&amp;CStrana &amp;P z &amp;N</oddFooter>
  </headerFooter>
  <drawing r:id="rId4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4" customWidth="1"/>
    <col min="2" max="2" width="1.667969" style="274" customWidth="1"/>
    <col min="3" max="4" width="5" style="274" customWidth="1"/>
    <col min="5" max="5" width="11.66016" style="274" customWidth="1"/>
    <col min="6" max="6" width="9.160156" style="274" customWidth="1"/>
    <col min="7" max="7" width="5" style="274" customWidth="1"/>
    <col min="8" max="8" width="77.83203" style="274" customWidth="1"/>
    <col min="9" max="10" width="20" style="274" customWidth="1"/>
    <col min="11" max="11" width="1.667969" style="274" customWidth="1"/>
  </cols>
  <sheetData>
    <row r="1" s="1" customFormat="1" ht="37.5" customHeight="1"/>
    <row r="2" s="1" customFormat="1" ht="7.5" customHeight="1">
      <c r="B2" s="275"/>
      <c r="C2" s="276"/>
      <c r="D2" s="276"/>
      <c r="E2" s="276"/>
      <c r="F2" s="276"/>
      <c r="G2" s="276"/>
      <c r="H2" s="276"/>
      <c r="I2" s="276"/>
      <c r="J2" s="276"/>
      <c r="K2" s="277"/>
    </row>
    <row r="3" s="16" customFormat="1" ht="45" customHeight="1">
      <c r="B3" s="278"/>
      <c r="C3" s="279" t="s">
        <v>1181</v>
      </c>
      <c r="D3" s="279"/>
      <c r="E3" s="279"/>
      <c r="F3" s="279"/>
      <c r="G3" s="279"/>
      <c r="H3" s="279"/>
      <c r="I3" s="279"/>
      <c r="J3" s="279"/>
      <c r="K3" s="280"/>
    </row>
    <row r="4" s="1" customFormat="1" ht="25.5" customHeight="1">
      <c r="B4" s="281"/>
      <c r="C4" s="282" t="s">
        <v>1182</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1183</v>
      </c>
      <c r="D6" s="285"/>
      <c r="E6" s="285"/>
      <c r="F6" s="285"/>
      <c r="G6" s="285"/>
      <c r="H6" s="285"/>
      <c r="I6" s="285"/>
      <c r="J6" s="285"/>
      <c r="K6" s="283"/>
    </row>
    <row r="7" s="1" customFormat="1" ht="15" customHeight="1">
      <c r="B7" s="286"/>
      <c r="C7" s="285" t="s">
        <v>1184</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1185</v>
      </c>
      <c r="D9" s="285"/>
      <c r="E9" s="285"/>
      <c r="F9" s="285"/>
      <c r="G9" s="285"/>
      <c r="H9" s="285"/>
      <c r="I9" s="285"/>
      <c r="J9" s="285"/>
      <c r="K9" s="283"/>
    </row>
    <row r="10" s="1" customFormat="1" ht="15" customHeight="1">
      <c r="B10" s="286"/>
      <c r="C10" s="285"/>
      <c r="D10" s="285" t="s">
        <v>1186</v>
      </c>
      <c r="E10" s="285"/>
      <c r="F10" s="285"/>
      <c r="G10" s="285"/>
      <c r="H10" s="285"/>
      <c r="I10" s="285"/>
      <c r="J10" s="285"/>
      <c r="K10" s="283"/>
    </row>
    <row r="11" s="1" customFormat="1" ht="15" customHeight="1">
      <c r="B11" s="286"/>
      <c r="C11" s="287"/>
      <c r="D11" s="285" t="s">
        <v>1187</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1188</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1189</v>
      </c>
      <c r="E15" s="285"/>
      <c r="F15" s="285"/>
      <c r="G15" s="285"/>
      <c r="H15" s="285"/>
      <c r="I15" s="285"/>
      <c r="J15" s="285"/>
      <c r="K15" s="283"/>
    </row>
    <row r="16" s="1" customFormat="1" ht="15" customHeight="1">
      <c r="B16" s="286"/>
      <c r="C16" s="287"/>
      <c r="D16" s="285" t="s">
        <v>1190</v>
      </c>
      <c r="E16" s="285"/>
      <c r="F16" s="285"/>
      <c r="G16" s="285"/>
      <c r="H16" s="285"/>
      <c r="I16" s="285"/>
      <c r="J16" s="285"/>
      <c r="K16" s="283"/>
    </row>
    <row r="17" s="1" customFormat="1" ht="15" customHeight="1">
      <c r="B17" s="286"/>
      <c r="C17" s="287"/>
      <c r="D17" s="285" t="s">
        <v>1191</v>
      </c>
      <c r="E17" s="285"/>
      <c r="F17" s="285"/>
      <c r="G17" s="285"/>
      <c r="H17" s="285"/>
      <c r="I17" s="285"/>
      <c r="J17" s="285"/>
      <c r="K17" s="283"/>
    </row>
    <row r="18" s="1" customFormat="1" ht="15" customHeight="1">
      <c r="B18" s="286"/>
      <c r="C18" s="287"/>
      <c r="D18" s="287"/>
      <c r="E18" s="289" t="s">
        <v>79</v>
      </c>
      <c r="F18" s="285" t="s">
        <v>1192</v>
      </c>
      <c r="G18" s="285"/>
      <c r="H18" s="285"/>
      <c r="I18" s="285"/>
      <c r="J18" s="285"/>
      <c r="K18" s="283"/>
    </row>
    <row r="19" s="1" customFormat="1" ht="15" customHeight="1">
      <c r="B19" s="286"/>
      <c r="C19" s="287"/>
      <c r="D19" s="287"/>
      <c r="E19" s="289" t="s">
        <v>88</v>
      </c>
      <c r="F19" s="285" t="s">
        <v>1193</v>
      </c>
      <c r="G19" s="285"/>
      <c r="H19" s="285"/>
      <c r="I19" s="285"/>
      <c r="J19" s="285"/>
      <c r="K19" s="283"/>
    </row>
    <row r="20" s="1" customFormat="1" ht="15" customHeight="1">
      <c r="B20" s="286"/>
      <c r="C20" s="287"/>
      <c r="D20" s="287"/>
      <c r="E20" s="289" t="s">
        <v>1194</v>
      </c>
      <c r="F20" s="285" t="s">
        <v>1195</v>
      </c>
      <c r="G20" s="285"/>
      <c r="H20" s="285"/>
      <c r="I20" s="285"/>
      <c r="J20" s="285"/>
      <c r="K20" s="283"/>
    </row>
    <row r="21" s="1" customFormat="1" ht="15" customHeight="1">
      <c r="B21" s="286"/>
      <c r="C21" s="287"/>
      <c r="D21" s="287"/>
      <c r="E21" s="289" t="s">
        <v>1196</v>
      </c>
      <c r="F21" s="285" t="s">
        <v>78</v>
      </c>
      <c r="G21" s="285"/>
      <c r="H21" s="285"/>
      <c r="I21" s="285"/>
      <c r="J21" s="285"/>
      <c r="K21" s="283"/>
    </row>
    <row r="22" s="1" customFormat="1" ht="15" customHeight="1">
      <c r="B22" s="286"/>
      <c r="C22" s="287"/>
      <c r="D22" s="287"/>
      <c r="E22" s="289" t="s">
        <v>1197</v>
      </c>
      <c r="F22" s="285" t="s">
        <v>1198</v>
      </c>
      <c r="G22" s="285"/>
      <c r="H22" s="285"/>
      <c r="I22" s="285"/>
      <c r="J22" s="285"/>
      <c r="K22" s="283"/>
    </row>
    <row r="23" s="1" customFormat="1" ht="15" customHeight="1">
      <c r="B23" s="286"/>
      <c r="C23" s="287"/>
      <c r="D23" s="287"/>
      <c r="E23" s="289" t="s">
        <v>1199</v>
      </c>
      <c r="F23" s="285" t="s">
        <v>1200</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1201</v>
      </c>
      <c r="D25" s="285"/>
      <c r="E25" s="285"/>
      <c r="F25" s="285"/>
      <c r="G25" s="285"/>
      <c r="H25" s="285"/>
      <c r="I25" s="285"/>
      <c r="J25" s="285"/>
      <c r="K25" s="283"/>
    </row>
    <row r="26" s="1" customFormat="1" ht="15" customHeight="1">
      <c r="B26" s="286"/>
      <c r="C26" s="285" t="s">
        <v>1202</v>
      </c>
      <c r="D26" s="285"/>
      <c r="E26" s="285"/>
      <c r="F26" s="285"/>
      <c r="G26" s="285"/>
      <c r="H26" s="285"/>
      <c r="I26" s="285"/>
      <c r="J26" s="285"/>
      <c r="K26" s="283"/>
    </row>
    <row r="27" s="1" customFormat="1" ht="15" customHeight="1">
      <c r="B27" s="286"/>
      <c r="C27" s="285"/>
      <c r="D27" s="285" t="s">
        <v>1203</v>
      </c>
      <c r="E27" s="285"/>
      <c r="F27" s="285"/>
      <c r="G27" s="285"/>
      <c r="H27" s="285"/>
      <c r="I27" s="285"/>
      <c r="J27" s="285"/>
      <c r="K27" s="283"/>
    </row>
    <row r="28" s="1" customFormat="1" ht="15" customHeight="1">
      <c r="B28" s="286"/>
      <c r="C28" s="287"/>
      <c r="D28" s="285" t="s">
        <v>1204</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1205</v>
      </c>
      <c r="E30" s="285"/>
      <c r="F30" s="285"/>
      <c r="G30" s="285"/>
      <c r="H30" s="285"/>
      <c r="I30" s="285"/>
      <c r="J30" s="285"/>
      <c r="K30" s="283"/>
    </row>
    <row r="31" s="1" customFormat="1" ht="15" customHeight="1">
      <c r="B31" s="286"/>
      <c r="C31" s="287"/>
      <c r="D31" s="285" t="s">
        <v>1206</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1207</v>
      </c>
      <c r="E33" s="285"/>
      <c r="F33" s="285"/>
      <c r="G33" s="285"/>
      <c r="H33" s="285"/>
      <c r="I33" s="285"/>
      <c r="J33" s="285"/>
      <c r="K33" s="283"/>
    </row>
    <row r="34" s="1" customFormat="1" ht="15" customHeight="1">
      <c r="B34" s="286"/>
      <c r="C34" s="287"/>
      <c r="D34" s="285" t="s">
        <v>1208</v>
      </c>
      <c r="E34" s="285"/>
      <c r="F34" s="285"/>
      <c r="G34" s="285"/>
      <c r="H34" s="285"/>
      <c r="I34" s="285"/>
      <c r="J34" s="285"/>
      <c r="K34" s="283"/>
    </row>
    <row r="35" s="1" customFormat="1" ht="15" customHeight="1">
      <c r="B35" s="286"/>
      <c r="C35" s="287"/>
      <c r="D35" s="285" t="s">
        <v>1209</v>
      </c>
      <c r="E35" s="285"/>
      <c r="F35" s="285"/>
      <c r="G35" s="285"/>
      <c r="H35" s="285"/>
      <c r="I35" s="285"/>
      <c r="J35" s="285"/>
      <c r="K35" s="283"/>
    </row>
    <row r="36" s="1" customFormat="1" ht="15" customHeight="1">
      <c r="B36" s="286"/>
      <c r="C36" s="287"/>
      <c r="D36" s="285"/>
      <c r="E36" s="288" t="s">
        <v>107</v>
      </c>
      <c r="F36" s="285"/>
      <c r="G36" s="285" t="s">
        <v>1210</v>
      </c>
      <c r="H36" s="285"/>
      <c r="I36" s="285"/>
      <c r="J36" s="285"/>
      <c r="K36" s="283"/>
    </row>
    <row r="37" s="1" customFormat="1" ht="30.75" customHeight="1">
      <c r="B37" s="286"/>
      <c r="C37" s="287"/>
      <c r="D37" s="285"/>
      <c r="E37" s="288" t="s">
        <v>1211</v>
      </c>
      <c r="F37" s="285"/>
      <c r="G37" s="285" t="s">
        <v>1212</v>
      </c>
      <c r="H37" s="285"/>
      <c r="I37" s="285"/>
      <c r="J37" s="285"/>
      <c r="K37" s="283"/>
    </row>
    <row r="38" s="1" customFormat="1" ht="15" customHeight="1">
      <c r="B38" s="286"/>
      <c r="C38" s="287"/>
      <c r="D38" s="285"/>
      <c r="E38" s="288" t="s">
        <v>53</v>
      </c>
      <c r="F38" s="285"/>
      <c r="G38" s="285" t="s">
        <v>1213</v>
      </c>
      <c r="H38" s="285"/>
      <c r="I38" s="285"/>
      <c r="J38" s="285"/>
      <c r="K38" s="283"/>
    </row>
    <row r="39" s="1" customFormat="1" ht="15" customHeight="1">
      <c r="B39" s="286"/>
      <c r="C39" s="287"/>
      <c r="D39" s="285"/>
      <c r="E39" s="288" t="s">
        <v>54</v>
      </c>
      <c r="F39" s="285"/>
      <c r="G39" s="285" t="s">
        <v>1214</v>
      </c>
      <c r="H39" s="285"/>
      <c r="I39" s="285"/>
      <c r="J39" s="285"/>
      <c r="K39" s="283"/>
    </row>
    <row r="40" s="1" customFormat="1" ht="15" customHeight="1">
      <c r="B40" s="286"/>
      <c r="C40" s="287"/>
      <c r="D40" s="285"/>
      <c r="E40" s="288" t="s">
        <v>108</v>
      </c>
      <c r="F40" s="285"/>
      <c r="G40" s="285" t="s">
        <v>1215</v>
      </c>
      <c r="H40" s="285"/>
      <c r="I40" s="285"/>
      <c r="J40" s="285"/>
      <c r="K40" s="283"/>
    </row>
    <row r="41" s="1" customFormat="1" ht="15" customHeight="1">
      <c r="B41" s="286"/>
      <c r="C41" s="287"/>
      <c r="D41" s="285"/>
      <c r="E41" s="288" t="s">
        <v>109</v>
      </c>
      <c r="F41" s="285"/>
      <c r="G41" s="285" t="s">
        <v>1216</v>
      </c>
      <c r="H41" s="285"/>
      <c r="I41" s="285"/>
      <c r="J41" s="285"/>
      <c r="K41" s="283"/>
    </row>
    <row r="42" s="1" customFormat="1" ht="15" customHeight="1">
      <c r="B42" s="286"/>
      <c r="C42" s="287"/>
      <c r="D42" s="285"/>
      <c r="E42" s="288" t="s">
        <v>1217</v>
      </c>
      <c r="F42" s="285"/>
      <c r="G42" s="285" t="s">
        <v>1218</v>
      </c>
      <c r="H42" s="285"/>
      <c r="I42" s="285"/>
      <c r="J42" s="285"/>
      <c r="K42" s="283"/>
    </row>
    <row r="43" s="1" customFormat="1" ht="15" customHeight="1">
      <c r="B43" s="286"/>
      <c r="C43" s="287"/>
      <c r="D43" s="285"/>
      <c r="E43" s="288"/>
      <c r="F43" s="285"/>
      <c r="G43" s="285" t="s">
        <v>1219</v>
      </c>
      <c r="H43" s="285"/>
      <c r="I43" s="285"/>
      <c r="J43" s="285"/>
      <c r="K43" s="283"/>
    </row>
    <row r="44" s="1" customFormat="1" ht="15" customHeight="1">
      <c r="B44" s="286"/>
      <c r="C44" s="287"/>
      <c r="D44" s="285"/>
      <c r="E44" s="288" t="s">
        <v>1220</v>
      </c>
      <c r="F44" s="285"/>
      <c r="G44" s="285" t="s">
        <v>1221</v>
      </c>
      <c r="H44" s="285"/>
      <c r="I44" s="285"/>
      <c r="J44" s="285"/>
      <c r="K44" s="283"/>
    </row>
    <row r="45" s="1" customFormat="1" ht="15" customHeight="1">
      <c r="B45" s="286"/>
      <c r="C45" s="287"/>
      <c r="D45" s="285"/>
      <c r="E45" s="288" t="s">
        <v>111</v>
      </c>
      <c r="F45" s="285"/>
      <c r="G45" s="285" t="s">
        <v>1222</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1223</v>
      </c>
      <c r="E47" s="285"/>
      <c r="F47" s="285"/>
      <c r="G47" s="285"/>
      <c r="H47" s="285"/>
      <c r="I47" s="285"/>
      <c r="J47" s="285"/>
      <c r="K47" s="283"/>
    </row>
    <row r="48" s="1" customFormat="1" ht="15" customHeight="1">
      <c r="B48" s="286"/>
      <c r="C48" s="287"/>
      <c r="D48" s="287"/>
      <c r="E48" s="285" t="s">
        <v>1224</v>
      </c>
      <c r="F48" s="285"/>
      <c r="G48" s="285"/>
      <c r="H48" s="285"/>
      <c r="I48" s="285"/>
      <c r="J48" s="285"/>
      <c r="K48" s="283"/>
    </row>
    <row r="49" s="1" customFormat="1" ht="15" customHeight="1">
      <c r="B49" s="286"/>
      <c r="C49" s="287"/>
      <c r="D49" s="287"/>
      <c r="E49" s="285" t="s">
        <v>1225</v>
      </c>
      <c r="F49" s="285"/>
      <c r="G49" s="285"/>
      <c r="H49" s="285"/>
      <c r="I49" s="285"/>
      <c r="J49" s="285"/>
      <c r="K49" s="283"/>
    </row>
    <row r="50" s="1" customFormat="1" ht="15" customHeight="1">
      <c r="B50" s="286"/>
      <c r="C50" s="287"/>
      <c r="D50" s="287"/>
      <c r="E50" s="285" t="s">
        <v>1226</v>
      </c>
      <c r="F50" s="285"/>
      <c r="G50" s="285"/>
      <c r="H50" s="285"/>
      <c r="I50" s="285"/>
      <c r="J50" s="285"/>
      <c r="K50" s="283"/>
    </row>
    <row r="51" s="1" customFormat="1" ht="15" customHeight="1">
      <c r="B51" s="286"/>
      <c r="C51" s="287"/>
      <c r="D51" s="285" t="s">
        <v>1227</v>
      </c>
      <c r="E51" s="285"/>
      <c r="F51" s="285"/>
      <c r="G51" s="285"/>
      <c r="H51" s="285"/>
      <c r="I51" s="285"/>
      <c r="J51" s="285"/>
      <c r="K51" s="283"/>
    </row>
    <row r="52" s="1" customFormat="1" ht="25.5" customHeight="1">
      <c r="B52" s="281"/>
      <c r="C52" s="282" t="s">
        <v>1228</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1229</v>
      </c>
      <c r="D54" s="285"/>
      <c r="E54" s="285"/>
      <c r="F54" s="285"/>
      <c r="G54" s="285"/>
      <c r="H54" s="285"/>
      <c r="I54" s="285"/>
      <c r="J54" s="285"/>
      <c r="K54" s="283"/>
    </row>
    <row r="55" s="1" customFormat="1" ht="15" customHeight="1">
      <c r="B55" s="281"/>
      <c r="C55" s="285" t="s">
        <v>1230</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1231</v>
      </c>
      <c r="D57" s="285"/>
      <c r="E57" s="285"/>
      <c r="F57" s="285"/>
      <c r="G57" s="285"/>
      <c r="H57" s="285"/>
      <c r="I57" s="285"/>
      <c r="J57" s="285"/>
      <c r="K57" s="283"/>
    </row>
    <row r="58" s="1" customFormat="1" ht="15" customHeight="1">
      <c r="B58" s="281"/>
      <c r="C58" s="287"/>
      <c r="D58" s="285" t="s">
        <v>1232</v>
      </c>
      <c r="E58" s="285"/>
      <c r="F58" s="285"/>
      <c r="G58" s="285"/>
      <c r="H58" s="285"/>
      <c r="I58" s="285"/>
      <c r="J58" s="285"/>
      <c r="K58" s="283"/>
    </row>
    <row r="59" s="1" customFormat="1" ht="15" customHeight="1">
      <c r="B59" s="281"/>
      <c r="C59" s="287"/>
      <c r="D59" s="285" t="s">
        <v>1233</v>
      </c>
      <c r="E59" s="285"/>
      <c r="F59" s="285"/>
      <c r="G59" s="285"/>
      <c r="H59" s="285"/>
      <c r="I59" s="285"/>
      <c r="J59" s="285"/>
      <c r="K59" s="283"/>
    </row>
    <row r="60" s="1" customFormat="1" ht="15" customHeight="1">
      <c r="B60" s="281"/>
      <c r="C60" s="287"/>
      <c r="D60" s="285" t="s">
        <v>1234</v>
      </c>
      <c r="E60" s="285"/>
      <c r="F60" s="285"/>
      <c r="G60" s="285"/>
      <c r="H60" s="285"/>
      <c r="I60" s="285"/>
      <c r="J60" s="285"/>
      <c r="K60" s="283"/>
    </row>
    <row r="61" s="1" customFormat="1" ht="15" customHeight="1">
      <c r="B61" s="281"/>
      <c r="C61" s="287"/>
      <c r="D61" s="285" t="s">
        <v>1235</v>
      </c>
      <c r="E61" s="285"/>
      <c r="F61" s="285"/>
      <c r="G61" s="285"/>
      <c r="H61" s="285"/>
      <c r="I61" s="285"/>
      <c r="J61" s="285"/>
      <c r="K61" s="283"/>
    </row>
    <row r="62" s="1" customFormat="1" ht="15" customHeight="1">
      <c r="B62" s="281"/>
      <c r="C62" s="287"/>
      <c r="D62" s="290" t="s">
        <v>1236</v>
      </c>
      <c r="E62" s="290"/>
      <c r="F62" s="290"/>
      <c r="G62" s="290"/>
      <c r="H62" s="290"/>
      <c r="I62" s="290"/>
      <c r="J62" s="290"/>
      <c r="K62" s="283"/>
    </row>
    <row r="63" s="1" customFormat="1" ht="15" customHeight="1">
      <c r="B63" s="281"/>
      <c r="C63" s="287"/>
      <c r="D63" s="285" t="s">
        <v>1237</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1238</v>
      </c>
      <c r="E65" s="285"/>
      <c r="F65" s="285"/>
      <c r="G65" s="285"/>
      <c r="H65" s="285"/>
      <c r="I65" s="285"/>
      <c r="J65" s="285"/>
      <c r="K65" s="283"/>
    </row>
    <row r="66" s="1" customFormat="1" ht="15" customHeight="1">
      <c r="B66" s="281"/>
      <c r="C66" s="287"/>
      <c r="D66" s="290" t="s">
        <v>1239</v>
      </c>
      <c r="E66" s="290"/>
      <c r="F66" s="290"/>
      <c r="G66" s="290"/>
      <c r="H66" s="290"/>
      <c r="I66" s="290"/>
      <c r="J66" s="290"/>
      <c r="K66" s="283"/>
    </row>
    <row r="67" s="1" customFormat="1" ht="15" customHeight="1">
      <c r="B67" s="281"/>
      <c r="C67" s="287"/>
      <c r="D67" s="285" t="s">
        <v>1240</v>
      </c>
      <c r="E67" s="285"/>
      <c r="F67" s="285"/>
      <c r="G67" s="285"/>
      <c r="H67" s="285"/>
      <c r="I67" s="285"/>
      <c r="J67" s="285"/>
      <c r="K67" s="283"/>
    </row>
    <row r="68" s="1" customFormat="1" ht="15" customHeight="1">
      <c r="B68" s="281"/>
      <c r="C68" s="287"/>
      <c r="D68" s="285" t="s">
        <v>1241</v>
      </c>
      <c r="E68" s="285"/>
      <c r="F68" s="285"/>
      <c r="G68" s="285"/>
      <c r="H68" s="285"/>
      <c r="I68" s="285"/>
      <c r="J68" s="285"/>
      <c r="K68" s="283"/>
    </row>
    <row r="69" s="1" customFormat="1" ht="15" customHeight="1">
      <c r="B69" s="281"/>
      <c r="C69" s="287"/>
      <c r="D69" s="285" t="s">
        <v>1242</v>
      </c>
      <c r="E69" s="285"/>
      <c r="F69" s="285"/>
      <c r="G69" s="285"/>
      <c r="H69" s="285"/>
      <c r="I69" s="285"/>
      <c r="J69" s="285"/>
      <c r="K69" s="283"/>
    </row>
    <row r="70" s="1" customFormat="1" ht="15" customHeight="1">
      <c r="B70" s="281"/>
      <c r="C70" s="287"/>
      <c r="D70" s="285" t="s">
        <v>1243</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1244</v>
      </c>
      <c r="D75" s="301"/>
      <c r="E75" s="301"/>
      <c r="F75" s="301"/>
      <c r="G75" s="301"/>
      <c r="H75" s="301"/>
      <c r="I75" s="301"/>
      <c r="J75" s="301"/>
      <c r="K75" s="302"/>
    </row>
    <row r="76" s="1" customFormat="1" ht="17.25" customHeight="1">
      <c r="B76" s="300"/>
      <c r="C76" s="303" t="s">
        <v>1245</v>
      </c>
      <c r="D76" s="303"/>
      <c r="E76" s="303"/>
      <c r="F76" s="303" t="s">
        <v>1246</v>
      </c>
      <c r="G76" s="304"/>
      <c r="H76" s="303" t="s">
        <v>54</v>
      </c>
      <c r="I76" s="303" t="s">
        <v>57</v>
      </c>
      <c r="J76" s="303" t="s">
        <v>1247</v>
      </c>
      <c r="K76" s="302"/>
    </row>
    <row r="77" s="1" customFormat="1" ht="17.25" customHeight="1">
      <c r="B77" s="300"/>
      <c r="C77" s="305" t="s">
        <v>1248</v>
      </c>
      <c r="D77" s="305"/>
      <c r="E77" s="305"/>
      <c r="F77" s="306" t="s">
        <v>1249</v>
      </c>
      <c r="G77" s="307"/>
      <c r="H77" s="305"/>
      <c r="I77" s="305"/>
      <c r="J77" s="305" t="s">
        <v>1250</v>
      </c>
      <c r="K77" s="302"/>
    </row>
    <row r="78" s="1" customFormat="1" ht="5.25" customHeight="1">
      <c r="B78" s="300"/>
      <c r="C78" s="308"/>
      <c r="D78" s="308"/>
      <c r="E78" s="308"/>
      <c r="F78" s="308"/>
      <c r="G78" s="309"/>
      <c r="H78" s="308"/>
      <c r="I78" s="308"/>
      <c r="J78" s="308"/>
      <c r="K78" s="302"/>
    </row>
    <row r="79" s="1" customFormat="1" ht="15" customHeight="1">
      <c r="B79" s="300"/>
      <c r="C79" s="288" t="s">
        <v>53</v>
      </c>
      <c r="D79" s="310"/>
      <c r="E79" s="310"/>
      <c r="F79" s="311" t="s">
        <v>1251</v>
      </c>
      <c r="G79" s="312"/>
      <c r="H79" s="288" t="s">
        <v>1252</v>
      </c>
      <c r="I79" s="288" t="s">
        <v>1253</v>
      </c>
      <c r="J79" s="288">
        <v>20</v>
      </c>
      <c r="K79" s="302"/>
    </row>
    <row r="80" s="1" customFormat="1" ht="15" customHeight="1">
      <c r="B80" s="300"/>
      <c r="C80" s="288" t="s">
        <v>1254</v>
      </c>
      <c r="D80" s="288"/>
      <c r="E80" s="288"/>
      <c r="F80" s="311" t="s">
        <v>1251</v>
      </c>
      <c r="G80" s="312"/>
      <c r="H80" s="288" t="s">
        <v>1255</v>
      </c>
      <c r="I80" s="288" t="s">
        <v>1253</v>
      </c>
      <c r="J80" s="288">
        <v>120</v>
      </c>
      <c r="K80" s="302"/>
    </row>
    <row r="81" s="1" customFormat="1" ht="15" customHeight="1">
      <c r="B81" s="313"/>
      <c r="C81" s="288" t="s">
        <v>1256</v>
      </c>
      <c r="D81" s="288"/>
      <c r="E81" s="288"/>
      <c r="F81" s="311" t="s">
        <v>1257</v>
      </c>
      <c r="G81" s="312"/>
      <c r="H81" s="288" t="s">
        <v>1258</v>
      </c>
      <c r="I81" s="288" t="s">
        <v>1253</v>
      </c>
      <c r="J81" s="288">
        <v>50</v>
      </c>
      <c r="K81" s="302"/>
    </row>
    <row r="82" s="1" customFormat="1" ht="15" customHeight="1">
      <c r="B82" s="313"/>
      <c r="C82" s="288" t="s">
        <v>1259</v>
      </c>
      <c r="D82" s="288"/>
      <c r="E82" s="288"/>
      <c r="F82" s="311" t="s">
        <v>1251</v>
      </c>
      <c r="G82" s="312"/>
      <c r="H82" s="288" t="s">
        <v>1260</v>
      </c>
      <c r="I82" s="288" t="s">
        <v>1261</v>
      </c>
      <c r="J82" s="288"/>
      <c r="K82" s="302"/>
    </row>
    <row r="83" s="1" customFormat="1" ht="15" customHeight="1">
      <c r="B83" s="313"/>
      <c r="C83" s="314" t="s">
        <v>1262</v>
      </c>
      <c r="D83" s="314"/>
      <c r="E83" s="314"/>
      <c r="F83" s="315" t="s">
        <v>1257</v>
      </c>
      <c r="G83" s="314"/>
      <c r="H83" s="314" t="s">
        <v>1263</v>
      </c>
      <c r="I83" s="314" t="s">
        <v>1253</v>
      </c>
      <c r="J83" s="314">
        <v>15</v>
      </c>
      <c r="K83" s="302"/>
    </row>
    <row r="84" s="1" customFormat="1" ht="15" customHeight="1">
      <c r="B84" s="313"/>
      <c r="C84" s="314" t="s">
        <v>1264</v>
      </c>
      <c r="D84" s="314"/>
      <c r="E84" s="314"/>
      <c r="F84" s="315" t="s">
        <v>1257</v>
      </c>
      <c r="G84" s="314"/>
      <c r="H84" s="314" t="s">
        <v>1265</v>
      </c>
      <c r="I84" s="314" t="s">
        <v>1253</v>
      </c>
      <c r="J84" s="314">
        <v>15</v>
      </c>
      <c r="K84" s="302"/>
    </row>
    <row r="85" s="1" customFormat="1" ht="15" customHeight="1">
      <c r="B85" s="313"/>
      <c r="C85" s="314" t="s">
        <v>1266</v>
      </c>
      <c r="D85" s="314"/>
      <c r="E85" s="314"/>
      <c r="F85" s="315" t="s">
        <v>1257</v>
      </c>
      <c r="G85" s="314"/>
      <c r="H85" s="314" t="s">
        <v>1267</v>
      </c>
      <c r="I85" s="314" t="s">
        <v>1253</v>
      </c>
      <c r="J85" s="314">
        <v>20</v>
      </c>
      <c r="K85" s="302"/>
    </row>
    <row r="86" s="1" customFormat="1" ht="15" customHeight="1">
      <c r="B86" s="313"/>
      <c r="C86" s="314" t="s">
        <v>1268</v>
      </c>
      <c r="D86" s="314"/>
      <c r="E86" s="314"/>
      <c r="F86" s="315" t="s">
        <v>1257</v>
      </c>
      <c r="G86" s="314"/>
      <c r="H86" s="314" t="s">
        <v>1269</v>
      </c>
      <c r="I86" s="314" t="s">
        <v>1253</v>
      </c>
      <c r="J86" s="314">
        <v>20</v>
      </c>
      <c r="K86" s="302"/>
    </row>
    <row r="87" s="1" customFormat="1" ht="15" customHeight="1">
      <c r="B87" s="313"/>
      <c r="C87" s="288" t="s">
        <v>1270</v>
      </c>
      <c r="D87" s="288"/>
      <c r="E87" s="288"/>
      <c r="F87" s="311" t="s">
        <v>1257</v>
      </c>
      <c r="G87" s="312"/>
      <c r="H87" s="288" t="s">
        <v>1271</v>
      </c>
      <c r="I87" s="288" t="s">
        <v>1253</v>
      </c>
      <c r="J87" s="288">
        <v>50</v>
      </c>
      <c r="K87" s="302"/>
    </row>
    <row r="88" s="1" customFormat="1" ht="15" customHeight="1">
      <c r="B88" s="313"/>
      <c r="C88" s="288" t="s">
        <v>1272</v>
      </c>
      <c r="D88" s="288"/>
      <c r="E88" s="288"/>
      <c r="F88" s="311" t="s">
        <v>1257</v>
      </c>
      <c r="G88" s="312"/>
      <c r="H88" s="288" t="s">
        <v>1273</v>
      </c>
      <c r="I88" s="288" t="s">
        <v>1253</v>
      </c>
      <c r="J88" s="288">
        <v>20</v>
      </c>
      <c r="K88" s="302"/>
    </row>
    <row r="89" s="1" customFormat="1" ht="15" customHeight="1">
      <c r="B89" s="313"/>
      <c r="C89" s="288" t="s">
        <v>1274</v>
      </c>
      <c r="D89" s="288"/>
      <c r="E89" s="288"/>
      <c r="F89" s="311" t="s">
        <v>1257</v>
      </c>
      <c r="G89" s="312"/>
      <c r="H89" s="288" t="s">
        <v>1275</v>
      </c>
      <c r="I89" s="288" t="s">
        <v>1253</v>
      </c>
      <c r="J89" s="288">
        <v>20</v>
      </c>
      <c r="K89" s="302"/>
    </row>
    <row r="90" s="1" customFormat="1" ht="15" customHeight="1">
      <c r="B90" s="313"/>
      <c r="C90" s="288" t="s">
        <v>1276</v>
      </c>
      <c r="D90" s="288"/>
      <c r="E90" s="288"/>
      <c r="F90" s="311" t="s">
        <v>1257</v>
      </c>
      <c r="G90" s="312"/>
      <c r="H90" s="288" t="s">
        <v>1277</v>
      </c>
      <c r="I90" s="288" t="s">
        <v>1253</v>
      </c>
      <c r="J90" s="288">
        <v>50</v>
      </c>
      <c r="K90" s="302"/>
    </row>
    <row r="91" s="1" customFormat="1" ht="15" customHeight="1">
      <c r="B91" s="313"/>
      <c r="C91" s="288" t="s">
        <v>1278</v>
      </c>
      <c r="D91" s="288"/>
      <c r="E91" s="288"/>
      <c r="F91" s="311" t="s">
        <v>1257</v>
      </c>
      <c r="G91" s="312"/>
      <c r="H91" s="288" t="s">
        <v>1278</v>
      </c>
      <c r="I91" s="288" t="s">
        <v>1253</v>
      </c>
      <c r="J91" s="288">
        <v>50</v>
      </c>
      <c r="K91" s="302"/>
    </row>
    <row r="92" s="1" customFormat="1" ht="15" customHeight="1">
      <c r="B92" s="313"/>
      <c r="C92" s="288" t="s">
        <v>1279</v>
      </c>
      <c r="D92" s="288"/>
      <c r="E92" s="288"/>
      <c r="F92" s="311" t="s">
        <v>1257</v>
      </c>
      <c r="G92" s="312"/>
      <c r="H92" s="288" t="s">
        <v>1280</v>
      </c>
      <c r="I92" s="288" t="s">
        <v>1253</v>
      </c>
      <c r="J92" s="288">
        <v>255</v>
      </c>
      <c r="K92" s="302"/>
    </row>
    <row r="93" s="1" customFormat="1" ht="15" customHeight="1">
      <c r="B93" s="313"/>
      <c r="C93" s="288" t="s">
        <v>1281</v>
      </c>
      <c r="D93" s="288"/>
      <c r="E93" s="288"/>
      <c r="F93" s="311" t="s">
        <v>1251</v>
      </c>
      <c r="G93" s="312"/>
      <c r="H93" s="288" t="s">
        <v>1282</v>
      </c>
      <c r="I93" s="288" t="s">
        <v>1283</v>
      </c>
      <c r="J93" s="288"/>
      <c r="K93" s="302"/>
    </row>
    <row r="94" s="1" customFormat="1" ht="15" customHeight="1">
      <c r="B94" s="313"/>
      <c r="C94" s="288" t="s">
        <v>1284</v>
      </c>
      <c r="D94" s="288"/>
      <c r="E94" s="288"/>
      <c r="F94" s="311" t="s">
        <v>1251</v>
      </c>
      <c r="G94" s="312"/>
      <c r="H94" s="288" t="s">
        <v>1285</v>
      </c>
      <c r="I94" s="288" t="s">
        <v>1286</v>
      </c>
      <c r="J94" s="288"/>
      <c r="K94" s="302"/>
    </row>
    <row r="95" s="1" customFormat="1" ht="15" customHeight="1">
      <c r="B95" s="313"/>
      <c r="C95" s="288" t="s">
        <v>1287</v>
      </c>
      <c r="D95" s="288"/>
      <c r="E95" s="288"/>
      <c r="F95" s="311" t="s">
        <v>1251</v>
      </c>
      <c r="G95" s="312"/>
      <c r="H95" s="288" t="s">
        <v>1287</v>
      </c>
      <c r="I95" s="288" t="s">
        <v>1286</v>
      </c>
      <c r="J95" s="288"/>
      <c r="K95" s="302"/>
    </row>
    <row r="96" s="1" customFormat="1" ht="15" customHeight="1">
      <c r="B96" s="313"/>
      <c r="C96" s="288" t="s">
        <v>38</v>
      </c>
      <c r="D96" s="288"/>
      <c r="E96" s="288"/>
      <c r="F96" s="311" t="s">
        <v>1251</v>
      </c>
      <c r="G96" s="312"/>
      <c r="H96" s="288" t="s">
        <v>1288</v>
      </c>
      <c r="I96" s="288" t="s">
        <v>1286</v>
      </c>
      <c r="J96" s="288"/>
      <c r="K96" s="302"/>
    </row>
    <row r="97" s="1" customFormat="1" ht="15" customHeight="1">
      <c r="B97" s="313"/>
      <c r="C97" s="288" t="s">
        <v>48</v>
      </c>
      <c r="D97" s="288"/>
      <c r="E97" s="288"/>
      <c r="F97" s="311" t="s">
        <v>1251</v>
      </c>
      <c r="G97" s="312"/>
      <c r="H97" s="288" t="s">
        <v>1289</v>
      </c>
      <c r="I97" s="288" t="s">
        <v>1286</v>
      </c>
      <c r="J97" s="288"/>
      <c r="K97" s="302"/>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1290</v>
      </c>
      <c r="D102" s="301"/>
      <c r="E102" s="301"/>
      <c r="F102" s="301"/>
      <c r="G102" s="301"/>
      <c r="H102" s="301"/>
      <c r="I102" s="301"/>
      <c r="J102" s="301"/>
      <c r="K102" s="302"/>
    </row>
    <row r="103" s="1" customFormat="1" ht="17.25" customHeight="1">
      <c r="B103" s="300"/>
      <c r="C103" s="303" t="s">
        <v>1245</v>
      </c>
      <c r="D103" s="303"/>
      <c r="E103" s="303"/>
      <c r="F103" s="303" t="s">
        <v>1246</v>
      </c>
      <c r="G103" s="304"/>
      <c r="H103" s="303" t="s">
        <v>54</v>
      </c>
      <c r="I103" s="303" t="s">
        <v>57</v>
      </c>
      <c r="J103" s="303" t="s">
        <v>1247</v>
      </c>
      <c r="K103" s="302"/>
    </row>
    <row r="104" s="1" customFormat="1" ht="17.25" customHeight="1">
      <c r="B104" s="300"/>
      <c r="C104" s="305" t="s">
        <v>1248</v>
      </c>
      <c r="D104" s="305"/>
      <c r="E104" s="305"/>
      <c r="F104" s="306" t="s">
        <v>1249</v>
      </c>
      <c r="G104" s="307"/>
      <c r="H104" s="305"/>
      <c r="I104" s="305"/>
      <c r="J104" s="305" t="s">
        <v>1250</v>
      </c>
      <c r="K104" s="302"/>
    </row>
    <row r="105" s="1" customFormat="1" ht="5.25" customHeight="1">
      <c r="B105" s="300"/>
      <c r="C105" s="303"/>
      <c r="D105" s="303"/>
      <c r="E105" s="303"/>
      <c r="F105" s="303"/>
      <c r="G105" s="321"/>
      <c r="H105" s="303"/>
      <c r="I105" s="303"/>
      <c r="J105" s="303"/>
      <c r="K105" s="302"/>
    </row>
    <row r="106" s="1" customFormat="1" ht="15" customHeight="1">
      <c r="B106" s="300"/>
      <c r="C106" s="288" t="s">
        <v>53</v>
      </c>
      <c r="D106" s="310"/>
      <c r="E106" s="310"/>
      <c r="F106" s="311" t="s">
        <v>1251</v>
      </c>
      <c r="G106" s="288"/>
      <c r="H106" s="288" t="s">
        <v>1291</v>
      </c>
      <c r="I106" s="288" t="s">
        <v>1253</v>
      </c>
      <c r="J106" s="288">
        <v>20</v>
      </c>
      <c r="K106" s="302"/>
    </row>
    <row r="107" s="1" customFormat="1" ht="15" customHeight="1">
      <c r="B107" s="300"/>
      <c r="C107" s="288" t="s">
        <v>1254</v>
      </c>
      <c r="D107" s="288"/>
      <c r="E107" s="288"/>
      <c r="F107" s="311" t="s">
        <v>1251</v>
      </c>
      <c r="G107" s="288"/>
      <c r="H107" s="288" t="s">
        <v>1291</v>
      </c>
      <c r="I107" s="288" t="s">
        <v>1253</v>
      </c>
      <c r="J107" s="288">
        <v>120</v>
      </c>
      <c r="K107" s="302"/>
    </row>
    <row r="108" s="1" customFormat="1" ht="15" customHeight="1">
      <c r="B108" s="313"/>
      <c r="C108" s="288" t="s">
        <v>1256</v>
      </c>
      <c r="D108" s="288"/>
      <c r="E108" s="288"/>
      <c r="F108" s="311" t="s">
        <v>1257</v>
      </c>
      <c r="G108" s="288"/>
      <c r="H108" s="288" t="s">
        <v>1291</v>
      </c>
      <c r="I108" s="288" t="s">
        <v>1253</v>
      </c>
      <c r="J108" s="288">
        <v>50</v>
      </c>
      <c r="K108" s="302"/>
    </row>
    <row r="109" s="1" customFormat="1" ht="15" customHeight="1">
      <c r="B109" s="313"/>
      <c r="C109" s="288" t="s">
        <v>1259</v>
      </c>
      <c r="D109" s="288"/>
      <c r="E109" s="288"/>
      <c r="F109" s="311" t="s">
        <v>1251</v>
      </c>
      <c r="G109" s="288"/>
      <c r="H109" s="288" t="s">
        <v>1291</v>
      </c>
      <c r="I109" s="288" t="s">
        <v>1261</v>
      </c>
      <c r="J109" s="288"/>
      <c r="K109" s="302"/>
    </row>
    <row r="110" s="1" customFormat="1" ht="15" customHeight="1">
      <c r="B110" s="313"/>
      <c r="C110" s="288" t="s">
        <v>1270</v>
      </c>
      <c r="D110" s="288"/>
      <c r="E110" s="288"/>
      <c r="F110" s="311" t="s">
        <v>1257</v>
      </c>
      <c r="G110" s="288"/>
      <c r="H110" s="288" t="s">
        <v>1291</v>
      </c>
      <c r="I110" s="288" t="s">
        <v>1253</v>
      </c>
      <c r="J110" s="288">
        <v>50</v>
      </c>
      <c r="K110" s="302"/>
    </row>
    <row r="111" s="1" customFormat="1" ht="15" customHeight="1">
      <c r="B111" s="313"/>
      <c r="C111" s="288" t="s">
        <v>1278</v>
      </c>
      <c r="D111" s="288"/>
      <c r="E111" s="288"/>
      <c r="F111" s="311" t="s">
        <v>1257</v>
      </c>
      <c r="G111" s="288"/>
      <c r="H111" s="288" t="s">
        <v>1291</v>
      </c>
      <c r="I111" s="288" t="s">
        <v>1253</v>
      </c>
      <c r="J111" s="288">
        <v>50</v>
      </c>
      <c r="K111" s="302"/>
    </row>
    <row r="112" s="1" customFormat="1" ht="15" customHeight="1">
      <c r="B112" s="313"/>
      <c r="C112" s="288" t="s">
        <v>1276</v>
      </c>
      <c r="D112" s="288"/>
      <c r="E112" s="288"/>
      <c r="F112" s="311" t="s">
        <v>1257</v>
      </c>
      <c r="G112" s="288"/>
      <c r="H112" s="288" t="s">
        <v>1291</v>
      </c>
      <c r="I112" s="288" t="s">
        <v>1253</v>
      </c>
      <c r="J112" s="288">
        <v>50</v>
      </c>
      <c r="K112" s="302"/>
    </row>
    <row r="113" s="1" customFormat="1" ht="15" customHeight="1">
      <c r="B113" s="313"/>
      <c r="C113" s="288" t="s">
        <v>53</v>
      </c>
      <c r="D113" s="288"/>
      <c r="E113" s="288"/>
      <c r="F113" s="311" t="s">
        <v>1251</v>
      </c>
      <c r="G113" s="288"/>
      <c r="H113" s="288" t="s">
        <v>1292</v>
      </c>
      <c r="I113" s="288" t="s">
        <v>1253</v>
      </c>
      <c r="J113" s="288">
        <v>20</v>
      </c>
      <c r="K113" s="302"/>
    </row>
    <row r="114" s="1" customFormat="1" ht="15" customHeight="1">
      <c r="B114" s="313"/>
      <c r="C114" s="288" t="s">
        <v>1293</v>
      </c>
      <c r="D114" s="288"/>
      <c r="E114" s="288"/>
      <c r="F114" s="311" t="s">
        <v>1251</v>
      </c>
      <c r="G114" s="288"/>
      <c r="H114" s="288" t="s">
        <v>1294</v>
      </c>
      <c r="I114" s="288" t="s">
        <v>1253</v>
      </c>
      <c r="J114" s="288">
        <v>120</v>
      </c>
      <c r="K114" s="302"/>
    </row>
    <row r="115" s="1" customFormat="1" ht="15" customHeight="1">
      <c r="B115" s="313"/>
      <c r="C115" s="288" t="s">
        <v>38</v>
      </c>
      <c r="D115" s="288"/>
      <c r="E115" s="288"/>
      <c r="F115" s="311" t="s">
        <v>1251</v>
      </c>
      <c r="G115" s="288"/>
      <c r="H115" s="288" t="s">
        <v>1295</v>
      </c>
      <c r="I115" s="288" t="s">
        <v>1286</v>
      </c>
      <c r="J115" s="288"/>
      <c r="K115" s="302"/>
    </row>
    <row r="116" s="1" customFormat="1" ht="15" customHeight="1">
      <c r="B116" s="313"/>
      <c r="C116" s="288" t="s">
        <v>48</v>
      </c>
      <c r="D116" s="288"/>
      <c r="E116" s="288"/>
      <c r="F116" s="311" t="s">
        <v>1251</v>
      </c>
      <c r="G116" s="288"/>
      <c r="H116" s="288" t="s">
        <v>1296</v>
      </c>
      <c r="I116" s="288" t="s">
        <v>1286</v>
      </c>
      <c r="J116" s="288"/>
      <c r="K116" s="302"/>
    </row>
    <row r="117" s="1" customFormat="1" ht="15" customHeight="1">
      <c r="B117" s="313"/>
      <c r="C117" s="288" t="s">
        <v>57</v>
      </c>
      <c r="D117" s="288"/>
      <c r="E117" s="288"/>
      <c r="F117" s="311" t="s">
        <v>1251</v>
      </c>
      <c r="G117" s="288"/>
      <c r="H117" s="288" t="s">
        <v>1297</v>
      </c>
      <c r="I117" s="288" t="s">
        <v>1298</v>
      </c>
      <c r="J117" s="288"/>
      <c r="K117" s="302"/>
    </row>
    <row r="118" s="1" customFormat="1" ht="15" customHeight="1">
      <c r="B118" s="316"/>
      <c r="C118" s="322"/>
      <c r="D118" s="322"/>
      <c r="E118" s="322"/>
      <c r="F118" s="322"/>
      <c r="G118" s="322"/>
      <c r="H118" s="322"/>
      <c r="I118" s="322"/>
      <c r="J118" s="322"/>
      <c r="K118" s="318"/>
    </row>
    <row r="119" s="1" customFormat="1" ht="18.75" customHeight="1">
      <c r="B119" s="323"/>
      <c r="C119" s="324"/>
      <c r="D119" s="324"/>
      <c r="E119" s="324"/>
      <c r="F119" s="325"/>
      <c r="G119" s="324"/>
      <c r="H119" s="324"/>
      <c r="I119" s="324"/>
      <c r="J119" s="324"/>
      <c r="K119" s="323"/>
    </row>
    <row r="120" s="1" customFormat="1" ht="18.75" customHeight="1">
      <c r="B120" s="296"/>
      <c r="C120" s="296"/>
      <c r="D120" s="296"/>
      <c r="E120" s="296"/>
      <c r="F120" s="296"/>
      <c r="G120" s="296"/>
      <c r="H120" s="296"/>
      <c r="I120" s="296"/>
      <c r="J120" s="296"/>
      <c r="K120" s="296"/>
    </row>
    <row r="121" s="1" customFormat="1" ht="7.5" customHeight="1">
      <c r="B121" s="326"/>
      <c r="C121" s="327"/>
      <c r="D121" s="327"/>
      <c r="E121" s="327"/>
      <c r="F121" s="327"/>
      <c r="G121" s="327"/>
      <c r="H121" s="327"/>
      <c r="I121" s="327"/>
      <c r="J121" s="327"/>
      <c r="K121" s="328"/>
    </row>
    <row r="122" s="1" customFormat="1" ht="45" customHeight="1">
      <c r="B122" s="329"/>
      <c r="C122" s="279" t="s">
        <v>1299</v>
      </c>
      <c r="D122" s="279"/>
      <c r="E122" s="279"/>
      <c r="F122" s="279"/>
      <c r="G122" s="279"/>
      <c r="H122" s="279"/>
      <c r="I122" s="279"/>
      <c r="J122" s="279"/>
      <c r="K122" s="330"/>
    </row>
    <row r="123" s="1" customFormat="1" ht="17.25" customHeight="1">
      <c r="B123" s="331"/>
      <c r="C123" s="303" t="s">
        <v>1245</v>
      </c>
      <c r="D123" s="303"/>
      <c r="E123" s="303"/>
      <c r="F123" s="303" t="s">
        <v>1246</v>
      </c>
      <c r="G123" s="304"/>
      <c r="H123" s="303" t="s">
        <v>54</v>
      </c>
      <c r="I123" s="303" t="s">
        <v>57</v>
      </c>
      <c r="J123" s="303" t="s">
        <v>1247</v>
      </c>
      <c r="K123" s="332"/>
    </row>
    <row r="124" s="1" customFormat="1" ht="17.25" customHeight="1">
      <c r="B124" s="331"/>
      <c r="C124" s="305" t="s">
        <v>1248</v>
      </c>
      <c r="D124" s="305"/>
      <c r="E124" s="305"/>
      <c r="F124" s="306" t="s">
        <v>1249</v>
      </c>
      <c r="G124" s="307"/>
      <c r="H124" s="305"/>
      <c r="I124" s="305"/>
      <c r="J124" s="305" t="s">
        <v>1250</v>
      </c>
      <c r="K124" s="332"/>
    </row>
    <row r="125" s="1" customFormat="1" ht="5.25" customHeight="1">
      <c r="B125" s="333"/>
      <c r="C125" s="308"/>
      <c r="D125" s="308"/>
      <c r="E125" s="308"/>
      <c r="F125" s="308"/>
      <c r="G125" s="334"/>
      <c r="H125" s="308"/>
      <c r="I125" s="308"/>
      <c r="J125" s="308"/>
      <c r="K125" s="335"/>
    </row>
    <row r="126" s="1" customFormat="1" ht="15" customHeight="1">
      <c r="B126" s="333"/>
      <c r="C126" s="288" t="s">
        <v>1254</v>
      </c>
      <c r="D126" s="310"/>
      <c r="E126" s="310"/>
      <c r="F126" s="311" t="s">
        <v>1251</v>
      </c>
      <c r="G126" s="288"/>
      <c r="H126" s="288" t="s">
        <v>1291</v>
      </c>
      <c r="I126" s="288" t="s">
        <v>1253</v>
      </c>
      <c r="J126" s="288">
        <v>120</v>
      </c>
      <c r="K126" s="336"/>
    </row>
    <row r="127" s="1" customFormat="1" ht="15" customHeight="1">
      <c r="B127" s="333"/>
      <c r="C127" s="288" t="s">
        <v>1300</v>
      </c>
      <c r="D127" s="288"/>
      <c r="E127" s="288"/>
      <c r="F127" s="311" t="s">
        <v>1251</v>
      </c>
      <c r="G127" s="288"/>
      <c r="H127" s="288" t="s">
        <v>1301</v>
      </c>
      <c r="I127" s="288" t="s">
        <v>1253</v>
      </c>
      <c r="J127" s="288" t="s">
        <v>1302</v>
      </c>
      <c r="K127" s="336"/>
    </row>
    <row r="128" s="1" customFormat="1" ht="15" customHeight="1">
      <c r="B128" s="333"/>
      <c r="C128" s="288" t="s">
        <v>1199</v>
      </c>
      <c r="D128" s="288"/>
      <c r="E128" s="288"/>
      <c r="F128" s="311" t="s">
        <v>1251</v>
      </c>
      <c r="G128" s="288"/>
      <c r="H128" s="288" t="s">
        <v>1303</v>
      </c>
      <c r="I128" s="288" t="s">
        <v>1253</v>
      </c>
      <c r="J128" s="288" t="s">
        <v>1302</v>
      </c>
      <c r="K128" s="336"/>
    </row>
    <row r="129" s="1" customFormat="1" ht="15" customHeight="1">
      <c r="B129" s="333"/>
      <c r="C129" s="288" t="s">
        <v>1262</v>
      </c>
      <c r="D129" s="288"/>
      <c r="E129" s="288"/>
      <c r="F129" s="311" t="s">
        <v>1257</v>
      </c>
      <c r="G129" s="288"/>
      <c r="H129" s="288" t="s">
        <v>1263</v>
      </c>
      <c r="I129" s="288" t="s">
        <v>1253</v>
      </c>
      <c r="J129" s="288">
        <v>15</v>
      </c>
      <c r="K129" s="336"/>
    </row>
    <row r="130" s="1" customFormat="1" ht="15" customHeight="1">
      <c r="B130" s="333"/>
      <c r="C130" s="314" t="s">
        <v>1264</v>
      </c>
      <c r="D130" s="314"/>
      <c r="E130" s="314"/>
      <c r="F130" s="315" t="s">
        <v>1257</v>
      </c>
      <c r="G130" s="314"/>
      <c r="H130" s="314" t="s">
        <v>1265</v>
      </c>
      <c r="I130" s="314" t="s">
        <v>1253</v>
      </c>
      <c r="J130" s="314">
        <v>15</v>
      </c>
      <c r="K130" s="336"/>
    </row>
    <row r="131" s="1" customFormat="1" ht="15" customHeight="1">
      <c r="B131" s="333"/>
      <c r="C131" s="314" t="s">
        <v>1266</v>
      </c>
      <c r="D131" s="314"/>
      <c r="E131" s="314"/>
      <c r="F131" s="315" t="s">
        <v>1257</v>
      </c>
      <c r="G131" s="314"/>
      <c r="H131" s="314" t="s">
        <v>1267</v>
      </c>
      <c r="I131" s="314" t="s">
        <v>1253</v>
      </c>
      <c r="J131" s="314">
        <v>20</v>
      </c>
      <c r="K131" s="336"/>
    </row>
    <row r="132" s="1" customFormat="1" ht="15" customHeight="1">
      <c r="B132" s="333"/>
      <c r="C132" s="314" t="s">
        <v>1268</v>
      </c>
      <c r="D132" s="314"/>
      <c r="E132" s="314"/>
      <c r="F132" s="315" t="s">
        <v>1257</v>
      </c>
      <c r="G132" s="314"/>
      <c r="H132" s="314" t="s">
        <v>1269</v>
      </c>
      <c r="I132" s="314" t="s">
        <v>1253</v>
      </c>
      <c r="J132" s="314">
        <v>20</v>
      </c>
      <c r="K132" s="336"/>
    </row>
    <row r="133" s="1" customFormat="1" ht="15" customHeight="1">
      <c r="B133" s="333"/>
      <c r="C133" s="288" t="s">
        <v>1256</v>
      </c>
      <c r="D133" s="288"/>
      <c r="E133" s="288"/>
      <c r="F133" s="311" t="s">
        <v>1257</v>
      </c>
      <c r="G133" s="288"/>
      <c r="H133" s="288" t="s">
        <v>1291</v>
      </c>
      <c r="I133" s="288" t="s">
        <v>1253</v>
      </c>
      <c r="J133" s="288">
        <v>50</v>
      </c>
      <c r="K133" s="336"/>
    </row>
    <row r="134" s="1" customFormat="1" ht="15" customHeight="1">
      <c r="B134" s="333"/>
      <c r="C134" s="288" t="s">
        <v>1270</v>
      </c>
      <c r="D134" s="288"/>
      <c r="E134" s="288"/>
      <c r="F134" s="311" t="s">
        <v>1257</v>
      </c>
      <c r="G134" s="288"/>
      <c r="H134" s="288" t="s">
        <v>1291</v>
      </c>
      <c r="I134" s="288" t="s">
        <v>1253</v>
      </c>
      <c r="J134" s="288">
        <v>50</v>
      </c>
      <c r="K134" s="336"/>
    </row>
    <row r="135" s="1" customFormat="1" ht="15" customHeight="1">
      <c r="B135" s="333"/>
      <c r="C135" s="288" t="s">
        <v>1276</v>
      </c>
      <c r="D135" s="288"/>
      <c r="E135" s="288"/>
      <c r="F135" s="311" t="s">
        <v>1257</v>
      </c>
      <c r="G135" s="288"/>
      <c r="H135" s="288" t="s">
        <v>1291</v>
      </c>
      <c r="I135" s="288" t="s">
        <v>1253</v>
      </c>
      <c r="J135" s="288">
        <v>50</v>
      </c>
      <c r="K135" s="336"/>
    </row>
    <row r="136" s="1" customFormat="1" ht="15" customHeight="1">
      <c r="B136" s="333"/>
      <c r="C136" s="288" t="s">
        <v>1278</v>
      </c>
      <c r="D136" s="288"/>
      <c r="E136" s="288"/>
      <c r="F136" s="311" t="s">
        <v>1257</v>
      </c>
      <c r="G136" s="288"/>
      <c r="H136" s="288" t="s">
        <v>1291</v>
      </c>
      <c r="I136" s="288" t="s">
        <v>1253</v>
      </c>
      <c r="J136" s="288">
        <v>50</v>
      </c>
      <c r="K136" s="336"/>
    </row>
    <row r="137" s="1" customFormat="1" ht="15" customHeight="1">
      <c r="B137" s="333"/>
      <c r="C137" s="288" t="s">
        <v>1279</v>
      </c>
      <c r="D137" s="288"/>
      <c r="E137" s="288"/>
      <c r="F137" s="311" t="s">
        <v>1257</v>
      </c>
      <c r="G137" s="288"/>
      <c r="H137" s="288" t="s">
        <v>1304</v>
      </c>
      <c r="I137" s="288" t="s">
        <v>1253</v>
      </c>
      <c r="J137" s="288">
        <v>255</v>
      </c>
      <c r="K137" s="336"/>
    </row>
    <row r="138" s="1" customFormat="1" ht="15" customHeight="1">
      <c r="B138" s="333"/>
      <c r="C138" s="288" t="s">
        <v>1281</v>
      </c>
      <c r="D138" s="288"/>
      <c r="E138" s="288"/>
      <c r="F138" s="311" t="s">
        <v>1251</v>
      </c>
      <c r="G138" s="288"/>
      <c r="H138" s="288" t="s">
        <v>1305</v>
      </c>
      <c r="I138" s="288" t="s">
        <v>1283</v>
      </c>
      <c r="J138" s="288"/>
      <c r="K138" s="336"/>
    </row>
    <row r="139" s="1" customFormat="1" ht="15" customHeight="1">
      <c r="B139" s="333"/>
      <c r="C139" s="288" t="s">
        <v>1284</v>
      </c>
      <c r="D139" s="288"/>
      <c r="E139" s="288"/>
      <c r="F139" s="311" t="s">
        <v>1251</v>
      </c>
      <c r="G139" s="288"/>
      <c r="H139" s="288" t="s">
        <v>1306</v>
      </c>
      <c r="I139" s="288" t="s">
        <v>1286</v>
      </c>
      <c r="J139" s="288"/>
      <c r="K139" s="336"/>
    </row>
    <row r="140" s="1" customFormat="1" ht="15" customHeight="1">
      <c r="B140" s="333"/>
      <c r="C140" s="288" t="s">
        <v>1287</v>
      </c>
      <c r="D140" s="288"/>
      <c r="E140" s="288"/>
      <c r="F140" s="311" t="s">
        <v>1251</v>
      </c>
      <c r="G140" s="288"/>
      <c r="H140" s="288" t="s">
        <v>1287</v>
      </c>
      <c r="I140" s="288" t="s">
        <v>1286</v>
      </c>
      <c r="J140" s="288"/>
      <c r="K140" s="336"/>
    </row>
    <row r="141" s="1" customFormat="1" ht="15" customHeight="1">
      <c r="B141" s="333"/>
      <c r="C141" s="288" t="s">
        <v>38</v>
      </c>
      <c r="D141" s="288"/>
      <c r="E141" s="288"/>
      <c r="F141" s="311" t="s">
        <v>1251</v>
      </c>
      <c r="G141" s="288"/>
      <c r="H141" s="288" t="s">
        <v>1307</v>
      </c>
      <c r="I141" s="288" t="s">
        <v>1286</v>
      </c>
      <c r="J141" s="288"/>
      <c r="K141" s="336"/>
    </row>
    <row r="142" s="1" customFormat="1" ht="15" customHeight="1">
      <c r="B142" s="333"/>
      <c r="C142" s="288" t="s">
        <v>1308</v>
      </c>
      <c r="D142" s="288"/>
      <c r="E142" s="288"/>
      <c r="F142" s="311" t="s">
        <v>1251</v>
      </c>
      <c r="G142" s="288"/>
      <c r="H142" s="288" t="s">
        <v>1309</v>
      </c>
      <c r="I142" s="288" t="s">
        <v>1286</v>
      </c>
      <c r="J142" s="288"/>
      <c r="K142" s="336"/>
    </row>
    <row r="143" s="1" customFormat="1" ht="15" customHeight="1">
      <c r="B143" s="337"/>
      <c r="C143" s="338"/>
      <c r="D143" s="338"/>
      <c r="E143" s="338"/>
      <c r="F143" s="338"/>
      <c r="G143" s="338"/>
      <c r="H143" s="338"/>
      <c r="I143" s="338"/>
      <c r="J143" s="338"/>
      <c r="K143" s="339"/>
    </row>
    <row r="144" s="1" customFormat="1" ht="18.75" customHeight="1">
      <c r="B144" s="324"/>
      <c r="C144" s="324"/>
      <c r="D144" s="324"/>
      <c r="E144" s="324"/>
      <c r="F144" s="325"/>
      <c r="G144" s="324"/>
      <c r="H144" s="324"/>
      <c r="I144" s="324"/>
      <c r="J144" s="324"/>
      <c r="K144" s="324"/>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1310</v>
      </c>
      <c r="D147" s="301"/>
      <c r="E147" s="301"/>
      <c r="F147" s="301"/>
      <c r="G147" s="301"/>
      <c r="H147" s="301"/>
      <c r="I147" s="301"/>
      <c r="J147" s="301"/>
      <c r="K147" s="302"/>
    </row>
    <row r="148" s="1" customFormat="1" ht="17.25" customHeight="1">
      <c r="B148" s="300"/>
      <c r="C148" s="303" t="s">
        <v>1245</v>
      </c>
      <c r="D148" s="303"/>
      <c r="E148" s="303"/>
      <c r="F148" s="303" t="s">
        <v>1246</v>
      </c>
      <c r="G148" s="304"/>
      <c r="H148" s="303" t="s">
        <v>54</v>
      </c>
      <c r="I148" s="303" t="s">
        <v>57</v>
      </c>
      <c r="J148" s="303" t="s">
        <v>1247</v>
      </c>
      <c r="K148" s="302"/>
    </row>
    <row r="149" s="1" customFormat="1" ht="17.25" customHeight="1">
      <c r="B149" s="300"/>
      <c r="C149" s="305" t="s">
        <v>1248</v>
      </c>
      <c r="D149" s="305"/>
      <c r="E149" s="305"/>
      <c r="F149" s="306" t="s">
        <v>1249</v>
      </c>
      <c r="G149" s="307"/>
      <c r="H149" s="305"/>
      <c r="I149" s="305"/>
      <c r="J149" s="305" t="s">
        <v>1250</v>
      </c>
      <c r="K149" s="302"/>
    </row>
    <row r="150" s="1" customFormat="1" ht="5.25" customHeight="1">
      <c r="B150" s="313"/>
      <c r="C150" s="308"/>
      <c r="D150" s="308"/>
      <c r="E150" s="308"/>
      <c r="F150" s="308"/>
      <c r="G150" s="309"/>
      <c r="H150" s="308"/>
      <c r="I150" s="308"/>
      <c r="J150" s="308"/>
      <c r="K150" s="336"/>
    </row>
    <row r="151" s="1" customFormat="1" ht="15" customHeight="1">
      <c r="B151" s="313"/>
      <c r="C151" s="340" t="s">
        <v>1254</v>
      </c>
      <c r="D151" s="288"/>
      <c r="E151" s="288"/>
      <c r="F151" s="341" t="s">
        <v>1251</v>
      </c>
      <c r="G151" s="288"/>
      <c r="H151" s="340" t="s">
        <v>1291</v>
      </c>
      <c r="I151" s="340" t="s">
        <v>1253</v>
      </c>
      <c r="J151" s="340">
        <v>120</v>
      </c>
      <c r="K151" s="336"/>
    </row>
    <row r="152" s="1" customFormat="1" ht="15" customHeight="1">
      <c r="B152" s="313"/>
      <c r="C152" s="340" t="s">
        <v>1300</v>
      </c>
      <c r="D152" s="288"/>
      <c r="E152" s="288"/>
      <c r="F152" s="341" t="s">
        <v>1251</v>
      </c>
      <c r="G152" s="288"/>
      <c r="H152" s="340" t="s">
        <v>1311</v>
      </c>
      <c r="I152" s="340" t="s">
        <v>1253</v>
      </c>
      <c r="J152" s="340" t="s">
        <v>1302</v>
      </c>
      <c r="K152" s="336"/>
    </row>
    <row r="153" s="1" customFormat="1" ht="15" customHeight="1">
      <c r="B153" s="313"/>
      <c r="C153" s="340" t="s">
        <v>1199</v>
      </c>
      <c r="D153" s="288"/>
      <c r="E153" s="288"/>
      <c r="F153" s="341" t="s">
        <v>1251</v>
      </c>
      <c r="G153" s="288"/>
      <c r="H153" s="340" t="s">
        <v>1312</v>
      </c>
      <c r="I153" s="340" t="s">
        <v>1253</v>
      </c>
      <c r="J153" s="340" t="s">
        <v>1302</v>
      </c>
      <c r="K153" s="336"/>
    </row>
    <row r="154" s="1" customFormat="1" ht="15" customHeight="1">
      <c r="B154" s="313"/>
      <c r="C154" s="340" t="s">
        <v>1256</v>
      </c>
      <c r="D154" s="288"/>
      <c r="E154" s="288"/>
      <c r="F154" s="341" t="s">
        <v>1257</v>
      </c>
      <c r="G154" s="288"/>
      <c r="H154" s="340" t="s">
        <v>1291</v>
      </c>
      <c r="I154" s="340" t="s">
        <v>1253</v>
      </c>
      <c r="J154" s="340">
        <v>50</v>
      </c>
      <c r="K154" s="336"/>
    </row>
    <row r="155" s="1" customFormat="1" ht="15" customHeight="1">
      <c r="B155" s="313"/>
      <c r="C155" s="340" t="s">
        <v>1259</v>
      </c>
      <c r="D155" s="288"/>
      <c r="E155" s="288"/>
      <c r="F155" s="341" t="s">
        <v>1251</v>
      </c>
      <c r="G155" s="288"/>
      <c r="H155" s="340" t="s">
        <v>1291</v>
      </c>
      <c r="I155" s="340" t="s">
        <v>1261</v>
      </c>
      <c r="J155" s="340"/>
      <c r="K155" s="336"/>
    </row>
    <row r="156" s="1" customFormat="1" ht="15" customHeight="1">
      <c r="B156" s="313"/>
      <c r="C156" s="340" t="s">
        <v>1270</v>
      </c>
      <c r="D156" s="288"/>
      <c r="E156" s="288"/>
      <c r="F156" s="341" t="s">
        <v>1257</v>
      </c>
      <c r="G156" s="288"/>
      <c r="H156" s="340" t="s">
        <v>1291</v>
      </c>
      <c r="I156" s="340" t="s">
        <v>1253</v>
      </c>
      <c r="J156" s="340">
        <v>50</v>
      </c>
      <c r="K156" s="336"/>
    </row>
    <row r="157" s="1" customFormat="1" ht="15" customHeight="1">
      <c r="B157" s="313"/>
      <c r="C157" s="340" t="s">
        <v>1278</v>
      </c>
      <c r="D157" s="288"/>
      <c r="E157" s="288"/>
      <c r="F157" s="341" t="s">
        <v>1257</v>
      </c>
      <c r="G157" s="288"/>
      <c r="H157" s="340" t="s">
        <v>1291</v>
      </c>
      <c r="I157" s="340" t="s">
        <v>1253</v>
      </c>
      <c r="J157" s="340">
        <v>50</v>
      </c>
      <c r="K157" s="336"/>
    </row>
    <row r="158" s="1" customFormat="1" ht="15" customHeight="1">
      <c r="B158" s="313"/>
      <c r="C158" s="340" t="s">
        <v>1276</v>
      </c>
      <c r="D158" s="288"/>
      <c r="E158" s="288"/>
      <c r="F158" s="341" t="s">
        <v>1257</v>
      </c>
      <c r="G158" s="288"/>
      <c r="H158" s="340" t="s">
        <v>1291</v>
      </c>
      <c r="I158" s="340" t="s">
        <v>1253</v>
      </c>
      <c r="J158" s="340">
        <v>50</v>
      </c>
      <c r="K158" s="336"/>
    </row>
    <row r="159" s="1" customFormat="1" ht="15" customHeight="1">
      <c r="B159" s="313"/>
      <c r="C159" s="340" t="s">
        <v>98</v>
      </c>
      <c r="D159" s="288"/>
      <c r="E159" s="288"/>
      <c r="F159" s="341" t="s">
        <v>1251</v>
      </c>
      <c r="G159" s="288"/>
      <c r="H159" s="340" t="s">
        <v>1313</v>
      </c>
      <c r="I159" s="340" t="s">
        <v>1253</v>
      </c>
      <c r="J159" s="340" t="s">
        <v>1314</v>
      </c>
      <c r="K159" s="336"/>
    </row>
    <row r="160" s="1" customFormat="1" ht="15" customHeight="1">
      <c r="B160" s="313"/>
      <c r="C160" s="340" t="s">
        <v>1315</v>
      </c>
      <c r="D160" s="288"/>
      <c r="E160" s="288"/>
      <c r="F160" s="341" t="s">
        <v>1251</v>
      </c>
      <c r="G160" s="288"/>
      <c r="H160" s="340" t="s">
        <v>1316</v>
      </c>
      <c r="I160" s="340" t="s">
        <v>1286</v>
      </c>
      <c r="J160" s="340"/>
      <c r="K160" s="336"/>
    </row>
    <row r="161" s="1" customFormat="1" ht="15" customHeight="1">
      <c r="B161" s="342"/>
      <c r="C161" s="322"/>
      <c r="D161" s="322"/>
      <c r="E161" s="322"/>
      <c r="F161" s="322"/>
      <c r="G161" s="322"/>
      <c r="H161" s="322"/>
      <c r="I161" s="322"/>
      <c r="J161" s="322"/>
      <c r="K161" s="343"/>
    </row>
    <row r="162" s="1" customFormat="1" ht="18.75" customHeight="1">
      <c r="B162" s="324"/>
      <c r="C162" s="334"/>
      <c r="D162" s="334"/>
      <c r="E162" s="334"/>
      <c r="F162" s="344"/>
      <c r="G162" s="334"/>
      <c r="H162" s="334"/>
      <c r="I162" s="334"/>
      <c r="J162" s="334"/>
      <c r="K162" s="324"/>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1317</v>
      </c>
      <c r="D165" s="279"/>
      <c r="E165" s="279"/>
      <c r="F165" s="279"/>
      <c r="G165" s="279"/>
      <c r="H165" s="279"/>
      <c r="I165" s="279"/>
      <c r="J165" s="279"/>
      <c r="K165" s="280"/>
    </row>
    <row r="166" s="1" customFormat="1" ht="17.25" customHeight="1">
      <c r="B166" s="278"/>
      <c r="C166" s="303" t="s">
        <v>1245</v>
      </c>
      <c r="D166" s="303"/>
      <c r="E166" s="303"/>
      <c r="F166" s="303" t="s">
        <v>1246</v>
      </c>
      <c r="G166" s="345"/>
      <c r="H166" s="346" t="s">
        <v>54</v>
      </c>
      <c r="I166" s="346" t="s">
        <v>57</v>
      </c>
      <c r="J166" s="303" t="s">
        <v>1247</v>
      </c>
      <c r="K166" s="280"/>
    </row>
    <row r="167" s="1" customFormat="1" ht="17.25" customHeight="1">
      <c r="B167" s="281"/>
      <c r="C167" s="305" t="s">
        <v>1248</v>
      </c>
      <c r="D167" s="305"/>
      <c r="E167" s="305"/>
      <c r="F167" s="306" t="s">
        <v>1249</v>
      </c>
      <c r="G167" s="347"/>
      <c r="H167" s="348"/>
      <c r="I167" s="348"/>
      <c r="J167" s="305" t="s">
        <v>1250</v>
      </c>
      <c r="K167" s="283"/>
    </row>
    <row r="168" s="1" customFormat="1" ht="5.25" customHeight="1">
      <c r="B168" s="313"/>
      <c r="C168" s="308"/>
      <c r="D168" s="308"/>
      <c r="E168" s="308"/>
      <c r="F168" s="308"/>
      <c r="G168" s="309"/>
      <c r="H168" s="308"/>
      <c r="I168" s="308"/>
      <c r="J168" s="308"/>
      <c r="K168" s="336"/>
    </row>
    <row r="169" s="1" customFormat="1" ht="15" customHeight="1">
      <c r="B169" s="313"/>
      <c r="C169" s="288" t="s">
        <v>1254</v>
      </c>
      <c r="D169" s="288"/>
      <c r="E169" s="288"/>
      <c r="F169" s="311" t="s">
        <v>1251</v>
      </c>
      <c r="G169" s="288"/>
      <c r="H169" s="288" t="s">
        <v>1291</v>
      </c>
      <c r="I169" s="288" t="s">
        <v>1253</v>
      </c>
      <c r="J169" s="288">
        <v>120</v>
      </c>
      <c r="K169" s="336"/>
    </row>
    <row r="170" s="1" customFormat="1" ht="15" customHeight="1">
      <c r="B170" s="313"/>
      <c r="C170" s="288" t="s">
        <v>1300</v>
      </c>
      <c r="D170" s="288"/>
      <c r="E170" s="288"/>
      <c r="F170" s="311" t="s">
        <v>1251</v>
      </c>
      <c r="G170" s="288"/>
      <c r="H170" s="288" t="s">
        <v>1301</v>
      </c>
      <c r="I170" s="288" t="s">
        <v>1253</v>
      </c>
      <c r="J170" s="288" t="s">
        <v>1302</v>
      </c>
      <c r="K170" s="336"/>
    </row>
    <row r="171" s="1" customFormat="1" ht="15" customHeight="1">
      <c r="B171" s="313"/>
      <c r="C171" s="288" t="s">
        <v>1199</v>
      </c>
      <c r="D171" s="288"/>
      <c r="E171" s="288"/>
      <c r="F171" s="311" t="s">
        <v>1251</v>
      </c>
      <c r="G171" s="288"/>
      <c r="H171" s="288" t="s">
        <v>1318</v>
      </c>
      <c r="I171" s="288" t="s">
        <v>1253</v>
      </c>
      <c r="J171" s="288" t="s">
        <v>1302</v>
      </c>
      <c r="K171" s="336"/>
    </row>
    <row r="172" s="1" customFormat="1" ht="15" customHeight="1">
      <c r="B172" s="313"/>
      <c r="C172" s="288" t="s">
        <v>1256</v>
      </c>
      <c r="D172" s="288"/>
      <c r="E172" s="288"/>
      <c r="F172" s="311" t="s">
        <v>1257</v>
      </c>
      <c r="G172" s="288"/>
      <c r="H172" s="288" t="s">
        <v>1318</v>
      </c>
      <c r="I172" s="288" t="s">
        <v>1253</v>
      </c>
      <c r="J172" s="288">
        <v>50</v>
      </c>
      <c r="K172" s="336"/>
    </row>
    <row r="173" s="1" customFormat="1" ht="15" customHeight="1">
      <c r="B173" s="313"/>
      <c r="C173" s="288" t="s">
        <v>1259</v>
      </c>
      <c r="D173" s="288"/>
      <c r="E173" s="288"/>
      <c r="F173" s="311" t="s">
        <v>1251</v>
      </c>
      <c r="G173" s="288"/>
      <c r="H173" s="288" t="s">
        <v>1318</v>
      </c>
      <c r="I173" s="288" t="s">
        <v>1261</v>
      </c>
      <c r="J173" s="288"/>
      <c r="K173" s="336"/>
    </row>
    <row r="174" s="1" customFormat="1" ht="15" customHeight="1">
      <c r="B174" s="313"/>
      <c r="C174" s="288" t="s">
        <v>1270</v>
      </c>
      <c r="D174" s="288"/>
      <c r="E174" s="288"/>
      <c r="F174" s="311" t="s">
        <v>1257</v>
      </c>
      <c r="G174" s="288"/>
      <c r="H174" s="288" t="s">
        <v>1318</v>
      </c>
      <c r="I174" s="288" t="s">
        <v>1253</v>
      </c>
      <c r="J174" s="288">
        <v>50</v>
      </c>
      <c r="K174" s="336"/>
    </row>
    <row r="175" s="1" customFormat="1" ht="15" customHeight="1">
      <c r="B175" s="313"/>
      <c r="C175" s="288" t="s">
        <v>1278</v>
      </c>
      <c r="D175" s="288"/>
      <c r="E175" s="288"/>
      <c r="F175" s="311" t="s">
        <v>1257</v>
      </c>
      <c r="G175" s="288"/>
      <c r="H175" s="288" t="s">
        <v>1318</v>
      </c>
      <c r="I175" s="288" t="s">
        <v>1253</v>
      </c>
      <c r="J175" s="288">
        <v>50</v>
      </c>
      <c r="K175" s="336"/>
    </row>
    <row r="176" s="1" customFormat="1" ht="15" customHeight="1">
      <c r="B176" s="313"/>
      <c r="C176" s="288" t="s">
        <v>1276</v>
      </c>
      <c r="D176" s="288"/>
      <c r="E176" s="288"/>
      <c r="F176" s="311" t="s">
        <v>1257</v>
      </c>
      <c r="G176" s="288"/>
      <c r="H176" s="288" t="s">
        <v>1318</v>
      </c>
      <c r="I176" s="288" t="s">
        <v>1253</v>
      </c>
      <c r="J176" s="288">
        <v>50</v>
      </c>
      <c r="K176" s="336"/>
    </row>
    <row r="177" s="1" customFormat="1" ht="15" customHeight="1">
      <c r="B177" s="313"/>
      <c r="C177" s="288" t="s">
        <v>107</v>
      </c>
      <c r="D177" s="288"/>
      <c r="E177" s="288"/>
      <c r="F177" s="311" t="s">
        <v>1251</v>
      </c>
      <c r="G177" s="288"/>
      <c r="H177" s="288" t="s">
        <v>1319</v>
      </c>
      <c r="I177" s="288" t="s">
        <v>1320</v>
      </c>
      <c r="J177" s="288"/>
      <c r="K177" s="336"/>
    </row>
    <row r="178" s="1" customFormat="1" ht="15" customHeight="1">
      <c r="B178" s="313"/>
      <c r="C178" s="288" t="s">
        <v>57</v>
      </c>
      <c r="D178" s="288"/>
      <c r="E178" s="288"/>
      <c r="F178" s="311" t="s">
        <v>1251</v>
      </c>
      <c r="G178" s="288"/>
      <c r="H178" s="288" t="s">
        <v>1321</v>
      </c>
      <c r="I178" s="288" t="s">
        <v>1322</v>
      </c>
      <c r="J178" s="288">
        <v>1</v>
      </c>
      <c r="K178" s="336"/>
    </row>
    <row r="179" s="1" customFormat="1" ht="15" customHeight="1">
      <c r="B179" s="313"/>
      <c r="C179" s="288" t="s">
        <v>53</v>
      </c>
      <c r="D179" s="288"/>
      <c r="E179" s="288"/>
      <c r="F179" s="311" t="s">
        <v>1251</v>
      </c>
      <c r="G179" s="288"/>
      <c r="H179" s="288" t="s">
        <v>1323</v>
      </c>
      <c r="I179" s="288" t="s">
        <v>1253</v>
      </c>
      <c r="J179" s="288">
        <v>20</v>
      </c>
      <c r="K179" s="336"/>
    </row>
    <row r="180" s="1" customFormat="1" ht="15" customHeight="1">
      <c r="B180" s="313"/>
      <c r="C180" s="288" t="s">
        <v>54</v>
      </c>
      <c r="D180" s="288"/>
      <c r="E180" s="288"/>
      <c r="F180" s="311" t="s">
        <v>1251</v>
      </c>
      <c r="G180" s="288"/>
      <c r="H180" s="288" t="s">
        <v>1324</v>
      </c>
      <c r="I180" s="288" t="s">
        <v>1253</v>
      </c>
      <c r="J180" s="288">
        <v>255</v>
      </c>
      <c r="K180" s="336"/>
    </row>
    <row r="181" s="1" customFormat="1" ht="15" customHeight="1">
      <c r="B181" s="313"/>
      <c r="C181" s="288" t="s">
        <v>108</v>
      </c>
      <c r="D181" s="288"/>
      <c r="E181" s="288"/>
      <c r="F181" s="311" t="s">
        <v>1251</v>
      </c>
      <c r="G181" s="288"/>
      <c r="H181" s="288" t="s">
        <v>1215</v>
      </c>
      <c r="I181" s="288" t="s">
        <v>1253</v>
      </c>
      <c r="J181" s="288">
        <v>10</v>
      </c>
      <c r="K181" s="336"/>
    </row>
    <row r="182" s="1" customFormat="1" ht="15" customHeight="1">
      <c r="B182" s="313"/>
      <c r="C182" s="288" t="s">
        <v>109</v>
      </c>
      <c r="D182" s="288"/>
      <c r="E182" s="288"/>
      <c r="F182" s="311" t="s">
        <v>1251</v>
      </c>
      <c r="G182" s="288"/>
      <c r="H182" s="288" t="s">
        <v>1325</v>
      </c>
      <c r="I182" s="288" t="s">
        <v>1286</v>
      </c>
      <c r="J182" s="288"/>
      <c r="K182" s="336"/>
    </row>
    <row r="183" s="1" customFormat="1" ht="15" customHeight="1">
      <c r="B183" s="313"/>
      <c r="C183" s="288" t="s">
        <v>1326</v>
      </c>
      <c r="D183" s="288"/>
      <c r="E183" s="288"/>
      <c r="F183" s="311" t="s">
        <v>1251</v>
      </c>
      <c r="G183" s="288"/>
      <c r="H183" s="288" t="s">
        <v>1327</v>
      </c>
      <c r="I183" s="288" t="s">
        <v>1286</v>
      </c>
      <c r="J183" s="288"/>
      <c r="K183" s="336"/>
    </row>
    <row r="184" s="1" customFormat="1" ht="15" customHeight="1">
      <c r="B184" s="313"/>
      <c r="C184" s="288" t="s">
        <v>1315</v>
      </c>
      <c r="D184" s="288"/>
      <c r="E184" s="288"/>
      <c r="F184" s="311" t="s">
        <v>1251</v>
      </c>
      <c r="G184" s="288"/>
      <c r="H184" s="288" t="s">
        <v>1328</v>
      </c>
      <c r="I184" s="288" t="s">
        <v>1286</v>
      </c>
      <c r="J184" s="288"/>
      <c r="K184" s="336"/>
    </row>
    <row r="185" s="1" customFormat="1" ht="15" customHeight="1">
      <c r="B185" s="313"/>
      <c r="C185" s="288" t="s">
        <v>111</v>
      </c>
      <c r="D185" s="288"/>
      <c r="E185" s="288"/>
      <c r="F185" s="311" t="s">
        <v>1257</v>
      </c>
      <c r="G185" s="288"/>
      <c r="H185" s="288" t="s">
        <v>1329</v>
      </c>
      <c r="I185" s="288" t="s">
        <v>1253</v>
      </c>
      <c r="J185" s="288">
        <v>50</v>
      </c>
      <c r="K185" s="336"/>
    </row>
    <row r="186" s="1" customFormat="1" ht="15" customHeight="1">
      <c r="B186" s="313"/>
      <c r="C186" s="288" t="s">
        <v>1330</v>
      </c>
      <c r="D186" s="288"/>
      <c r="E186" s="288"/>
      <c r="F186" s="311" t="s">
        <v>1257</v>
      </c>
      <c r="G186" s="288"/>
      <c r="H186" s="288" t="s">
        <v>1331</v>
      </c>
      <c r="I186" s="288" t="s">
        <v>1332</v>
      </c>
      <c r="J186" s="288"/>
      <c r="K186" s="336"/>
    </row>
    <row r="187" s="1" customFormat="1" ht="15" customHeight="1">
      <c r="B187" s="313"/>
      <c r="C187" s="288" t="s">
        <v>1333</v>
      </c>
      <c r="D187" s="288"/>
      <c r="E187" s="288"/>
      <c r="F187" s="311" t="s">
        <v>1257</v>
      </c>
      <c r="G187" s="288"/>
      <c r="H187" s="288" t="s">
        <v>1334</v>
      </c>
      <c r="I187" s="288" t="s">
        <v>1332</v>
      </c>
      <c r="J187" s="288"/>
      <c r="K187" s="336"/>
    </row>
    <row r="188" s="1" customFormat="1" ht="15" customHeight="1">
      <c r="B188" s="313"/>
      <c r="C188" s="288" t="s">
        <v>1335</v>
      </c>
      <c r="D188" s="288"/>
      <c r="E188" s="288"/>
      <c r="F188" s="311" t="s">
        <v>1257</v>
      </c>
      <c r="G188" s="288"/>
      <c r="H188" s="288" t="s">
        <v>1336</v>
      </c>
      <c r="I188" s="288" t="s">
        <v>1332</v>
      </c>
      <c r="J188" s="288"/>
      <c r="K188" s="336"/>
    </row>
    <row r="189" s="1" customFormat="1" ht="15" customHeight="1">
      <c r="B189" s="313"/>
      <c r="C189" s="349" t="s">
        <v>1337</v>
      </c>
      <c r="D189" s="288"/>
      <c r="E189" s="288"/>
      <c r="F189" s="311" t="s">
        <v>1257</v>
      </c>
      <c r="G189" s="288"/>
      <c r="H189" s="288" t="s">
        <v>1338</v>
      </c>
      <c r="I189" s="288" t="s">
        <v>1339</v>
      </c>
      <c r="J189" s="350" t="s">
        <v>1340</v>
      </c>
      <c r="K189" s="336"/>
    </row>
    <row r="190" s="1" customFormat="1" ht="15" customHeight="1">
      <c r="B190" s="313"/>
      <c r="C190" s="349" t="s">
        <v>42</v>
      </c>
      <c r="D190" s="288"/>
      <c r="E190" s="288"/>
      <c r="F190" s="311" t="s">
        <v>1251</v>
      </c>
      <c r="G190" s="288"/>
      <c r="H190" s="285" t="s">
        <v>1341</v>
      </c>
      <c r="I190" s="288" t="s">
        <v>1342</v>
      </c>
      <c r="J190" s="288"/>
      <c r="K190" s="336"/>
    </row>
    <row r="191" s="1" customFormat="1" ht="15" customHeight="1">
      <c r="B191" s="313"/>
      <c r="C191" s="349" t="s">
        <v>1343</v>
      </c>
      <c r="D191" s="288"/>
      <c r="E191" s="288"/>
      <c r="F191" s="311" t="s">
        <v>1251</v>
      </c>
      <c r="G191" s="288"/>
      <c r="H191" s="288" t="s">
        <v>1344</v>
      </c>
      <c r="I191" s="288" t="s">
        <v>1286</v>
      </c>
      <c r="J191" s="288"/>
      <c r="K191" s="336"/>
    </row>
    <row r="192" s="1" customFormat="1" ht="15" customHeight="1">
      <c r="B192" s="313"/>
      <c r="C192" s="349" t="s">
        <v>1345</v>
      </c>
      <c r="D192" s="288"/>
      <c r="E192" s="288"/>
      <c r="F192" s="311" t="s">
        <v>1251</v>
      </c>
      <c r="G192" s="288"/>
      <c r="H192" s="288" t="s">
        <v>1346</v>
      </c>
      <c r="I192" s="288" t="s">
        <v>1286</v>
      </c>
      <c r="J192" s="288"/>
      <c r="K192" s="336"/>
    </row>
    <row r="193" s="1" customFormat="1" ht="15" customHeight="1">
      <c r="B193" s="313"/>
      <c r="C193" s="349" t="s">
        <v>1347</v>
      </c>
      <c r="D193" s="288"/>
      <c r="E193" s="288"/>
      <c r="F193" s="311" t="s">
        <v>1257</v>
      </c>
      <c r="G193" s="288"/>
      <c r="H193" s="288" t="s">
        <v>1348</v>
      </c>
      <c r="I193" s="288" t="s">
        <v>1286</v>
      </c>
      <c r="J193" s="288"/>
      <c r="K193" s="336"/>
    </row>
    <row r="194" s="1" customFormat="1" ht="15" customHeight="1">
      <c r="B194" s="342"/>
      <c r="C194" s="351"/>
      <c r="D194" s="322"/>
      <c r="E194" s="322"/>
      <c r="F194" s="322"/>
      <c r="G194" s="322"/>
      <c r="H194" s="322"/>
      <c r="I194" s="322"/>
      <c r="J194" s="322"/>
      <c r="K194" s="343"/>
    </row>
    <row r="195" s="1" customFormat="1" ht="18.75" customHeight="1">
      <c r="B195" s="324"/>
      <c r="C195" s="334"/>
      <c r="D195" s="334"/>
      <c r="E195" s="334"/>
      <c r="F195" s="344"/>
      <c r="G195" s="334"/>
      <c r="H195" s="334"/>
      <c r="I195" s="334"/>
      <c r="J195" s="334"/>
      <c r="K195" s="324"/>
    </row>
    <row r="196" s="1" customFormat="1" ht="18.75" customHeight="1">
      <c r="B196" s="324"/>
      <c r="C196" s="334"/>
      <c r="D196" s="334"/>
      <c r="E196" s="334"/>
      <c r="F196" s="344"/>
      <c r="G196" s="334"/>
      <c r="H196" s="334"/>
      <c r="I196" s="334"/>
      <c r="J196" s="334"/>
      <c r="K196" s="324"/>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1349</v>
      </c>
      <c r="D199" s="279"/>
      <c r="E199" s="279"/>
      <c r="F199" s="279"/>
      <c r="G199" s="279"/>
      <c r="H199" s="279"/>
      <c r="I199" s="279"/>
      <c r="J199" s="279"/>
      <c r="K199" s="280"/>
    </row>
    <row r="200" s="1" customFormat="1" ht="25.5" customHeight="1">
      <c r="B200" s="278"/>
      <c r="C200" s="352" t="s">
        <v>1350</v>
      </c>
      <c r="D200" s="352"/>
      <c r="E200" s="352"/>
      <c r="F200" s="352" t="s">
        <v>1351</v>
      </c>
      <c r="G200" s="353"/>
      <c r="H200" s="352" t="s">
        <v>1352</v>
      </c>
      <c r="I200" s="352"/>
      <c r="J200" s="352"/>
      <c r="K200" s="280"/>
    </row>
    <row r="201" s="1" customFormat="1" ht="5.25" customHeight="1">
      <c r="B201" s="313"/>
      <c r="C201" s="308"/>
      <c r="D201" s="308"/>
      <c r="E201" s="308"/>
      <c r="F201" s="308"/>
      <c r="G201" s="334"/>
      <c r="H201" s="308"/>
      <c r="I201" s="308"/>
      <c r="J201" s="308"/>
      <c r="K201" s="336"/>
    </row>
    <row r="202" s="1" customFormat="1" ht="15" customHeight="1">
      <c r="B202" s="313"/>
      <c r="C202" s="288" t="s">
        <v>1342</v>
      </c>
      <c r="D202" s="288"/>
      <c r="E202" s="288"/>
      <c r="F202" s="311" t="s">
        <v>43</v>
      </c>
      <c r="G202" s="288"/>
      <c r="H202" s="288" t="s">
        <v>1353</v>
      </c>
      <c r="I202" s="288"/>
      <c r="J202" s="288"/>
      <c r="K202" s="336"/>
    </row>
    <row r="203" s="1" customFormat="1" ht="15" customHeight="1">
      <c r="B203" s="313"/>
      <c r="C203" s="288"/>
      <c r="D203" s="288"/>
      <c r="E203" s="288"/>
      <c r="F203" s="311" t="s">
        <v>44</v>
      </c>
      <c r="G203" s="288"/>
      <c r="H203" s="288" t="s">
        <v>1354</v>
      </c>
      <c r="I203" s="288"/>
      <c r="J203" s="288"/>
      <c r="K203" s="336"/>
    </row>
    <row r="204" s="1" customFormat="1" ht="15" customHeight="1">
      <c r="B204" s="313"/>
      <c r="C204" s="288"/>
      <c r="D204" s="288"/>
      <c r="E204" s="288"/>
      <c r="F204" s="311" t="s">
        <v>47</v>
      </c>
      <c r="G204" s="288"/>
      <c r="H204" s="288" t="s">
        <v>1355</v>
      </c>
      <c r="I204" s="288"/>
      <c r="J204" s="288"/>
      <c r="K204" s="336"/>
    </row>
    <row r="205" s="1" customFormat="1" ht="15" customHeight="1">
      <c r="B205" s="313"/>
      <c r="C205" s="288"/>
      <c r="D205" s="288"/>
      <c r="E205" s="288"/>
      <c r="F205" s="311" t="s">
        <v>45</v>
      </c>
      <c r="G205" s="288"/>
      <c r="H205" s="288" t="s">
        <v>1356</v>
      </c>
      <c r="I205" s="288"/>
      <c r="J205" s="288"/>
      <c r="K205" s="336"/>
    </row>
    <row r="206" s="1" customFormat="1" ht="15" customHeight="1">
      <c r="B206" s="313"/>
      <c r="C206" s="288"/>
      <c r="D206" s="288"/>
      <c r="E206" s="288"/>
      <c r="F206" s="311" t="s">
        <v>46</v>
      </c>
      <c r="G206" s="288"/>
      <c r="H206" s="288" t="s">
        <v>1357</v>
      </c>
      <c r="I206" s="288"/>
      <c r="J206" s="288"/>
      <c r="K206" s="336"/>
    </row>
    <row r="207" s="1" customFormat="1" ht="15" customHeight="1">
      <c r="B207" s="313"/>
      <c r="C207" s="288"/>
      <c r="D207" s="288"/>
      <c r="E207" s="288"/>
      <c r="F207" s="311"/>
      <c r="G207" s="288"/>
      <c r="H207" s="288"/>
      <c r="I207" s="288"/>
      <c r="J207" s="288"/>
      <c r="K207" s="336"/>
    </row>
    <row r="208" s="1" customFormat="1" ht="15" customHeight="1">
      <c r="B208" s="313"/>
      <c r="C208" s="288" t="s">
        <v>1298</v>
      </c>
      <c r="D208" s="288"/>
      <c r="E208" s="288"/>
      <c r="F208" s="311" t="s">
        <v>79</v>
      </c>
      <c r="G208" s="288"/>
      <c r="H208" s="288" t="s">
        <v>1358</v>
      </c>
      <c r="I208" s="288"/>
      <c r="J208" s="288"/>
      <c r="K208" s="336"/>
    </row>
    <row r="209" s="1" customFormat="1" ht="15" customHeight="1">
      <c r="B209" s="313"/>
      <c r="C209" s="288"/>
      <c r="D209" s="288"/>
      <c r="E209" s="288"/>
      <c r="F209" s="311" t="s">
        <v>1194</v>
      </c>
      <c r="G209" s="288"/>
      <c r="H209" s="288" t="s">
        <v>1195</v>
      </c>
      <c r="I209" s="288"/>
      <c r="J209" s="288"/>
      <c r="K209" s="336"/>
    </row>
    <row r="210" s="1" customFormat="1" ht="15" customHeight="1">
      <c r="B210" s="313"/>
      <c r="C210" s="288"/>
      <c r="D210" s="288"/>
      <c r="E210" s="288"/>
      <c r="F210" s="311" t="s">
        <v>88</v>
      </c>
      <c r="G210" s="288"/>
      <c r="H210" s="288" t="s">
        <v>1359</v>
      </c>
      <c r="I210" s="288"/>
      <c r="J210" s="288"/>
      <c r="K210" s="336"/>
    </row>
    <row r="211" s="1" customFormat="1" ht="15" customHeight="1">
      <c r="B211" s="354"/>
      <c r="C211" s="288"/>
      <c r="D211" s="288"/>
      <c r="E211" s="288"/>
      <c r="F211" s="311" t="s">
        <v>1196</v>
      </c>
      <c r="G211" s="349"/>
      <c r="H211" s="340" t="s">
        <v>78</v>
      </c>
      <c r="I211" s="340"/>
      <c r="J211" s="340"/>
      <c r="K211" s="355"/>
    </row>
    <row r="212" s="1" customFormat="1" ht="15" customHeight="1">
      <c r="B212" s="354"/>
      <c r="C212" s="288"/>
      <c r="D212" s="288"/>
      <c r="E212" s="288"/>
      <c r="F212" s="311" t="s">
        <v>1197</v>
      </c>
      <c r="G212" s="349"/>
      <c r="H212" s="340" t="s">
        <v>1360</v>
      </c>
      <c r="I212" s="340"/>
      <c r="J212" s="340"/>
      <c r="K212" s="355"/>
    </row>
    <row r="213" s="1" customFormat="1" ht="15" customHeight="1">
      <c r="B213" s="354"/>
      <c r="C213" s="288"/>
      <c r="D213" s="288"/>
      <c r="E213" s="288"/>
      <c r="F213" s="311"/>
      <c r="G213" s="349"/>
      <c r="H213" s="340"/>
      <c r="I213" s="340"/>
      <c r="J213" s="340"/>
      <c r="K213" s="355"/>
    </row>
    <row r="214" s="1" customFormat="1" ht="15" customHeight="1">
      <c r="B214" s="354"/>
      <c r="C214" s="288" t="s">
        <v>1322</v>
      </c>
      <c r="D214" s="288"/>
      <c r="E214" s="288"/>
      <c r="F214" s="311">
        <v>1</v>
      </c>
      <c r="G214" s="349"/>
      <c r="H214" s="340" t="s">
        <v>1361</v>
      </c>
      <c r="I214" s="340"/>
      <c r="J214" s="340"/>
      <c r="K214" s="355"/>
    </row>
    <row r="215" s="1" customFormat="1" ht="15" customHeight="1">
      <c r="B215" s="354"/>
      <c r="C215" s="288"/>
      <c r="D215" s="288"/>
      <c r="E215" s="288"/>
      <c r="F215" s="311">
        <v>2</v>
      </c>
      <c r="G215" s="349"/>
      <c r="H215" s="340" t="s">
        <v>1362</v>
      </c>
      <c r="I215" s="340"/>
      <c r="J215" s="340"/>
      <c r="K215" s="355"/>
    </row>
    <row r="216" s="1" customFormat="1" ht="15" customHeight="1">
      <c r="B216" s="354"/>
      <c r="C216" s="288"/>
      <c r="D216" s="288"/>
      <c r="E216" s="288"/>
      <c r="F216" s="311">
        <v>3</v>
      </c>
      <c r="G216" s="349"/>
      <c r="H216" s="340" t="s">
        <v>1363</v>
      </c>
      <c r="I216" s="340"/>
      <c r="J216" s="340"/>
      <c r="K216" s="355"/>
    </row>
    <row r="217" s="1" customFormat="1" ht="15" customHeight="1">
      <c r="B217" s="354"/>
      <c r="C217" s="288"/>
      <c r="D217" s="288"/>
      <c r="E217" s="288"/>
      <c r="F217" s="311">
        <v>4</v>
      </c>
      <c r="G217" s="349"/>
      <c r="H217" s="340" t="s">
        <v>1364</v>
      </c>
      <c r="I217" s="340"/>
      <c r="J217" s="340"/>
      <c r="K217" s="355"/>
    </row>
    <row r="218" s="1" customFormat="1" ht="12.75" customHeight="1">
      <c r="B218" s="356"/>
      <c r="C218" s="357"/>
      <c r="D218" s="357"/>
      <c r="E218" s="357"/>
      <c r="F218" s="357"/>
      <c r="G218" s="357"/>
      <c r="H218" s="357"/>
      <c r="I218" s="357"/>
      <c r="J218" s="357"/>
      <c r="K218" s="35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Z4-SUSTR\sustr</dc:creator>
  <cp:lastModifiedBy>Z4-SUSTR\sustr</cp:lastModifiedBy>
  <dcterms:created xsi:type="dcterms:W3CDTF">2023-12-08T10:02:35Z</dcterms:created>
  <dcterms:modified xsi:type="dcterms:W3CDTF">2023-12-08T10:02:43Z</dcterms:modified>
</cp:coreProperties>
</file>