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han\Desktop\Projekty\My Projects\FVE Sušice\elektroinstalace_2024\rozpočet\"/>
    </mc:Choice>
  </mc:AlternateContent>
  <xr:revisionPtr revIDLastSave="0" documentId="8_{81D6EED4-4E93-4819-8695-E1DC980640BD}" xr6:coauthVersionLast="47" xr6:coauthVersionMax="47" xr10:uidLastSave="{00000000-0000-0000-0000-000000000000}"/>
  <bookViews>
    <workbookView xWindow="-110" yWindow="-110" windowWidth="25820" windowHeight="15500" activeTab="3" xr2:uid="{89839CE6-B8D6-4E34-AB5E-0EE2FC44B882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Pol'!$A$1:$U$67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5" i="1" l="1"/>
  <c r="I56" i="1" s="1"/>
  <c r="I54" i="1"/>
  <c r="I53" i="1"/>
  <c r="I52" i="1"/>
  <c r="I51" i="1"/>
  <c r="I50" i="1"/>
  <c r="I49" i="1"/>
  <c r="G39" i="1"/>
  <c r="H39" i="1" s="1"/>
  <c r="H40" i="1" s="1"/>
  <c r="F39" i="1"/>
  <c r="G57" i="12"/>
  <c r="AC57" i="12"/>
  <c r="AD57" i="12"/>
  <c r="F9" i="12"/>
  <c r="G9" i="12"/>
  <c r="I9" i="12"/>
  <c r="I8" i="12" s="1"/>
  <c r="K9" i="12"/>
  <c r="K8" i="12" s="1"/>
  <c r="M9" i="12"/>
  <c r="O9" i="12"/>
  <c r="O8" i="12" s="1"/>
  <c r="Q9" i="12"/>
  <c r="Q8" i="12" s="1"/>
  <c r="U9" i="12"/>
  <c r="U8" i="12" s="1"/>
  <c r="F10" i="12"/>
  <c r="G10" i="12"/>
  <c r="I10" i="12"/>
  <c r="K10" i="12"/>
  <c r="M10" i="12"/>
  <c r="O10" i="12"/>
  <c r="Q10" i="12"/>
  <c r="U10" i="12"/>
  <c r="F11" i="12"/>
  <c r="G11" i="12"/>
  <c r="I11" i="12"/>
  <c r="K11" i="12"/>
  <c r="M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 s="1"/>
  <c r="M13" i="12" s="1"/>
  <c r="I13" i="12"/>
  <c r="K13" i="12"/>
  <c r="O13" i="12"/>
  <c r="Q13" i="12"/>
  <c r="U13" i="12"/>
  <c r="F15" i="12"/>
  <c r="G15" i="12"/>
  <c r="G14" i="12" s="1"/>
  <c r="I15" i="12"/>
  <c r="I14" i="12" s="1"/>
  <c r="K15" i="12"/>
  <c r="K14" i="12" s="1"/>
  <c r="M15" i="12"/>
  <c r="O15" i="12"/>
  <c r="O14" i="12" s="1"/>
  <c r="Q15" i="12"/>
  <c r="U15" i="12"/>
  <c r="F16" i="12"/>
  <c r="G16" i="12"/>
  <c r="I16" i="12"/>
  <c r="K16" i="12"/>
  <c r="M16" i="12"/>
  <c r="O16" i="12"/>
  <c r="Q16" i="12"/>
  <c r="U16" i="12"/>
  <c r="F17" i="12"/>
  <c r="G17" i="12"/>
  <c r="I17" i="12"/>
  <c r="K17" i="12"/>
  <c r="M17" i="12"/>
  <c r="O17" i="12"/>
  <c r="Q17" i="12"/>
  <c r="Q14" i="12" s="1"/>
  <c r="U17" i="12"/>
  <c r="U14" i="12" s="1"/>
  <c r="F18" i="12"/>
  <c r="G18" i="12"/>
  <c r="M18" i="12" s="1"/>
  <c r="I18" i="12"/>
  <c r="K18" i="12"/>
  <c r="O18" i="12"/>
  <c r="Q18" i="12"/>
  <c r="U18" i="12"/>
  <c r="F19" i="12"/>
  <c r="G19" i="12"/>
  <c r="I19" i="12"/>
  <c r="K19" i="12"/>
  <c r="M19" i="12"/>
  <c r="O19" i="12"/>
  <c r="Q19" i="12"/>
  <c r="U19" i="12"/>
  <c r="F20" i="12"/>
  <c r="G20" i="12"/>
  <c r="I20" i="12"/>
  <c r="K20" i="12"/>
  <c r="M20" i="12"/>
  <c r="O20" i="12"/>
  <c r="Q20" i="12"/>
  <c r="U20" i="12"/>
  <c r="F21" i="12"/>
  <c r="G21" i="12"/>
  <c r="I21" i="12"/>
  <c r="K21" i="12"/>
  <c r="M21" i="12"/>
  <c r="O21" i="12"/>
  <c r="Q21" i="12"/>
  <c r="U21" i="12"/>
  <c r="F22" i="12"/>
  <c r="G22" i="12"/>
  <c r="I22" i="12"/>
  <c r="K22" i="12"/>
  <c r="M22" i="12"/>
  <c r="O22" i="12"/>
  <c r="Q22" i="12"/>
  <c r="U22" i="12"/>
  <c r="F23" i="12"/>
  <c r="G23" i="12"/>
  <c r="M23" i="12" s="1"/>
  <c r="I23" i="12"/>
  <c r="K23" i="12"/>
  <c r="O23" i="12"/>
  <c r="Q23" i="12"/>
  <c r="U23" i="12"/>
  <c r="U24" i="12"/>
  <c r="F25" i="12"/>
  <c r="G25" i="12"/>
  <c r="G24" i="12" s="1"/>
  <c r="I25" i="12"/>
  <c r="I24" i="12" s="1"/>
  <c r="K25" i="12"/>
  <c r="K24" i="12" s="1"/>
  <c r="M25" i="12"/>
  <c r="M24" i="12" s="1"/>
  <c r="O25" i="12"/>
  <c r="O24" i="12" s="1"/>
  <c r="Q25" i="12"/>
  <c r="Q24" i="12" s="1"/>
  <c r="U25" i="12"/>
  <c r="F26" i="12"/>
  <c r="G26" i="12"/>
  <c r="I26" i="12"/>
  <c r="K26" i="12"/>
  <c r="M26" i="12"/>
  <c r="O26" i="12"/>
  <c r="Q26" i="12"/>
  <c r="U26" i="12"/>
  <c r="F28" i="12"/>
  <c r="G28" i="12"/>
  <c r="M28" i="12" s="1"/>
  <c r="M27" i="12" s="1"/>
  <c r="I28" i="12"/>
  <c r="I27" i="12" s="1"/>
  <c r="K28" i="12"/>
  <c r="K27" i="12" s="1"/>
  <c r="O28" i="12"/>
  <c r="Q28" i="12"/>
  <c r="U28" i="12"/>
  <c r="F29" i="12"/>
  <c r="G29" i="12"/>
  <c r="I29" i="12"/>
  <c r="K29" i="12"/>
  <c r="M29" i="12"/>
  <c r="O29" i="12"/>
  <c r="Q29" i="12"/>
  <c r="U29" i="12"/>
  <c r="F30" i="12"/>
  <c r="G30" i="12"/>
  <c r="I30" i="12"/>
  <c r="K30" i="12"/>
  <c r="M30" i="12"/>
  <c r="O30" i="12"/>
  <c r="O27" i="12" s="1"/>
  <c r="Q30" i="12"/>
  <c r="Q27" i="12" s="1"/>
  <c r="U30" i="12"/>
  <c r="U27" i="12" s="1"/>
  <c r="F32" i="12"/>
  <c r="G32" i="12"/>
  <c r="I32" i="12"/>
  <c r="I31" i="12" s="1"/>
  <c r="K32" i="12"/>
  <c r="K31" i="12" s="1"/>
  <c r="M32" i="12"/>
  <c r="O32" i="12"/>
  <c r="O31" i="12" s="1"/>
  <c r="Q32" i="12"/>
  <c r="Q31" i="12" s="1"/>
  <c r="U32" i="12"/>
  <c r="U31" i="12" s="1"/>
  <c r="F33" i="12"/>
  <c r="G33" i="12"/>
  <c r="I33" i="12"/>
  <c r="K33" i="12"/>
  <c r="M33" i="12"/>
  <c r="O33" i="12"/>
  <c r="Q33" i="12"/>
  <c r="U33" i="12"/>
  <c r="F34" i="12"/>
  <c r="G34" i="12"/>
  <c r="I34" i="12"/>
  <c r="K34" i="12"/>
  <c r="M34" i="12"/>
  <c r="O34" i="12"/>
  <c r="Q34" i="12"/>
  <c r="U34" i="12"/>
  <c r="F35" i="12"/>
  <c r="G35" i="12"/>
  <c r="I35" i="12"/>
  <c r="K35" i="12"/>
  <c r="M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/>
  <c r="I37" i="12"/>
  <c r="K37" i="12"/>
  <c r="M37" i="12"/>
  <c r="O37" i="12"/>
  <c r="Q37" i="12"/>
  <c r="U37" i="12"/>
  <c r="F38" i="12"/>
  <c r="G38" i="12"/>
  <c r="I38" i="12"/>
  <c r="K38" i="12"/>
  <c r="M38" i="12"/>
  <c r="O38" i="12"/>
  <c r="Q38" i="12"/>
  <c r="U38" i="12"/>
  <c r="F39" i="12"/>
  <c r="G39" i="12"/>
  <c r="I39" i="12"/>
  <c r="K39" i="12"/>
  <c r="M39" i="12"/>
  <c r="O39" i="12"/>
  <c r="Q39" i="12"/>
  <c r="U39" i="12"/>
  <c r="F40" i="12"/>
  <c r="G40" i="12"/>
  <c r="I40" i="12"/>
  <c r="K40" i="12"/>
  <c r="M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/>
  <c r="I42" i="12"/>
  <c r="K42" i="12"/>
  <c r="M42" i="12"/>
  <c r="O42" i="12"/>
  <c r="Q42" i="12"/>
  <c r="U42" i="12"/>
  <c r="F44" i="12"/>
  <c r="G44" i="12"/>
  <c r="I44" i="12"/>
  <c r="K44" i="12"/>
  <c r="M44" i="12"/>
  <c r="O44" i="12"/>
  <c r="Q44" i="12"/>
  <c r="Q43" i="12" s="1"/>
  <c r="U44" i="12"/>
  <c r="U43" i="12" s="1"/>
  <c r="F45" i="12"/>
  <c r="G45" i="12"/>
  <c r="I45" i="12"/>
  <c r="K45" i="12"/>
  <c r="M45" i="12"/>
  <c r="O45" i="12"/>
  <c r="Q45" i="12"/>
  <c r="U45" i="12"/>
  <c r="F46" i="12"/>
  <c r="G46" i="12"/>
  <c r="M46" i="12" s="1"/>
  <c r="M43" i="12" s="1"/>
  <c r="I46" i="12"/>
  <c r="K46" i="12"/>
  <c r="O46" i="12"/>
  <c r="Q46" i="12"/>
  <c r="U46" i="12"/>
  <c r="F47" i="12"/>
  <c r="G47" i="12"/>
  <c r="I47" i="12"/>
  <c r="K47" i="12"/>
  <c r="M47" i="12"/>
  <c r="O47" i="12"/>
  <c r="Q47" i="12"/>
  <c r="U47" i="12"/>
  <c r="F48" i="12"/>
  <c r="G48" i="12"/>
  <c r="I48" i="12"/>
  <c r="I43" i="12" s="1"/>
  <c r="K48" i="12"/>
  <c r="K43" i="12" s="1"/>
  <c r="M48" i="12"/>
  <c r="O48" i="12"/>
  <c r="O43" i="12" s="1"/>
  <c r="Q48" i="12"/>
  <c r="U48" i="12"/>
  <c r="F49" i="12"/>
  <c r="G49" i="12"/>
  <c r="I49" i="12"/>
  <c r="K49" i="12"/>
  <c r="M49" i="12"/>
  <c r="O49" i="12"/>
  <c r="Q49" i="12"/>
  <c r="U49" i="12"/>
  <c r="F50" i="12"/>
  <c r="G50" i="12"/>
  <c r="I50" i="12"/>
  <c r="K50" i="12"/>
  <c r="M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I52" i="12"/>
  <c r="K52" i="12"/>
  <c r="M52" i="12"/>
  <c r="O52" i="12"/>
  <c r="Q52" i="12"/>
  <c r="U52" i="12"/>
  <c r="G53" i="12"/>
  <c r="I53" i="12"/>
  <c r="K53" i="12"/>
  <c r="M53" i="12"/>
  <c r="O53" i="12"/>
  <c r="Q53" i="12"/>
  <c r="F54" i="12"/>
  <c r="G54" i="12"/>
  <c r="I54" i="12"/>
  <c r="K54" i="12"/>
  <c r="M54" i="12"/>
  <c r="O54" i="12"/>
  <c r="Q54" i="12"/>
  <c r="U54" i="12"/>
  <c r="U53" i="12" s="1"/>
  <c r="F55" i="12"/>
  <c r="G55" i="12"/>
  <c r="I55" i="12"/>
  <c r="K55" i="12"/>
  <c r="M55" i="12"/>
  <c r="O55" i="12"/>
  <c r="Q55" i="12"/>
  <c r="U55" i="12"/>
  <c r="I20" i="1"/>
  <c r="I19" i="1"/>
  <c r="I18" i="1"/>
  <c r="I17" i="1"/>
  <c r="I16" i="1"/>
  <c r="AZ43" i="1"/>
  <c r="G27" i="1"/>
  <c r="F40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31" i="12"/>
  <c r="G31" i="12"/>
  <c r="M8" i="12"/>
  <c r="M14" i="12"/>
  <c r="G8" i="12"/>
  <c r="G43" i="12"/>
  <c r="G27" i="12"/>
  <c r="I21" i="1"/>
  <c r="I39" i="1"/>
  <c r="I40" i="1" s="1"/>
  <c r="J39" i="1" s="1"/>
  <c r="J40" i="1" s="1"/>
  <c r="G29" i="1" l="1"/>
  <c r="G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42F01054-F119-41BA-B374-6504509E062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81081228-4888-4FED-938F-198E276C12D3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95F6FBBC-98B4-448D-875C-3BA4597319B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5BB76D90-4A34-4A4C-B47B-66419A454179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F3476BA4-97F0-4B79-ADB1-A1F7FD5E5F7F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DD79C67E-84F3-4C49-98B6-09DE28DCFF13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<sst xmlns="http://schemas.openxmlformats.org/spreadsheetml/2006/main" count="342" uniqueCount="200">
  <si>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</si>
  <si>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</si>
  <si>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</si>
  <si>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</si>
  <si>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</si>
  <si>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</si>
  <si>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</si>
  <si>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</si>
  <si>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</si>
  <si>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</si>
  <si>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</si>
  <si>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</si>
  <si>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</si>
  <si>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</si>
  <si>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</si>
  <si>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</si>
  <si>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</si>
  <si>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</si>
  <si>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</si>
  <si>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</si>
  <si>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</si>
  <si>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</si>
  <si>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</si>
  <si>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</si>
  <si>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</si>
  <si>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</si>
  <si>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</si>
  <si>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</si>
  <si>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</si>
  <si>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</si>
  <si>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</si>
  <si>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</si>
  <si>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</si>
  <si>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</si>
  <si>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</si>
  <si>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</si>
  <si>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</si>
  <si>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</si>
  <si>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</si>
  <si>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</si>
  <si>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</si>
  <si>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</si>
  <si>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</si>
  <si>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</si>
  <si>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</si>
  <si>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Ladislav Hanuš</t>
  </si>
  <si>
    <t>FVE 36,9 kWp NA STŘEŠE DOMOVA MLÁDEŽE parc. č. st. 3086, k.ú. Sušice nad Otavou</t>
  </si>
  <si>
    <t>Střední odborná škola a Střední odborné učiliště, Sušice, U Kapličky 761</t>
  </si>
  <si>
    <t>U Kapličky 761</t>
  </si>
  <si>
    <t>Sušice - Sušice II</t>
  </si>
  <si>
    <t>34201</t>
  </si>
  <si>
    <t>00077615</t>
  </si>
  <si>
    <t>CZ00077615</t>
  </si>
  <si>
    <t>B. Němcové 899</t>
  </si>
  <si>
    <t>Strakonice-Strakonice II</t>
  </si>
  <si>
    <t>38601</t>
  </si>
  <si>
    <t>02013631</t>
  </si>
  <si>
    <t>CZ8901311727</t>
  </si>
  <si>
    <t>Rozpočet</t>
  </si>
  <si>
    <t>Celkem za stavbu</t>
  </si>
  <si>
    <t>CZK</t>
  </si>
  <si>
    <t xml:space="preserve">Popis rozpočtu:  - </t>
  </si>
  <si>
    <t>zak.č.: E.23-17</t>
  </si>
  <si>
    <t>Rekapitulace dílů</t>
  </si>
  <si>
    <t>Typ dílu</t>
  </si>
  <si>
    <t>E1</t>
  </si>
  <si>
    <t>Materiál - konstrukce střecha + zemní instalace</t>
  </si>
  <si>
    <t>E2</t>
  </si>
  <si>
    <t>Materiál - elektroinstalace</t>
  </si>
  <si>
    <t>E3</t>
  </si>
  <si>
    <t>Materiál - rozváděče</t>
  </si>
  <si>
    <t>M21.3</t>
  </si>
  <si>
    <t>Elektromontáže - rozváděče</t>
  </si>
  <si>
    <t>M65</t>
  </si>
  <si>
    <t>Elektroinstalace</t>
  </si>
  <si>
    <t>VN</t>
  </si>
  <si>
    <t xml:space="preserve">Vedlejší náklady </t>
  </si>
  <si>
    <t>VN1</t>
  </si>
  <si>
    <t>Vedlejší náklady - nezpůsobilé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</si>
  <si>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</si>
  <si>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</si>
  <si>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</si>
  <si>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</si>
  <si>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</si>
  <si>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</si>
  <si>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</si>
  <si>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</si>
  <si>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</si>
  <si>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</si>
  <si>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</si>
  <si>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</si>
  <si>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</si>
  <si>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</si>
  <si>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</si>
  <si>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</si>
  <si>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</si>
  <si>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</si>
  <si>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</si>
  <si>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</si>
  <si>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</si>
  <si>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</si>
  <si>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</si>
  <si>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</si>
  <si>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</si>
  <si>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</si>
  <si>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</si>
  <si>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</si>
  <si>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pol_001</t>
  </si>
  <si>
    <t>Typizovaná konstrukce pro plochou střechu 1kWp</t>
  </si>
  <si>
    <t>kus</t>
  </si>
  <si>
    <t>POL3_0</t>
  </si>
  <si>
    <t>pol_002</t>
  </si>
  <si>
    <t>Spojovací materiál, kotevní prvky panelů k hliníkovým lištám koncové</t>
  </si>
  <si>
    <t>pol_003</t>
  </si>
  <si>
    <t>Spojovací materiál, kotevní prvky panelů k hliníkovým lištám středové</t>
  </si>
  <si>
    <t>553473901R</t>
  </si>
  <si>
    <t>MARS žlab kabelový NKZI 50 x 125 x 0,7 mm EO, s integrovanou spojkou</t>
  </si>
  <si>
    <t>m</t>
  </si>
  <si>
    <t>pol_005</t>
  </si>
  <si>
    <t>Spojovací materiál včetně kotevního materiálu pro, kabelový žlab MARS 125/50</t>
  </si>
  <si>
    <t>kpl</t>
  </si>
  <si>
    <t>341116250R</t>
  </si>
  <si>
    <t>Kabel silový s Cu jádrem 1 kV 1-CYKY 5 x 25 mm2</t>
  </si>
  <si>
    <t>34111090R</t>
  </si>
  <si>
    <t>Kabel silový s Cu jádrem 750 V CYKY 5 x 1,5 mm2</t>
  </si>
  <si>
    <t>pol_009</t>
  </si>
  <si>
    <t>Optimizér pro dva panely - připojení k měniči</t>
  </si>
  <si>
    <t>pol_010</t>
  </si>
  <si>
    <t>Fotovoltaický solární panel 450Wp</t>
  </si>
  <si>
    <t>pol_012</t>
  </si>
  <si>
    <t>Střídač 33.3kW</t>
  </si>
  <si>
    <t>pol_013</t>
  </si>
  <si>
    <t>Solární kabel H1Z2Z2-K, 6mm2, 1000V, černý</t>
  </si>
  <si>
    <t>3457115963R</t>
  </si>
  <si>
    <t>Trubka elektroinstalační ohebná UV stabil Super, Monoflex 1232</t>
  </si>
  <si>
    <t>3457115960R</t>
  </si>
  <si>
    <t>Trubka elektroinstalační ohebná UV stabil Super, Monoflex 1216E</t>
  </si>
  <si>
    <t>pol_016</t>
  </si>
  <si>
    <t>Vodič silový pevné uložení CYY 16 mm2</t>
  </si>
  <si>
    <t>pol_300</t>
  </si>
  <si>
    <t>Dozbrojení rozváděče RH1 viz výkres D1-III JPS</t>
  </si>
  <si>
    <t>pol_301</t>
  </si>
  <si>
    <t>Rozváděč R FVE1, viz výkres D1-III JPS</t>
  </si>
  <si>
    <t>210190001R00</t>
  </si>
  <si>
    <t>Montáž rozvodnic</t>
  </si>
  <si>
    <t>POL1_0</t>
  </si>
  <si>
    <t>pol_3001</t>
  </si>
  <si>
    <t>Dozbrojení rozváděče RH1</t>
  </si>
  <si>
    <t>pol_3002</t>
  </si>
  <si>
    <t>Sestavení, zapojení, oživení, popis R FVE1</t>
  </si>
  <si>
    <t>650611115R00</t>
  </si>
  <si>
    <t>Montáž nosné konstrukce fotovoltaických panelů na plochou střechu,  pro 1kWp</t>
  </si>
  <si>
    <t>650614123R00</t>
  </si>
  <si>
    <t>Montáž výkonového optimizeru stejnosměrného měniče napětí DC/AC, výstupní výkon přes 650 W</t>
  </si>
  <si>
    <t>650613127R00</t>
  </si>
  <si>
    <t>Montáž síťového střídače napětí DC/AC fotovoltaických systémů, třífázového přes 25000 do 50000 W</t>
  </si>
  <si>
    <t>650612231R00</t>
  </si>
  <si>
    <t>Montáž fotovoltaických panelů na plochou střechu, krystalické panely o výkonu přes 300 Wp</t>
  </si>
  <si>
    <t>220262112R00</t>
  </si>
  <si>
    <t>Kabel.žlab Mars s integr.spojkou NKZI 50x125 mm</t>
  </si>
  <si>
    <t>650124273R00</t>
  </si>
  <si>
    <t>Uložení kabelu Cu 5 x 25 mm2 pevně</t>
  </si>
  <si>
    <t>210810055R00</t>
  </si>
  <si>
    <t>Kabel CYKY-m 750 V 5 x 1,5 mm2 pevně uložený</t>
  </si>
  <si>
    <t>220270605R00</t>
  </si>
  <si>
    <t>Mont vodiče ay,cy,cya,dc  6 pevně</t>
  </si>
  <si>
    <t>210800648R00</t>
  </si>
  <si>
    <t>Vodič H07V-K (CYA) 16 mm2 uložený pevně</t>
  </si>
  <si>
    <t>210010005R00</t>
  </si>
  <si>
    <t>Trubka ohebná pevně, vnější průměr do 40 mm</t>
  </si>
  <si>
    <t>210010001R00</t>
  </si>
  <si>
    <t>Trubka ohebná pevně, vnější průměr 16 mm</t>
  </si>
  <si>
    <t>005231010R</t>
  </si>
  <si>
    <t>Revize výchozí</t>
  </si>
  <si>
    <t>Soubor</t>
  </si>
  <si>
    <t>pol_6001</t>
  </si>
  <si>
    <t>Jeřád/zdvihací technika</t>
  </si>
  <si>
    <t>hod</t>
  </si>
  <si>
    <t>pol_6002</t>
  </si>
  <si>
    <t>Funkční zkoušky instalace</t>
  </si>
  <si>
    <t>pol_6003</t>
  </si>
  <si>
    <t>Zaškolení obsluhy</t>
  </si>
  <si>
    <t>pol_6004</t>
  </si>
  <si>
    <t>Doprava</t>
  </si>
  <si>
    <t>pol_6005</t>
  </si>
  <si>
    <t>Zabezpečení staveniště</t>
  </si>
  <si>
    <t>pol_6006</t>
  </si>
  <si>
    <t>Koordinační činnost</t>
  </si>
  <si>
    <t>pol_6007</t>
  </si>
  <si>
    <t>Likvidace obalů</t>
  </si>
  <si>
    <t>pol_6008</t>
  </si>
  <si>
    <t>Požárně bezpečnostní řešení</t>
  </si>
  <si>
    <t>005241010R</t>
  </si>
  <si>
    <t xml:space="preserve">Dokumentace skutečného provedení </t>
  </si>
  <si>
    <t>Dodavatelská a dílenská dokumentace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</si>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</sst>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51BC3AF8-8178-411A-BA92-7CDA973D1EA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06C0-106D-4DA9-8A33-24DACA4A614A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A261-8D10-4DFC-B583-DB79E50C3426}">
  <sheetPr codeName="List5112">
    <tabColor rgb="FF66FF66"/>
  </sheetPr>
  <dimension ref="A1:AZ59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  <col min="52" max="52" width="94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hidden="1" customHeight="1" x14ac:dyDescent="0.25">
      <c r="A3" s="4"/>
      <c r="B3" s="110" t="s">
        <v>43</v>
      </c>
      <c r="C3" s="111"/>
      <c r="D3" s="112"/>
      <c r="E3" s="113"/>
      <c r="F3" s="113"/>
      <c r="G3" s="113"/>
      <c r="H3" s="113"/>
      <c r="I3" s="113"/>
      <c r="J3" s="114"/>
    </row>
    <row r="4" spans="1:15" ht="23.25" hidden="1" customHeight="1" x14ac:dyDescent="0.3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 t="s">
        <v>52</v>
      </c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45</v>
      </c>
      <c r="E11" s="123"/>
      <c r="F11" s="123"/>
      <c r="G11" s="123"/>
      <c r="H11" s="27" t="s">
        <v>33</v>
      </c>
      <c r="I11" s="127" t="s">
        <v>56</v>
      </c>
      <c r="J11" s="11"/>
    </row>
    <row r="12" spans="1:15" ht="15.75" customHeight="1" x14ac:dyDescent="0.25">
      <c r="A12" s="4"/>
      <c r="B12" s="39"/>
      <c r="C12" s="25"/>
      <c r="D12" s="124" t="s">
        <v>53</v>
      </c>
      <c r="E12" s="124"/>
      <c r="F12" s="124"/>
      <c r="G12" s="124"/>
      <c r="H12" s="27" t="s">
        <v>34</v>
      </c>
      <c r="I12" s="127" t="s">
        <v>57</v>
      </c>
      <c r="J12" s="11"/>
    </row>
    <row r="13" spans="1:15" ht="15.75" customHeight="1" x14ac:dyDescent="0.25">
      <c r="A13" s="4"/>
      <c r="B13" s="40"/>
      <c r="C13" s="126" t="s">
        <v>55</v>
      </c>
      <c r="D13" s="125" t="s">
        <v>54</v>
      </c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/>
      <c r="F16" s="81"/>
      <c r="G16" s="80"/>
      <c r="H16" s="81"/>
      <c r="I16" s="80">
        <f>SUMIF(F49:F55,A16,I49:I55)+SUMIF(F49:F55,"PSU",I49:I55)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/>
      <c r="F17" s="81"/>
      <c r="G17" s="80"/>
      <c r="H17" s="81"/>
      <c r="I17" s="80">
        <f>SUMIF(F49:F55,A17,I49:I55)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/>
      <c r="F18" s="81"/>
      <c r="G18" s="80"/>
      <c r="H18" s="81"/>
      <c r="I18" s="80">
        <f>SUMIF(F49:F55,A18,I49:I55)</f>
        <v>0</v>
      </c>
      <c r="J18" s="82"/>
    </row>
    <row r="19" spans="1:10" ht="23.25" customHeight="1" x14ac:dyDescent="0.25">
      <c r="A19" s="194" t="s">
        <v>75</v>
      </c>
      <c r="B19" s="195" t="s">
        <v>26</v>
      </c>
      <c r="C19" s="56"/>
      <c r="D19" s="57"/>
      <c r="E19" s="80"/>
      <c r="F19" s="81"/>
      <c r="G19" s="80"/>
      <c r="H19" s="81"/>
      <c r="I19" s="80">
        <f>SUMIF(F49:F55,A19,I49:I55)</f>
        <v>0</v>
      </c>
      <c r="J19" s="82"/>
    </row>
    <row r="20" spans="1:10" ht="23.25" customHeight="1" x14ac:dyDescent="0.25">
      <c r="A20" s="194" t="s">
        <v>79</v>
      </c>
      <c r="B20" s="195" t="s">
        <v>27</v>
      </c>
      <c r="C20" s="56"/>
      <c r="D20" s="57"/>
      <c r="E20" s="80"/>
      <c r="F20" s="81"/>
      <c r="G20" s="80"/>
      <c r="H20" s="81"/>
      <c r="I20" s="80">
        <f>SUMIF(F49:F55,A20,I49:I55)</f>
        <v>0</v>
      </c>
      <c r="J20" s="82"/>
    </row>
    <row r="21" spans="1:10" ht="23.25" customHeight="1" x14ac:dyDescent="0.3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60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45611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3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4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58</v>
      </c>
      <c r="C39" s="137" t="s">
        <v>46</v>
      </c>
      <c r="D39" s="138"/>
      <c r="E39" s="138"/>
      <c r="F39" s="146">
        <f>'Rozpočet Pol'!AC57</f>
        <v>0</v>
      </c>
      <c r="G39" s="147">
        <f>'Rozpočet Pol'!AD57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52" ht="25.5" hidden="1" customHeight="1" x14ac:dyDescent="0.25">
      <c r="A40" s="130"/>
      <c r="B40" s="140" t="s">
        <v>59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61</v>
      </c>
    </row>
    <row r="43" spans="1:52" x14ac:dyDescent="0.25">
      <c r="B43" s="161" t="s">
        <v>62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zak.č.: E.23-17</v>
      </c>
    </row>
    <row r="46" spans="1:52" ht="15.5" x14ac:dyDescent="0.35">
      <c r="B46" s="162" t="s">
        <v>63</v>
      </c>
    </row>
    <row r="48" spans="1:52" ht="25.5" customHeight="1" x14ac:dyDescent="0.25">
      <c r="A48" s="163"/>
      <c r="B48" s="169" t="s">
        <v>16</v>
      </c>
      <c r="C48" s="169" t="s">
        <v>5</v>
      </c>
      <c r="D48" s="170"/>
      <c r="E48" s="170"/>
      <c r="F48" s="173" t="s">
        <v>64</v>
      </c>
      <c r="G48" s="173"/>
      <c r="H48" s="173"/>
      <c r="I48" s="174" t="s">
        <v>28</v>
      </c>
      <c r="J48" s="174"/>
    </row>
    <row r="49" spans="1:10" ht="25.5" customHeight="1" x14ac:dyDescent="0.25">
      <c r="A49" s="164"/>
      <c r="B49" s="175" t="s">
        <v>65</v>
      </c>
      <c r="C49" s="176" t="s">
        <v>66</v>
      </c>
      <c r="D49" s="177"/>
      <c r="E49" s="177"/>
      <c r="F49" s="181" t="s">
        <v>23</v>
      </c>
      <c r="G49" s="182"/>
      <c r="H49" s="182"/>
      <c r="I49" s="183">
        <f>'Rozpočet Pol'!G8</f>
        <v>0</v>
      </c>
      <c r="J49" s="183"/>
    </row>
    <row r="50" spans="1:10" ht="25.5" customHeight="1" x14ac:dyDescent="0.25">
      <c r="A50" s="164"/>
      <c r="B50" s="167" t="s">
        <v>67</v>
      </c>
      <c r="C50" s="166" t="s">
        <v>68</v>
      </c>
      <c r="D50" s="168"/>
      <c r="E50" s="168"/>
      <c r="F50" s="184" t="s">
        <v>23</v>
      </c>
      <c r="G50" s="185"/>
      <c r="H50" s="185"/>
      <c r="I50" s="186">
        <f>'Rozpočet Pol'!G14</f>
        <v>0</v>
      </c>
      <c r="J50" s="186"/>
    </row>
    <row r="51" spans="1:10" ht="25.5" customHeight="1" x14ac:dyDescent="0.25">
      <c r="A51" s="164"/>
      <c r="B51" s="167" t="s">
        <v>69</v>
      </c>
      <c r="C51" s="166" t="s">
        <v>70</v>
      </c>
      <c r="D51" s="168"/>
      <c r="E51" s="168"/>
      <c r="F51" s="184" t="s">
        <v>23</v>
      </c>
      <c r="G51" s="185"/>
      <c r="H51" s="185"/>
      <c r="I51" s="186">
        <f>'Rozpočet Pol'!G24</f>
        <v>0</v>
      </c>
      <c r="J51" s="186"/>
    </row>
    <row r="52" spans="1:10" ht="25.5" customHeight="1" x14ac:dyDescent="0.25">
      <c r="A52" s="164"/>
      <c r="B52" s="167" t="s">
        <v>71</v>
      </c>
      <c r="C52" s="166" t="s">
        <v>72</v>
      </c>
      <c r="D52" s="168"/>
      <c r="E52" s="168"/>
      <c r="F52" s="184" t="s">
        <v>25</v>
      </c>
      <c r="G52" s="185"/>
      <c r="H52" s="185"/>
      <c r="I52" s="186">
        <f>'Rozpočet Pol'!G27</f>
        <v>0</v>
      </c>
      <c r="J52" s="186"/>
    </row>
    <row r="53" spans="1:10" ht="25.5" customHeight="1" x14ac:dyDescent="0.25">
      <c r="A53" s="164"/>
      <c r="B53" s="167" t="s">
        <v>73</v>
      </c>
      <c r="C53" s="166" t="s">
        <v>74</v>
      </c>
      <c r="D53" s="168"/>
      <c r="E53" s="168"/>
      <c r="F53" s="184" t="s">
        <v>25</v>
      </c>
      <c r="G53" s="185"/>
      <c r="H53" s="185"/>
      <c r="I53" s="186">
        <f>'Rozpočet Pol'!G31</f>
        <v>0</v>
      </c>
      <c r="J53" s="186"/>
    </row>
    <row r="54" spans="1:10" ht="25.5" customHeight="1" x14ac:dyDescent="0.25">
      <c r="A54" s="164"/>
      <c r="B54" s="167" t="s">
        <v>75</v>
      </c>
      <c r="C54" s="166" t="s">
        <v>76</v>
      </c>
      <c r="D54" s="168"/>
      <c r="E54" s="168"/>
      <c r="F54" s="184" t="s">
        <v>75</v>
      </c>
      <c r="G54" s="185"/>
      <c r="H54" s="185"/>
      <c r="I54" s="186">
        <f>'Rozpočet Pol'!G43</f>
        <v>0</v>
      </c>
      <c r="J54" s="186"/>
    </row>
    <row r="55" spans="1:10" ht="25.5" customHeight="1" x14ac:dyDescent="0.25">
      <c r="A55" s="164"/>
      <c r="B55" s="178" t="s">
        <v>77</v>
      </c>
      <c r="C55" s="179" t="s">
        <v>78</v>
      </c>
      <c r="D55" s="180"/>
      <c r="E55" s="180"/>
      <c r="F55" s="187" t="s">
        <v>23</v>
      </c>
      <c r="G55" s="188"/>
      <c r="H55" s="188"/>
      <c r="I55" s="189">
        <f>'Rozpočet Pol'!G53</f>
        <v>0</v>
      </c>
      <c r="J55" s="189"/>
    </row>
    <row r="56" spans="1:10" ht="25.5" customHeight="1" x14ac:dyDescent="0.25">
      <c r="A56" s="165"/>
      <c r="B56" s="171" t="s">
        <v>1</v>
      </c>
      <c r="C56" s="171"/>
      <c r="D56" s="172"/>
      <c r="E56" s="172"/>
      <c r="F56" s="190"/>
      <c r="G56" s="191"/>
      <c r="H56" s="191"/>
      <c r="I56" s="192">
        <f>SUM(I49:I55)</f>
        <v>0</v>
      </c>
      <c r="J56" s="192"/>
    </row>
    <row r="57" spans="1:10" x14ac:dyDescent="0.25">
      <c r="F57" s="193"/>
      <c r="G57" s="129"/>
      <c r="H57" s="193"/>
      <c r="I57" s="129"/>
      <c r="J57" s="129"/>
    </row>
    <row r="58" spans="1:10" x14ac:dyDescent="0.25">
      <c r="F58" s="193"/>
      <c r="G58" s="129"/>
      <c r="H58" s="193"/>
      <c r="I58" s="129"/>
      <c r="J58" s="129"/>
    </row>
    <row r="59" spans="1:10" x14ac:dyDescent="0.25">
      <c r="F59" s="193"/>
      <c r="G59" s="129"/>
      <c r="H59" s="193"/>
      <c r="I59" s="129"/>
      <c r="J59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I56:J56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0E9-B5A8-41FE-9432-F474633BB0E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5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5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5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1C209-1E22-4412-9602-18EF0AB283A0}">
  <sheetPr>
    <outlinePr summaryBelow="0"/>
  </sheetPr>
  <dimension ref="A1:BH67"/>
  <sheetViews>
    <sheetView tabSelected="1" workbookViewId="0">
      <selection sqref="A1:G1"/>
    </sheetView>
  </sheetViews>
  <sheetFormatPr defaultRowHeight="12.5" outlineLevelRow="1" x14ac:dyDescent="0.25"/>
  <cols>
    <col min="1" max="1" width="4.1796875" customWidth="1"/>
    <col min="2" max="2" width="14.36328125" style="128" customWidth="1"/>
    <col min="3" max="3" width="38.1796875" style="128" customWidth="1"/>
    <col min="4" max="4" width="4.453125" customWidth="1"/>
    <col min="5" max="5" width="10.453125" customWidth="1"/>
    <col min="6" max="6" width="9.81640625" customWidth="1"/>
    <col min="7" max="7" width="12.6328125" customWidth="1"/>
    <col min="8" max="21" width="0" hidden="1" customWidth="1"/>
    <col min="29" max="39" width="0" hidden="1" customWidth="1"/>
  </cols>
  <sheetData>
    <row r="1" spans="1:60" ht="15.75" customHeight="1" x14ac:dyDescent="0.35">
      <c r="A1" s="196" t="s">
        <v>6</v>
      </c>
      <c r="B1" s="196"/>
      <c r="C1" s="196"/>
      <c r="D1" s="196"/>
      <c r="E1" s="196"/>
      <c r="F1" s="196"/>
      <c r="G1" s="196"/>
      <c r="AE1" t="s">
        <v>81</v>
      </c>
    </row>
    <row r="2" spans="1:60" ht="25" customHeight="1" x14ac:dyDescent="0.25">
      <c r="A2" s="203" t="s">
        <v>80</v>
      </c>
      <c r="B2" s="197"/>
      <c r="C2" s="198" t="s">
        <v>46</v>
      </c>
      <c r="D2" s="199"/>
      <c r="E2" s="199"/>
      <c r="F2" s="199"/>
      <c r="G2" s="205"/>
      <c r="AE2" t="s">
        <v>82</v>
      </c>
    </row>
    <row r="3" spans="1:60" ht="25" hidden="1" customHeight="1" x14ac:dyDescent="0.25">
      <c r="A3" s="204" t="s">
        <v>7</v>
      </c>
      <c r="B3" s="202"/>
      <c r="C3" s="200"/>
      <c r="D3" s="201"/>
      <c r="E3" s="201"/>
      <c r="F3" s="201"/>
      <c r="G3" s="206"/>
      <c r="AE3" t="s">
        <v>83</v>
      </c>
    </row>
    <row r="4" spans="1:60" ht="2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84</v>
      </c>
    </row>
    <row r="5" spans="1:60" hidden="1" x14ac:dyDescent="0.25">
      <c r="A5" s="207" t="s">
        <v>85</v>
      </c>
      <c r="B5" s="208"/>
      <c r="C5" s="209"/>
      <c r="D5" s="210"/>
      <c r="E5" s="210"/>
      <c r="F5" s="210"/>
      <c r="G5" s="211"/>
      <c r="AE5" t="s">
        <v>86</v>
      </c>
    </row>
    <row r="7" spans="1:60" ht="37.5" x14ac:dyDescent="0.25">
      <c r="A7" s="216" t="s">
        <v>87</v>
      </c>
      <c r="B7" s="217" t="s">
        <v>88</v>
      </c>
      <c r="C7" s="217" t="s">
        <v>89</v>
      </c>
      <c r="D7" s="216" t="s">
        <v>90</v>
      </c>
      <c r="E7" s="216" t="s">
        <v>91</v>
      </c>
      <c r="F7" s="212" t="s">
        <v>92</v>
      </c>
      <c r="G7" s="233" t="s">
        <v>28</v>
      </c>
      <c r="H7" s="234" t="s">
        <v>29</v>
      </c>
      <c r="I7" s="234" t="s">
        <v>93</v>
      </c>
      <c r="J7" s="234" t="s">
        <v>30</v>
      </c>
      <c r="K7" s="234" t="s">
        <v>94</v>
      </c>
      <c r="L7" s="234" t="s">
        <v>95</v>
      </c>
      <c r="M7" s="234" t="s">
        <v>96</v>
      </c>
      <c r="N7" s="234" t="s">
        <v>97</v>
      </c>
      <c r="O7" s="234" t="s">
        <v>98</v>
      </c>
      <c r="P7" s="234" t="s">
        <v>99</v>
      </c>
      <c r="Q7" s="234" t="s">
        <v>100</v>
      </c>
      <c r="R7" s="234" t="s">
        <v>101</v>
      </c>
      <c r="S7" s="234" t="s">
        <v>102</v>
      </c>
      <c r="T7" s="234" t="s">
        <v>103</v>
      </c>
      <c r="U7" s="219" t="s">
        <v>104</v>
      </c>
    </row>
    <row r="8" spans="1:60" x14ac:dyDescent="0.25">
      <c r="A8" s="235" t="s">
        <v>105</v>
      </c>
      <c r="B8" s="236" t="s">
        <v>65</v>
      </c>
      <c r="C8" s="237" t="s">
        <v>66</v>
      </c>
      <c r="D8" s="238"/>
      <c r="E8" s="239"/>
      <c r="F8" s="240"/>
      <c r="G8" s="240">
        <f>SUMIF(AE9:AE13,"&lt;&gt;NOR",G9:G13)</f>
        <v>0</v>
      </c>
      <c r="H8" s="240"/>
      <c r="I8" s="240">
        <f>SUM(I9:I13)</f>
        <v>0</v>
      </c>
      <c r="J8" s="240"/>
      <c r="K8" s="240">
        <f>SUM(K9:K13)</f>
        <v>0</v>
      </c>
      <c r="L8" s="240"/>
      <c r="M8" s="240">
        <f>SUM(M9:M13)</f>
        <v>0</v>
      </c>
      <c r="N8" s="218"/>
      <c r="O8" s="218">
        <f>SUM(O9:O13)</f>
        <v>0.14320999999999998</v>
      </c>
      <c r="P8" s="218"/>
      <c r="Q8" s="218">
        <f>SUM(Q9:Q13)</f>
        <v>0</v>
      </c>
      <c r="R8" s="218"/>
      <c r="S8" s="218"/>
      <c r="T8" s="235"/>
      <c r="U8" s="218">
        <f>SUM(U9:U13)</f>
        <v>0</v>
      </c>
      <c r="AE8" t="s">
        <v>106</v>
      </c>
    </row>
    <row r="9" spans="1:60" outlineLevel="1" x14ac:dyDescent="0.25">
      <c r="A9" s="214">
        <v>1</v>
      </c>
      <c r="B9" s="220" t="s">
        <v>107</v>
      </c>
      <c r="C9" s="263" t="s">
        <v>108</v>
      </c>
      <c r="D9" s="222" t="s">
        <v>109</v>
      </c>
      <c r="E9" s="228">
        <v>37</v>
      </c>
      <c r="F9" s="230">
        <f>H9+J9</f>
        <v>0</v>
      </c>
      <c r="G9" s="231">
        <f>ROUND(E9*F9,2)</f>
        <v>0</v>
      </c>
      <c r="H9" s="231"/>
      <c r="I9" s="231">
        <f>ROUND(E9*H9,2)</f>
        <v>0</v>
      </c>
      <c r="J9" s="231"/>
      <c r="K9" s="231">
        <f>ROUND(E9*J9,2)</f>
        <v>0</v>
      </c>
      <c r="L9" s="231">
        <v>21</v>
      </c>
      <c r="M9" s="231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</v>
      </c>
      <c r="U9" s="223">
        <f>ROUND(E9*T9,2)</f>
        <v>0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110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0" outlineLevel="1" x14ac:dyDescent="0.25">
      <c r="A10" s="214">
        <v>2</v>
      </c>
      <c r="B10" s="220" t="s">
        <v>111</v>
      </c>
      <c r="C10" s="263" t="s">
        <v>112</v>
      </c>
      <c r="D10" s="222" t="s">
        <v>109</v>
      </c>
      <c r="E10" s="228">
        <v>80</v>
      </c>
      <c r="F10" s="230">
        <f>H10+J10</f>
        <v>0</v>
      </c>
      <c r="G10" s="231">
        <f>ROUND(E10*F10,2)</f>
        <v>0</v>
      </c>
      <c r="H10" s="231"/>
      <c r="I10" s="231">
        <f>ROUND(E10*H10,2)</f>
        <v>0</v>
      </c>
      <c r="J10" s="231"/>
      <c r="K10" s="231">
        <f>ROUND(E10*J10,2)</f>
        <v>0</v>
      </c>
      <c r="L10" s="231">
        <v>21</v>
      </c>
      <c r="M10" s="231">
        <f>G10*(1+L10/100)</f>
        <v>0</v>
      </c>
      <c r="N10" s="223">
        <v>0</v>
      </c>
      <c r="O10" s="223">
        <f>ROUND(E10*N10,5)</f>
        <v>0</v>
      </c>
      <c r="P10" s="223">
        <v>0</v>
      </c>
      <c r="Q10" s="223">
        <f>ROUND(E10*P10,5)</f>
        <v>0</v>
      </c>
      <c r="R10" s="223"/>
      <c r="S10" s="223"/>
      <c r="T10" s="224">
        <v>0</v>
      </c>
      <c r="U10" s="223">
        <f>ROUND(E10*T10,2)</f>
        <v>0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110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14">
        <v>3</v>
      </c>
      <c r="B11" s="220" t="s">
        <v>113</v>
      </c>
      <c r="C11" s="263" t="s">
        <v>114</v>
      </c>
      <c r="D11" s="222" t="s">
        <v>109</v>
      </c>
      <c r="E11" s="228">
        <v>124</v>
      </c>
      <c r="F11" s="230">
        <f>H11+J11</f>
        <v>0</v>
      </c>
      <c r="G11" s="231">
        <f>ROUND(E11*F11,2)</f>
        <v>0</v>
      </c>
      <c r="H11" s="231"/>
      <c r="I11" s="231">
        <f>ROUND(E11*H11,2)</f>
        <v>0</v>
      </c>
      <c r="J11" s="231"/>
      <c r="K11" s="231">
        <f>ROUND(E11*J11,2)</f>
        <v>0</v>
      </c>
      <c r="L11" s="231">
        <v>21</v>
      </c>
      <c r="M11" s="231">
        <f>G11*(1+L11/100)</f>
        <v>0</v>
      </c>
      <c r="N11" s="223">
        <v>0</v>
      </c>
      <c r="O11" s="223">
        <f>ROUND(E11*N11,5)</f>
        <v>0</v>
      </c>
      <c r="P11" s="223">
        <v>0</v>
      </c>
      <c r="Q11" s="223">
        <f>ROUND(E11*P11,5)</f>
        <v>0</v>
      </c>
      <c r="R11" s="223"/>
      <c r="S11" s="223"/>
      <c r="T11" s="224">
        <v>0</v>
      </c>
      <c r="U11" s="223">
        <f>ROUND(E11*T11,2)</f>
        <v>0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110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" outlineLevel="1" x14ac:dyDescent="0.25">
      <c r="A12" s="214">
        <v>4</v>
      </c>
      <c r="B12" s="220" t="s">
        <v>115</v>
      </c>
      <c r="C12" s="263" t="s">
        <v>116</v>
      </c>
      <c r="D12" s="222" t="s">
        <v>117</v>
      </c>
      <c r="E12" s="228">
        <v>110</v>
      </c>
      <c r="F12" s="230">
        <f>H12+J12</f>
        <v>0</v>
      </c>
      <c r="G12" s="231">
        <f>ROUND(E12*F12,2)</f>
        <v>0</v>
      </c>
      <c r="H12" s="231"/>
      <c r="I12" s="231">
        <f>ROUND(E12*H12,2)</f>
        <v>0</v>
      </c>
      <c r="J12" s="231"/>
      <c r="K12" s="231">
        <f>ROUND(E12*J12,2)</f>
        <v>0</v>
      </c>
      <c r="L12" s="231">
        <v>21</v>
      </c>
      <c r="M12" s="231">
        <f>G12*(1+L12/100)</f>
        <v>0</v>
      </c>
      <c r="N12" s="223">
        <v>1.2999999999999999E-3</v>
      </c>
      <c r="O12" s="223">
        <f>ROUND(E12*N12,5)</f>
        <v>0.14299999999999999</v>
      </c>
      <c r="P12" s="223">
        <v>0</v>
      </c>
      <c r="Q12" s="223">
        <f>ROUND(E12*P12,5)</f>
        <v>0</v>
      </c>
      <c r="R12" s="223"/>
      <c r="S12" s="223"/>
      <c r="T12" s="224">
        <v>0</v>
      </c>
      <c r="U12" s="223">
        <f>ROUND(E12*T12,2)</f>
        <v>0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110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" outlineLevel="1" x14ac:dyDescent="0.25">
      <c r="A13" s="214">
        <v>5</v>
      </c>
      <c r="B13" s="220" t="s">
        <v>118</v>
      </c>
      <c r="C13" s="263" t="s">
        <v>119</v>
      </c>
      <c r="D13" s="222" t="s">
        <v>120</v>
      </c>
      <c r="E13" s="228">
        <v>1</v>
      </c>
      <c r="F13" s="230">
        <f>H13+J13</f>
        <v>0</v>
      </c>
      <c r="G13" s="231">
        <f>ROUND(E13*F13,2)</f>
        <v>0</v>
      </c>
      <c r="H13" s="231"/>
      <c r="I13" s="231">
        <f>ROUND(E13*H13,2)</f>
        <v>0</v>
      </c>
      <c r="J13" s="231"/>
      <c r="K13" s="231">
        <f>ROUND(E13*J13,2)</f>
        <v>0</v>
      </c>
      <c r="L13" s="231">
        <v>21</v>
      </c>
      <c r="M13" s="231">
        <f>G13*(1+L13/100)</f>
        <v>0</v>
      </c>
      <c r="N13" s="223">
        <v>2.1000000000000001E-4</v>
      </c>
      <c r="O13" s="223">
        <f>ROUND(E13*N13,5)</f>
        <v>2.1000000000000001E-4</v>
      </c>
      <c r="P13" s="223">
        <v>0</v>
      </c>
      <c r="Q13" s="223">
        <f>ROUND(E13*P13,5)</f>
        <v>0</v>
      </c>
      <c r="R13" s="223"/>
      <c r="S13" s="223"/>
      <c r="T13" s="224">
        <v>0</v>
      </c>
      <c r="U13" s="223">
        <f>ROUND(E13*T13,2)</f>
        <v>0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110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x14ac:dyDescent="0.25">
      <c r="A14" s="215" t="s">
        <v>105</v>
      </c>
      <c r="B14" s="221" t="s">
        <v>67</v>
      </c>
      <c r="C14" s="264" t="s">
        <v>68</v>
      </c>
      <c r="D14" s="225"/>
      <c r="E14" s="229"/>
      <c r="F14" s="232"/>
      <c r="G14" s="232">
        <f>SUMIF(AE15:AE23,"&lt;&gt;NOR",G15:G23)</f>
        <v>0</v>
      </c>
      <c r="H14" s="232"/>
      <c r="I14" s="232">
        <f>SUM(I15:I23)</f>
        <v>0</v>
      </c>
      <c r="J14" s="232"/>
      <c r="K14" s="232">
        <f>SUM(K15:K23)</f>
        <v>0</v>
      </c>
      <c r="L14" s="232"/>
      <c r="M14" s="232">
        <f>SUM(M15:M23)</f>
        <v>0</v>
      </c>
      <c r="N14" s="226"/>
      <c r="O14" s="226">
        <f>SUM(O15:O23)</f>
        <v>0.14099</v>
      </c>
      <c r="P14" s="226"/>
      <c r="Q14" s="226">
        <f>SUM(Q15:Q23)</f>
        <v>0</v>
      </c>
      <c r="R14" s="226"/>
      <c r="S14" s="226"/>
      <c r="T14" s="227"/>
      <c r="U14" s="226">
        <f>SUM(U15:U23)</f>
        <v>0</v>
      </c>
      <c r="AE14" t="s">
        <v>106</v>
      </c>
    </row>
    <row r="15" spans="1:60" outlineLevel="1" x14ac:dyDescent="0.25">
      <c r="A15" s="214">
        <v>6</v>
      </c>
      <c r="B15" s="220" t="s">
        <v>121</v>
      </c>
      <c r="C15" s="263" t="s">
        <v>122</v>
      </c>
      <c r="D15" s="222" t="s">
        <v>117</v>
      </c>
      <c r="E15" s="228">
        <v>13</v>
      </c>
      <c r="F15" s="230">
        <f>H15+J15</f>
        <v>0</v>
      </c>
      <c r="G15" s="231">
        <f>ROUND(E15*F15,2)</f>
        <v>0</v>
      </c>
      <c r="H15" s="231"/>
      <c r="I15" s="231">
        <f>ROUND(E15*H15,2)</f>
        <v>0</v>
      </c>
      <c r="J15" s="231"/>
      <c r="K15" s="231">
        <f>ROUND(E15*J15,2)</f>
        <v>0</v>
      </c>
      <c r="L15" s="231">
        <v>21</v>
      </c>
      <c r="M15" s="231">
        <f>G15*(1+L15/100)</f>
        <v>0</v>
      </c>
      <c r="N15" s="223">
        <v>1.9599999999999999E-3</v>
      </c>
      <c r="O15" s="223">
        <f>ROUND(E15*N15,5)</f>
        <v>2.5479999999999999E-2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110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>
        <v>7</v>
      </c>
      <c r="B16" s="220" t="s">
        <v>123</v>
      </c>
      <c r="C16" s="263" t="s">
        <v>124</v>
      </c>
      <c r="D16" s="222" t="s">
        <v>117</v>
      </c>
      <c r="E16" s="228">
        <v>13</v>
      </c>
      <c r="F16" s="230">
        <f>H16+J16</f>
        <v>0</v>
      </c>
      <c r="G16" s="231">
        <f>ROUND(E16*F16,2)</f>
        <v>0</v>
      </c>
      <c r="H16" s="231"/>
      <c r="I16" s="231">
        <f>ROUND(E16*H16,2)</f>
        <v>0</v>
      </c>
      <c r="J16" s="231"/>
      <c r="K16" s="231">
        <f>ROUND(E16*J16,2)</f>
        <v>0</v>
      </c>
      <c r="L16" s="231">
        <v>21</v>
      </c>
      <c r="M16" s="231">
        <f>G16*(1+L16/100)</f>
        <v>0</v>
      </c>
      <c r="N16" s="223">
        <v>2.1000000000000001E-4</v>
      </c>
      <c r="O16" s="223">
        <f>ROUND(E16*N16,5)</f>
        <v>2.7299999999999998E-3</v>
      </c>
      <c r="P16" s="223">
        <v>0</v>
      </c>
      <c r="Q16" s="223">
        <f>ROUND(E16*P16,5)</f>
        <v>0</v>
      </c>
      <c r="R16" s="223"/>
      <c r="S16" s="223"/>
      <c r="T16" s="224">
        <v>0</v>
      </c>
      <c r="U16" s="223">
        <f>ROUND(E16*T16,2)</f>
        <v>0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110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>
        <v>8</v>
      </c>
      <c r="B17" s="220" t="s">
        <v>125</v>
      </c>
      <c r="C17" s="263" t="s">
        <v>126</v>
      </c>
      <c r="D17" s="222" t="s">
        <v>109</v>
      </c>
      <c r="E17" s="228">
        <v>41</v>
      </c>
      <c r="F17" s="230">
        <f>H17+J17</f>
        <v>0</v>
      </c>
      <c r="G17" s="231">
        <f>ROUND(E17*F17,2)</f>
        <v>0</v>
      </c>
      <c r="H17" s="231"/>
      <c r="I17" s="231">
        <f>ROUND(E17*H17,2)</f>
        <v>0</v>
      </c>
      <c r="J17" s="231"/>
      <c r="K17" s="231">
        <f>ROUND(E17*J17,2)</f>
        <v>0</v>
      </c>
      <c r="L17" s="231">
        <v>21</v>
      </c>
      <c r="M17" s="231">
        <f>G17*(1+L17/100)</f>
        <v>0</v>
      </c>
      <c r="N17" s="223">
        <v>7.6000000000000004E-4</v>
      </c>
      <c r="O17" s="223">
        <f>ROUND(E17*N17,5)</f>
        <v>3.116E-2</v>
      </c>
      <c r="P17" s="223">
        <v>0</v>
      </c>
      <c r="Q17" s="223">
        <f>ROUND(E17*P17,5)</f>
        <v>0</v>
      </c>
      <c r="R17" s="223"/>
      <c r="S17" s="223"/>
      <c r="T17" s="224">
        <v>0</v>
      </c>
      <c r="U17" s="223">
        <f>ROUND(E17*T17,2)</f>
        <v>0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110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>
        <v>9</v>
      </c>
      <c r="B18" s="220" t="s">
        <v>127</v>
      </c>
      <c r="C18" s="263" t="s">
        <v>128</v>
      </c>
      <c r="D18" s="222" t="s">
        <v>109</v>
      </c>
      <c r="E18" s="228">
        <v>82</v>
      </c>
      <c r="F18" s="230">
        <f>H18+J18</f>
        <v>0</v>
      </c>
      <c r="G18" s="231">
        <f>ROUND(E18*F18,2)</f>
        <v>0</v>
      </c>
      <c r="H18" s="231"/>
      <c r="I18" s="231">
        <f>ROUND(E18*H18,2)</f>
        <v>0</v>
      </c>
      <c r="J18" s="231"/>
      <c r="K18" s="231">
        <f>ROUND(E18*J18,2)</f>
        <v>0</v>
      </c>
      <c r="L18" s="231">
        <v>21</v>
      </c>
      <c r="M18" s="231">
        <f>G18*(1+L18/100)</f>
        <v>0</v>
      </c>
      <c r="N18" s="223">
        <v>4.0999999999999999E-4</v>
      </c>
      <c r="O18" s="223">
        <f>ROUND(E18*N18,5)</f>
        <v>3.3619999999999997E-2</v>
      </c>
      <c r="P18" s="223">
        <v>0</v>
      </c>
      <c r="Q18" s="223">
        <f>ROUND(E18*P18,5)</f>
        <v>0</v>
      </c>
      <c r="R18" s="223"/>
      <c r="S18" s="223"/>
      <c r="T18" s="224">
        <v>0</v>
      </c>
      <c r="U18" s="223">
        <f>ROUND(E18*T18,2)</f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110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>
        <v>10</v>
      </c>
      <c r="B19" s="220" t="s">
        <v>129</v>
      </c>
      <c r="C19" s="263" t="s">
        <v>130</v>
      </c>
      <c r="D19" s="222" t="s">
        <v>109</v>
      </c>
      <c r="E19" s="228">
        <v>1</v>
      </c>
      <c r="F19" s="230">
        <f>H19+J19</f>
        <v>0</v>
      </c>
      <c r="G19" s="231">
        <f>ROUND(E19*F19,2)</f>
        <v>0</v>
      </c>
      <c r="H19" s="231"/>
      <c r="I19" s="231">
        <f>ROUND(E19*H19,2)</f>
        <v>0</v>
      </c>
      <c r="J19" s="231"/>
      <c r="K19" s="231">
        <f>ROUND(E19*J19,2)</f>
        <v>0</v>
      </c>
      <c r="L19" s="231">
        <v>21</v>
      </c>
      <c r="M19" s="231">
        <f>G19*(1+L19/100)</f>
        <v>0</v>
      </c>
      <c r="N19" s="223">
        <v>0</v>
      </c>
      <c r="O19" s="223">
        <f>ROUND(E19*N19,5)</f>
        <v>0</v>
      </c>
      <c r="P19" s="223">
        <v>0</v>
      </c>
      <c r="Q19" s="223">
        <f>ROUND(E19*P19,5)</f>
        <v>0</v>
      </c>
      <c r="R19" s="223"/>
      <c r="S19" s="223"/>
      <c r="T19" s="224">
        <v>0</v>
      </c>
      <c r="U19" s="223">
        <f>ROUND(E19*T19,2)</f>
        <v>0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110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>
        <v>11</v>
      </c>
      <c r="B20" s="220" t="s">
        <v>131</v>
      </c>
      <c r="C20" s="263" t="s">
        <v>132</v>
      </c>
      <c r="D20" s="222" t="s">
        <v>117</v>
      </c>
      <c r="E20" s="228">
        <v>900</v>
      </c>
      <c r="F20" s="230">
        <f>H20+J20</f>
        <v>0</v>
      </c>
      <c r="G20" s="231">
        <f>ROUND(E20*F20,2)</f>
        <v>0</v>
      </c>
      <c r="H20" s="231"/>
      <c r="I20" s="231">
        <f>ROUND(E20*H20,2)</f>
        <v>0</v>
      </c>
      <c r="J20" s="231"/>
      <c r="K20" s="231">
        <f>ROUND(E20*J20,2)</f>
        <v>0</v>
      </c>
      <c r="L20" s="231">
        <v>21</v>
      </c>
      <c r="M20" s="231">
        <f>G20*(1+L20/100)</f>
        <v>0</v>
      </c>
      <c r="N20" s="223">
        <v>0</v>
      </c>
      <c r="O20" s="223">
        <f>ROUND(E20*N20,5)</f>
        <v>0</v>
      </c>
      <c r="P20" s="223">
        <v>0</v>
      </c>
      <c r="Q20" s="223">
        <f>ROUND(E20*P20,5)</f>
        <v>0</v>
      </c>
      <c r="R20" s="223"/>
      <c r="S20" s="223"/>
      <c r="T20" s="224">
        <v>0</v>
      </c>
      <c r="U20" s="223">
        <f>ROUND(E20*T20,2)</f>
        <v>0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110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" outlineLevel="1" x14ac:dyDescent="0.25">
      <c r="A21" s="214">
        <v>12</v>
      </c>
      <c r="B21" s="220" t="s">
        <v>133</v>
      </c>
      <c r="C21" s="263" t="s">
        <v>134</v>
      </c>
      <c r="D21" s="222" t="s">
        <v>117</v>
      </c>
      <c r="E21" s="228">
        <v>100</v>
      </c>
      <c r="F21" s="230">
        <f>H21+J21</f>
        <v>0</v>
      </c>
      <c r="G21" s="231">
        <f>ROUND(E21*F21,2)</f>
        <v>0</v>
      </c>
      <c r="H21" s="231"/>
      <c r="I21" s="231">
        <f>ROUND(E21*H21,2)</f>
        <v>0</v>
      </c>
      <c r="J21" s="231"/>
      <c r="K21" s="231">
        <f>ROUND(E21*J21,2)</f>
        <v>0</v>
      </c>
      <c r="L21" s="231">
        <v>21</v>
      </c>
      <c r="M21" s="231">
        <f>G21*(1+L21/100)</f>
        <v>0</v>
      </c>
      <c r="N21" s="223">
        <v>1.6000000000000001E-4</v>
      </c>
      <c r="O21" s="223">
        <f>ROUND(E21*N21,5)</f>
        <v>1.6E-2</v>
      </c>
      <c r="P21" s="223">
        <v>0</v>
      </c>
      <c r="Q21" s="223">
        <f>ROUND(E21*P21,5)</f>
        <v>0</v>
      </c>
      <c r="R21" s="223"/>
      <c r="S21" s="223"/>
      <c r="T21" s="224">
        <v>0</v>
      </c>
      <c r="U21" s="223">
        <f>ROUND(E21*T21,2)</f>
        <v>0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110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14">
        <v>13</v>
      </c>
      <c r="B22" s="220" t="s">
        <v>135</v>
      </c>
      <c r="C22" s="263" t="s">
        <v>136</v>
      </c>
      <c r="D22" s="222" t="s">
        <v>117</v>
      </c>
      <c r="E22" s="228">
        <v>100</v>
      </c>
      <c r="F22" s="230">
        <f>H22+J22</f>
        <v>0</v>
      </c>
      <c r="G22" s="231">
        <f>ROUND(E22*F22,2)</f>
        <v>0</v>
      </c>
      <c r="H22" s="231"/>
      <c r="I22" s="231">
        <f>ROUND(E22*H22,2)</f>
        <v>0</v>
      </c>
      <c r="J22" s="231"/>
      <c r="K22" s="231">
        <f>ROUND(E22*J22,2)</f>
        <v>0</v>
      </c>
      <c r="L22" s="231">
        <v>21</v>
      </c>
      <c r="M22" s="231">
        <f>G22*(1+L22/100)</f>
        <v>0</v>
      </c>
      <c r="N22" s="223">
        <v>6.0000000000000002E-5</v>
      </c>
      <c r="O22" s="223">
        <f>ROUND(E22*N22,5)</f>
        <v>6.0000000000000001E-3</v>
      </c>
      <c r="P22" s="223">
        <v>0</v>
      </c>
      <c r="Q22" s="223">
        <f>ROUND(E22*P22,5)</f>
        <v>0</v>
      </c>
      <c r="R22" s="223"/>
      <c r="S22" s="223"/>
      <c r="T22" s="224">
        <v>0</v>
      </c>
      <c r="U22" s="223">
        <f>ROUND(E22*T22,2)</f>
        <v>0</v>
      </c>
      <c r="V22" s="213"/>
      <c r="W22" s="213"/>
      <c r="X22" s="213"/>
      <c r="Y22" s="213"/>
      <c r="Z22" s="213"/>
      <c r="AA22" s="213"/>
      <c r="AB22" s="213"/>
      <c r="AC22" s="213"/>
      <c r="AD22" s="213"/>
      <c r="AE22" s="213" t="s">
        <v>110</v>
      </c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14">
        <v>14</v>
      </c>
      <c r="B23" s="220" t="s">
        <v>137</v>
      </c>
      <c r="C23" s="263" t="s">
        <v>138</v>
      </c>
      <c r="D23" s="222" t="s">
        <v>117</v>
      </c>
      <c r="E23" s="228">
        <v>200</v>
      </c>
      <c r="F23" s="230">
        <f>H23+J23</f>
        <v>0</v>
      </c>
      <c r="G23" s="231">
        <f>ROUND(E23*F23,2)</f>
        <v>0</v>
      </c>
      <c r="H23" s="231"/>
      <c r="I23" s="231">
        <f>ROUND(E23*H23,2)</f>
        <v>0</v>
      </c>
      <c r="J23" s="231"/>
      <c r="K23" s="231">
        <f>ROUND(E23*J23,2)</f>
        <v>0</v>
      </c>
      <c r="L23" s="231">
        <v>21</v>
      </c>
      <c r="M23" s="231">
        <f>G23*(1+L23/100)</f>
        <v>0</v>
      </c>
      <c r="N23" s="223">
        <v>1.2999999999999999E-4</v>
      </c>
      <c r="O23" s="223">
        <f>ROUND(E23*N23,5)</f>
        <v>2.5999999999999999E-2</v>
      </c>
      <c r="P23" s="223">
        <v>0</v>
      </c>
      <c r="Q23" s="223">
        <f>ROUND(E23*P23,5)</f>
        <v>0</v>
      </c>
      <c r="R23" s="223"/>
      <c r="S23" s="223"/>
      <c r="T23" s="224">
        <v>0</v>
      </c>
      <c r="U23" s="223">
        <f>ROUND(E23*T23,2)</f>
        <v>0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110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x14ac:dyDescent="0.25">
      <c r="A24" s="215" t="s">
        <v>105</v>
      </c>
      <c r="B24" s="221" t="s">
        <v>69</v>
      </c>
      <c r="C24" s="264" t="s">
        <v>70</v>
      </c>
      <c r="D24" s="225"/>
      <c r="E24" s="229"/>
      <c r="F24" s="232"/>
      <c r="G24" s="232">
        <f>SUMIF(AE25:AE26,"&lt;&gt;NOR",G25:G26)</f>
        <v>0</v>
      </c>
      <c r="H24" s="232"/>
      <c r="I24" s="232">
        <f>SUM(I25:I26)</f>
        <v>0</v>
      </c>
      <c r="J24" s="232"/>
      <c r="K24" s="232">
        <f>SUM(K25:K26)</f>
        <v>0</v>
      </c>
      <c r="L24" s="232"/>
      <c r="M24" s="232">
        <f>SUM(M25:M26)</f>
        <v>0</v>
      </c>
      <c r="N24" s="226"/>
      <c r="O24" s="226">
        <f>SUM(O25:O26)</f>
        <v>0</v>
      </c>
      <c r="P24" s="226"/>
      <c r="Q24" s="226">
        <f>SUM(Q25:Q26)</f>
        <v>0</v>
      </c>
      <c r="R24" s="226"/>
      <c r="S24" s="226"/>
      <c r="T24" s="227"/>
      <c r="U24" s="226">
        <f>SUM(U25:U26)</f>
        <v>0</v>
      </c>
      <c r="AE24" t="s">
        <v>106</v>
      </c>
    </row>
    <row r="25" spans="1:60" outlineLevel="1" x14ac:dyDescent="0.25">
      <c r="A25" s="214">
        <v>15</v>
      </c>
      <c r="B25" s="220" t="s">
        <v>139</v>
      </c>
      <c r="C25" s="263" t="s">
        <v>140</v>
      </c>
      <c r="D25" s="222" t="s">
        <v>120</v>
      </c>
      <c r="E25" s="228">
        <v>1</v>
      </c>
      <c r="F25" s="230">
        <f>H25+J25</f>
        <v>0</v>
      </c>
      <c r="G25" s="231">
        <f>ROUND(E25*F25,2)</f>
        <v>0</v>
      </c>
      <c r="H25" s="231"/>
      <c r="I25" s="231">
        <f>ROUND(E25*H25,2)</f>
        <v>0</v>
      </c>
      <c r="J25" s="231"/>
      <c r="K25" s="231">
        <f>ROUND(E25*J25,2)</f>
        <v>0</v>
      </c>
      <c r="L25" s="231">
        <v>21</v>
      </c>
      <c r="M25" s="231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</v>
      </c>
      <c r="U25" s="223">
        <f>ROUND(E25*T25,2)</f>
        <v>0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110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>
        <v>16</v>
      </c>
      <c r="B26" s="220" t="s">
        <v>141</v>
      </c>
      <c r="C26" s="263" t="s">
        <v>142</v>
      </c>
      <c r="D26" s="222" t="s">
        <v>120</v>
      </c>
      <c r="E26" s="228">
        <v>1</v>
      </c>
      <c r="F26" s="230">
        <f>H26+J26</f>
        <v>0</v>
      </c>
      <c r="G26" s="231">
        <f>ROUND(E26*F26,2)</f>
        <v>0</v>
      </c>
      <c r="H26" s="231"/>
      <c r="I26" s="231">
        <f>ROUND(E26*H26,2)</f>
        <v>0</v>
      </c>
      <c r="J26" s="231"/>
      <c r="K26" s="231">
        <f>ROUND(E26*J26,2)</f>
        <v>0</v>
      </c>
      <c r="L26" s="231">
        <v>21</v>
      </c>
      <c r="M26" s="231">
        <f>G26*(1+L26/100)</f>
        <v>0</v>
      </c>
      <c r="N26" s="223">
        <v>0</v>
      </c>
      <c r="O26" s="223">
        <f>ROUND(E26*N26,5)</f>
        <v>0</v>
      </c>
      <c r="P26" s="223">
        <v>0</v>
      </c>
      <c r="Q26" s="223">
        <f>ROUND(E26*P26,5)</f>
        <v>0</v>
      </c>
      <c r="R26" s="223"/>
      <c r="S26" s="223"/>
      <c r="T26" s="224">
        <v>0</v>
      </c>
      <c r="U26" s="223">
        <f>ROUND(E26*T26,2)</f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110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5">
      <c r="A27" s="215" t="s">
        <v>105</v>
      </c>
      <c r="B27" s="221" t="s">
        <v>71</v>
      </c>
      <c r="C27" s="264" t="s">
        <v>72</v>
      </c>
      <c r="D27" s="225"/>
      <c r="E27" s="229"/>
      <c r="F27" s="232"/>
      <c r="G27" s="232">
        <f>SUMIF(AE28:AE30,"&lt;&gt;NOR",G28:G30)</f>
        <v>0</v>
      </c>
      <c r="H27" s="232"/>
      <c r="I27" s="232">
        <f>SUM(I28:I30)</f>
        <v>0</v>
      </c>
      <c r="J27" s="232"/>
      <c r="K27" s="232">
        <f>SUM(K28:K30)</f>
        <v>0</v>
      </c>
      <c r="L27" s="232"/>
      <c r="M27" s="232">
        <f>SUM(M28:M30)</f>
        <v>0</v>
      </c>
      <c r="N27" s="226"/>
      <c r="O27" s="226">
        <f>SUM(O28:O30)</f>
        <v>0</v>
      </c>
      <c r="P27" s="226"/>
      <c r="Q27" s="226">
        <f>SUM(Q28:Q30)</f>
        <v>0</v>
      </c>
      <c r="R27" s="226"/>
      <c r="S27" s="226"/>
      <c r="T27" s="227"/>
      <c r="U27" s="226">
        <f>SUM(U28:U30)</f>
        <v>1.2000000000000002</v>
      </c>
      <c r="AE27" t="s">
        <v>106</v>
      </c>
    </row>
    <row r="28" spans="1:60" outlineLevel="1" x14ac:dyDescent="0.25">
      <c r="A28" s="214">
        <v>17</v>
      </c>
      <c r="B28" s="220" t="s">
        <v>143</v>
      </c>
      <c r="C28" s="263" t="s">
        <v>144</v>
      </c>
      <c r="D28" s="222" t="s">
        <v>109</v>
      </c>
      <c r="E28" s="228">
        <v>1</v>
      </c>
      <c r="F28" s="230">
        <f>H28+J28</f>
        <v>0</v>
      </c>
      <c r="G28" s="231">
        <f>ROUND(E28*F28,2)</f>
        <v>0</v>
      </c>
      <c r="H28" s="231"/>
      <c r="I28" s="231">
        <f>ROUND(E28*H28,2)</f>
        <v>0</v>
      </c>
      <c r="J28" s="231"/>
      <c r="K28" s="231">
        <f>ROUND(E28*J28,2)</f>
        <v>0</v>
      </c>
      <c r="L28" s="231">
        <v>21</v>
      </c>
      <c r="M28" s="231">
        <f>G28*(1+L28/100)</f>
        <v>0</v>
      </c>
      <c r="N28" s="223">
        <v>0</v>
      </c>
      <c r="O28" s="223">
        <f>ROUND(E28*N28,5)</f>
        <v>0</v>
      </c>
      <c r="P28" s="223">
        <v>0</v>
      </c>
      <c r="Q28" s="223">
        <f>ROUND(E28*P28,5)</f>
        <v>0</v>
      </c>
      <c r="R28" s="223"/>
      <c r="S28" s="223"/>
      <c r="T28" s="224">
        <v>1</v>
      </c>
      <c r="U28" s="223">
        <f>ROUND(E28*T28,2)</f>
        <v>1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145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18</v>
      </c>
      <c r="B29" s="220" t="s">
        <v>146</v>
      </c>
      <c r="C29" s="263" t="s">
        <v>147</v>
      </c>
      <c r="D29" s="222" t="s">
        <v>109</v>
      </c>
      <c r="E29" s="228">
        <v>1</v>
      </c>
      <c r="F29" s="230">
        <f>H29+J29</f>
        <v>0</v>
      </c>
      <c r="G29" s="231">
        <f>ROUND(E29*F29,2)</f>
        <v>0</v>
      </c>
      <c r="H29" s="231"/>
      <c r="I29" s="231">
        <f>ROUND(E29*H29,2)</f>
        <v>0</v>
      </c>
      <c r="J29" s="231"/>
      <c r="K29" s="231">
        <f>ROUND(E29*J29,2)</f>
        <v>0</v>
      </c>
      <c r="L29" s="231">
        <v>21</v>
      </c>
      <c r="M29" s="231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0.10383000000000001</v>
      </c>
      <c r="U29" s="223">
        <f>ROUND(E29*T29,2)</f>
        <v>0.1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145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14">
        <v>19</v>
      </c>
      <c r="B30" s="220" t="s">
        <v>148</v>
      </c>
      <c r="C30" s="263" t="s">
        <v>149</v>
      </c>
      <c r="D30" s="222" t="s">
        <v>109</v>
      </c>
      <c r="E30" s="228">
        <v>1</v>
      </c>
      <c r="F30" s="230">
        <f>H30+J30</f>
        <v>0</v>
      </c>
      <c r="G30" s="231">
        <f>ROUND(E30*F30,2)</f>
        <v>0</v>
      </c>
      <c r="H30" s="231"/>
      <c r="I30" s="231">
        <f>ROUND(E30*H30,2)</f>
        <v>0</v>
      </c>
      <c r="J30" s="231"/>
      <c r="K30" s="231">
        <f>ROUND(E30*J30,2)</f>
        <v>0</v>
      </c>
      <c r="L30" s="231">
        <v>21</v>
      </c>
      <c r="M30" s="231">
        <f>G30*(1+L30/100)</f>
        <v>0</v>
      </c>
      <c r="N30" s="223">
        <v>0</v>
      </c>
      <c r="O30" s="223">
        <f>ROUND(E30*N30,5)</f>
        <v>0</v>
      </c>
      <c r="P30" s="223">
        <v>0</v>
      </c>
      <c r="Q30" s="223">
        <f>ROUND(E30*P30,5)</f>
        <v>0</v>
      </c>
      <c r="R30" s="223"/>
      <c r="S30" s="223"/>
      <c r="T30" s="224">
        <v>0.10383000000000001</v>
      </c>
      <c r="U30" s="223">
        <f>ROUND(E30*T30,2)</f>
        <v>0.1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145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5">
      <c r="A31" s="215" t="s">
        <v>105</v>
      </c>
      <c r="B31" s="221" t="s">
        <v>73</v>
      </c>
      <c r="C31" s="264" t="s">
        <v>74</v>
      </c>
      <c r="D31" s="225"/>
      <c r="E31" s="229"/>
      <c r="F31" s="232"/>
      <c r="G31" s="232">
        <f>SUMIF(AE32:AE42,"&lt;&gt;NOR",G32:G42)</f>
        <v>0</v>
      </c>
      <c r="H31" s="232"/>
      <c r="I31" s="232">
        <f>SUM(I32:I42)</f>
        <v>0</v>
      </c>
      <c r="J31" s="232"/>
      <c r="K31" s="232">
        <f>SUM(K32:K42)</f>
        <v>0</v>
      </c>
      <c r="L31" s="232"/>
      <c r="M31" s="232">
        <f>SUM(M32:M42)</f>
        <v>0</v>
      </c>
      <c r="N31" s="226"/>
      <c r="O31" s="226">
        <f>SUM(O32:O42)</f>
        <v>0.17050000000000001</v>
      </c>
      <c r="P31" s="226"/>
      <c r="Q31" s="226">
        <f>SUM(Q32:Q42)</f>
        <v>0</v>
      </c>
      <c r="R31" s="226"/>
      <c r="S31" s="226"/>
      <c r="T31" s="227"/>
      <c r="U31" s="226">
        <f>SUM(U32:U42)</f>
        <v>374.36</v>
      </c>
      <c r="AE31" t="s">
        <v>106</v>
      </c>
    </row>
    <row r="32" spans="1:60" ht="20" outlineLevel="1" x14ac:dyDescent="0.25">
      <c r="A32" s="214">
        <v>20</v>
      </c>
      <c r="B32" s="220" t="s">
        <v>150</v>
      </c>
      <c r="C32" s="263" t="s">
        <v>151</v>
      </c>
      <c r="D32" s="222" t="s">
        <v>109</v>
      </c>
      <c r="E32" s="228">
        <v>37</v>
      </c>
      <c r="F32" s="230">
        <f>H32+J32</f>
        <v>0</v>
      </c>
      <c r="G32" s="231">
        <f>ROUND(E32*F32,2)</f>
        <v>0</v>
      </c>
      <c r="H32" s="231"/>
      <c r="I32" s="231">
        <f>ROUND(E32*H32,2)</f>
        <v>0</v>
      </c>
      <c r="J32" s="231"/>
      <c r="K32" s="231">
        <f>ROUND(E32*J32,2)</f>
        <v>0</v>
      </c>
      <c r="L32" s="231">
        <v>21</v>
      </c>
      <c r="M32" s="231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1.35</v>
      </c>
      <c r="U32" s="223">
        <f>ROUND(E32*T32,2)</f>
        <v>49.95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145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" outlineLevel="1" x14ac:dyDescent="0.25">
      <c r="A33" s="214">
        <v>21</v>
      </c>
      <c r="B33" s="220" t="s">
        <v>152</v>
      </c>
      <c r="C33" s="263" t="s">
        <v>153</v>
      </c>
      <c r="D33" s="222" t="s">
        <v>109</v>
      </c>
      <c r="E33" s="228">
        <v>42</v>
      </c>
      <c r="F33" s="230">
        <f>H33+J33</f>
        <v>0</v>
      </c>
      <c r="G33" s="231">
        <f>ROUND(E33*F33,2)</f>
        <v>0</v>
      </c>
      <c r="H33" s="231"/>
      <c r="I33" s="231">
        <f>ROUND(E33*H33,2)</f>
        <v>0</v>
      </c>
      <c r="J33" s="231"/>
      <c r="K33" s="231">
        <f>ROUND(E33*J33,2)</f>
        <v>0</v>
      </c>
      <c r="L33" s="231">
        <v>21</v>
      </c>
      <c r="M33" s="231">
        <f>G33*(1+L33/100)</f>
        <v>0</v>
      </c>
      <c r="N33" s="223">
        <v>0</v>
      </c>
      <c r="O33" s="223">
        <f>ROUND(E33*N33,5)</f>
        <v>0</v>
      </c>
      <c r="P33" s="223">
        <v>0</v>
      </c>
      <c r="Q33" s="223">
        <f>ROUND(E33*P33,5)</f>
        <v>0</v>
      </c>
      <c r="R33" s="223"/>
      <c r="S33" s="223"/>
      <c r="T33" s="224">
        <v>0.95</v>
      </c>
      <c r="U33" s="223">
        <f>ROUND(E33*T33,2)</f>
        <v>39.9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145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20" outlineLevel="1" x14ac:dyDescent="0.25">
      <c r="A34" s="214">
        <v>22</v>
      </c>
      <c r="B34" s="220" t="s">
        <v>154</v>
      </c>
      <c r="C34" s="263" t="s">
        <v>155</v>
      </c>
      <c r="D34" s="222" t="s">
        <v>109</v>
      </c>
      <c r="E34" s="228">
        <v>1</v>
      </c>
      <c r="F34" s="230">
        <f>H34+J34</f>
        <v>0</v>
      </c>
      <c r="G34" s="231">
        <f>ROUND(E34*F34,2)</f>
        <v>0</v>
      </c>
      <c r="H34" s="231"/>
      <c r="I34" s="231">
        <f>ROUND(E34*H34,2)</f>
        <v>0</v>
      </c>
      <c r="J34" s="231"/>
      <c r="K34" s="231">
        <f>ROUND(E34*J34,2)</f>
        <v>0</v>
      </c>
      <c r="L34" s="231">
        <v>21</v>
      </c>
      <c r="M34" s="231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23.3</v>
      </c>
      <c r="U34" s="223">
        <f>ROUND(E34*T34,2)</f>
        <v>23.3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145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" outlineLevel="1" x14ac:dyDescent="0.25">
      <c r="A35" s="214">
        <v>23</v>
      </c>
      <c r="B35" s="220" t="s">
        <v>156</v>
      </c>
      <c r="C35" s="263" t="s">
        <v>157</v>
      </c>
      <c r="D35" s="222" t="s">
        <v>109</v>
      </c>
      <c r="E35" s="228">
        <v>82</v>
      </c>
      <c r="F35" s="230">
        <f>H35+J35</f>
        <v>0</v>
      </c>
      <c r="G35" s="231">
        <f>ROUND(E35*F35,2)</f>
        <v>0</v>
      </c>
      <c r="H35" s="231"/>
      <c r="I35" s="231">
        <f>ROUND(E35*H35,2)</f>
        <v>0</v>
      </c>
      <c r="J35" s="231"/>
      <c r="K35" s="231">
        <f>ROUND(E35*J35,2)</f>
        <v>0</v>
      </c>
      <c r="L35" s="231">
        <v>21</v>
      </c>
      <c r="M35" s="231">
        <f>G35*(1+L35/100)</f>
        <v>0</v>
      </c>
      <c r="N35" s="223">
        <v>0</v>
      </c>
      <c r="O35" s="223">
        <f>ROUND(E35*N35,5)</f>
        <v>0</v>
      </c>
      <c r="P35" s="223">
        <v>0</v>
      </c>
      <c r="Q35" s="223">
        <f>ROUND(E35*P35,5)</f>
        <v>0</v>
      </c>
      <c r="R35" s="223"/>
      <c r="S35" s="223"/>
      <c r="T35" s="224">
        <v>1.08</v>
      </c>
      <c r="U35" s="223">
        <f>ROUND(E35*T35,2)</f>
        <v>88.56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145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>
        <v>24</v>
      </c>
      <c r="B36" s="220" t="s">
        <v>158</v>
      </c>
      <c r="C36" s="263" t="s">
        <v>159</v>
      </c>
      <c r="D36" s="222" t="s">
        <v>117</v>
      </c>
      <c r="E36" s="228">
        <v>110</v>
      </c>
      <c r="F36" s="230">
        <f>H36+J36</f>
        <v>0</v>
      </c>
      <c r="G36" s="231">
        <f>ROUND(E36*F36,2)</f>
        <v>0</v>
      </c>
      <c r="H36" s="231"/>
      <c r="I36" s="231">
        <f>ROUND(E36*H36,2)</f>
        <v>0</v>
      </c>
      <c r="J36" s="231"/>
      <c r="K36" s="231">
        <f>ROUND(E36*J36,2)</f>
        <v>0</v>
      </c>
      <c r="L36" s="231">
        <v>21</v>
      </c>
      <c r="M36" s="231">
        <f>G36*(1+L36/100)</f>
        <v>0</v>
      </c>
      <c r="N36" s="223">
        <v>1.5499999999999999E-3</v>
      </c>
      <c r="O36" s="223">
        <f>ROUND(E36*N36,5)</f>
        <v>0.17050000000000001</v>
      </c>
      <c r="P36" s="223">
        <v>0</v>
      </c>
      <c r="Q36" s="223">
        <f>ROUND(E36*P36,5)</f>
        <v>0</v>
      </c>
      <c r="R36" s="223"/>
      <c r="S36" s="223"/>
      <c r="T36" s="224">
        <v>0.53</v>
      </c>
      <c r="U36" s="223">
        <f>ROUND(E36*T36,2)</f>
        <v>58.3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145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25</v>
      </c>
      <c r="B37" s="220" t="s">
        <v>160</v>
      </c>
      <c r="C37" s="263" t="s">
        <v>161</v>
      </c>
      <c r="D37" s="222" t="s">
        <v>117</v>
      </c>
      <c r="E37" s="228">
        <v>13</v>
      </c>
      <c r="F37" s="230">
        <f>H37+J37</f>
        <v>0</v>
      </c>
      <c r="G37" s="231">
        <f>ROUND(E37*F37,2)</f>
        <v>0</v>
      </c>
      <c r="H37" s="231"/>
      <c r="I37" s="231">
        <f>ROUND(E37*H37,2)</f>
        <v>0</v>
      </c>
      <c r="J37" s="231"/>
      <c r="K37" s="231">
        <f>ROUND(E37*J37,2)</f>
        <v>0</v>
      </c>
      <c r="L37" s="231">
        <v>21</v>
      </c>
      <c r="M37" s="231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0.18090000000000001</v>
      </c>
      <c r="U37" s="223">
        <f>ROUND(E37*T37,2)</f>
        <v>2.35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145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>
        <v>26</v>
      </c>
      <c r="B38" s="220" t="s">
        <v>162</v>
      </c>
      <c r="C38" s="263" t="s">
        <v>163</v>
      </c>
      <c r="D38" s="222" t="s">
        <v>117</v>
      </c>
      <c r="E38" s="228">
        <v>13</v>
      </c>
      <c r="F38" s="230">
        <f>H38+J38</f>
        <v>0</v>
      </c>
      <c r="G38" s="231">
        <f>ROUND(E38*F38,2)</f>
        <v>0</v>
      </c>
      <c r="H38" s="231"/>
      <c r="I38" s="231">
        <f>ROUND(E38*H38,2)</f>
        <v>0</v>
      </c>
      <c r="J38" s="231"/>
      <c r="K38" s="231">
        <f>ROUND(E38*J38,2)</f>
        <v>0</v>
      </c>
      <c r="L38" s="231">
        <v>21</v>
      </c>
      <c r="M38" s="231">
        <f>G38*(1+L38/100)</f>
        <v>0</v>
      </c>
      <c r="N38" s="223">
        <v>0</v>
      </c>
      <c r="O38" s="223">
        <f>ROUND(E38*N38,5)</f>
        <v>0</v>
      </c>
      <c r="P38" s="223">
        <v>0</v>
      </c>
      <c r="Q38" s="223">
        <f>ROUND(E38*P38,5)</f>
        <v>0</v>
      </c>
      <c r="R38" s="223"/>
      <c r="S38" s="223"/>
      <c r="T38" s="224">
        <v>9.955E-2</v>
      </c>
      <c r="U38" s="223">
        <f>ROUND(E38*T38,2)</f>
        <v>1.29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145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14">
        <v>27</v>
      </c>
      <c r="B39" s="220" t="s">
        <v>164</v>
      </c>
      <c r="C39" s="263" t="s">
        <v>165</v>
      </c>
      <c r="D39" s="222" t="s">
        <v>117</v>
      </c>
      <c r="E39" s="228">
        <v>900</v>
      </c>
      <c r="F39" s="230">
        <f>H39+J39</f>
        <v>0</v>
      </c>
      <c r="G39" s="231">
        <f>ROUND(E39*F39,2)</f>
        <v>0</v>
      </c>
      <c r="H39" s="231"/>
      <c r="I39" s="231">
        <f>ROUND(E39*H39,2)</f>
        <v>0</v>
      </c>
      <c r="J39" s="231"/>
      <c r="K39" s="231">
        <f>ROUND(E39*J39,2)</f>
        <v>0</v>
      </c>
      <c r="L39" s="231">
        <v>21</v>
      </c>
      <c r="M39" s="231">
        <f>G39*(1+L39/100)</f>
        <v>0</v>
      </c>
      <c r="N39" s="223">
        <v>0</v>
      </c>
      <c r="O39" s="223">
        <f>ROUND(E39*N39,5)</f>
        <v>0</v>
      </c>
      <c r="P39" s="223">
        <v>0</v>
      </c>
      <c r="Q39" s="223">
        <f>ROUND(E39*P39,5)</f>
        <v>0</v>
      </c>
      <c r="R39" s="223"/>
      <c r="S39" s="223"/>
      <c r="T39" s="224">
        <v>8.4000000000000005E-2</v>
      </c>
      <c r="U39" s="223">
        <f>ROUND(E39*T39,2)</f>
        <v>75.599999999999994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145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28</v>
      </c>
      <c r="B40" s="220" t="s">
        <v>166</v>
      </c>
      <c r="C40" s="263" t="s">
        <v>167</v>
      </c>
      <c r="D40" s="222" t="s">
        <v>117</v>
      </c>
      <c r="E40" s="228">
        <v>200</v>
      </c>
      <c r="F40" s="230">
        <f>H40+J40</f>
        <v>0</v>
      </c>
      <c r="G40" s="231">
        <f>ROUND(E40*F40,2)</f>
        <v>0</v>
      </c>
      <c r="H40" s="231"/>
      <c r="I40" s="231">
        <f>ROUND(E40*H40,2)</f>
        <v>0</v>
      </c>
      <c r="J40" s="231"/>
      <c r="K40" s="231">
        <f>ROUND(E40*J40,2)</f>
        <v>0</v>
      </c>
      <c r="L40" s="231">
        <v>21</v>
      </c>
      <c r="M40" s="231">
        <f>G40*(1+L40/100)</f>
        <v>0</v>
      </c>
      <c r="N40" s="223">
        <v>0</v>
      </c>
      <c r="O40" s="223">
        <f>ROUND(E40*N40,5)</f>
        <v>0</v>
      </c>
      <c r="P40" s="223">
        <v>0</v>
      </c>
      <c r="Q40" s="223">
        <f>ROUND(E40*P40,5)</f>
        <v>0</v>
      </c>
      <c r="R40" s="223"/>
      <c r="S40" s="223"/>
      <c r="T40" s="224">
        <v>9.1219999999999996E-2</v>
      </c>
      <c r="U40" s="223">
        <f>ROUND(E40*T40,2)</f>
        <v>18.239999999999998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145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>
        <v>29</v>
      </c>
      <c r="B41" s="220" t="s">
        <v>168</v>
      </c>
      <c r="C41" s="263" t="s">
        <v>169</v>
      </c>
      <c r="D41" s="222" t="s">
        <v>117</v>
      </c>
      <c r="E41" s="228">
        <v>100</v>
      </c>
      <c r="F41" s="230">
        <f>H41+J41</f>
        <v>0</v>
      </c>
      <c r="G41" s="231">
        <f>ROUND(E41*F41,2)</f>
        <v>0</v>
      </c>
      <c r="H41" s="231"/>
      <c r="I41" s="231">
        <f>ROUND(E41*H41,2)</f>
        <v>0</v>
      </c>
      <c r="J41" s="231"/>
      <c r="K41" s="231">
        <f>ROUND(E41*J41,2)</f>
        <v>0</v>
      </c>
      <c r="L41" s="231">
        <v>21</v>
      </c>
      <c r="M41" s="231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9.0670000000000001E-2</v>
      </c>
      <c r="U41" s="223">
        <f>ROUND(E41*T41,2)</f>
        <v>9.07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145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14">
        <v>30</v>
      </c>
      <c r="B42" s="220" t="s">
        <v>170</v>
      </c>
      <c r="C42" s="263" t="s">
        <v>171</v>
      </c>
      <c r="D42" s="222" t="s">
        <v>117</v>
      </c>
      <c r="E42" s="228">
        <v>100</v>
      </c>
      <c r="F42" s="230">
        <f>H42+J42</f>
        <v>0</v>
      </c>
      <c r="G42" s="231">
        <f>ROUND(E42*F42,2)</f>
        <v>0</v>
      </c>
      <c r="H42" s="231"/>
      <c r="I42" s="231">
        <f>ROUND(E42*H42,2)</f>
        <v>0</v>
      </c>
      <c r="J42" s="231"/>
      <c r="K42" s="231">
        <f>ROUND(E42*J42,2)</f>
        <v>0</v>
      </c>
      <c r="L42" s="231">
        <v>21</v>
      </c>
      <c r="M42" s="231">
        <f>G42*(1+L42/100)</f>
        <v>0</v>
      </c>
      <c r="N42" s="223">
        <v>0</v>
      </c>
      <c r="O42" s="223">
        <f>ROUND(E42*N42,5)</f>
        <v>0</v>
      </c>
      <c r="P42" s="223">
        <v>0</v>
      </c>
      <c r="Q42" s="223">
        <f>ROUND(E42*P42,5)</f>
        <v>0</v>
      </c>
      <c r="R42" s="223"/>
      <c r="S42" s="223"/>
      <c r="T42" s="224">
        <v>7.8E-2</v>
      </c>
      <c r="U42" s="223">
        <f>ROUND(E42*T42,2)</f>
        <v>7.8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145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5">
      <c r="A43" s="215" t="s">
        <v>105</v>
      </c>
      <c r="B43" s="221" t="s">
        <v>75</v>
      </c>
      <c r="C43" s="264" t="s">
        <v>76</v>
      </c>
      <c r="D43" s="225"/>
      <c r="E43" s="229"/>
      <c r="F43" s="232"/>
      <c r="G43" s="232">
        <f>SUMIF(AE44:AE52,"&lt;&gt;NOR",G44:G52)</f>
        <v>0</v>
      </c>
      <c r="H43" s="232"/>
      <c r="I43" s="232">
        <f>SUM(I44:I52)</f>
        <v>0</v>
      </c>
      <c r="J43" s="232"/>
      <c r="K43" s="232">
        <f>SUM(K44:K52)</f>
        <v>0</v>
      </c>
      <c r="L43" s="232"/>
      <c r="M43" s="232">
        <f>SUM(M44:M52)</f>
        <v>0</v>
      </c>
      <c r="N43" s="226"/>
      <c r="O43" s="226">
        <f>SUM(O44:O52)</f>
        <v>0</v>
      </c>
      <c r="P43" s="226"/>
      <c r="Q43" s="226">
        <f>SUM(Q44:Q52)</f>
        <v>0</v>
      </c>
      <c r="R43" s="226"/>
      <c r="S43" s="226"/>
      <c r="T43" s="227"/>
      <c r="U43" s="226">
        <f>SUM(U44:U52)</f>
        <v>0</v>
      </c>
      <c r="AE43" t="s">
        <v>106</v>
      </c>
    </row>
    <row r="44" spans="1:60" outlineLevel="1" x14ac:dyDescent="0.25">
      <c r="A44" s="214">
        <v>31</v>
      </c>
      <c r="B44" s="220" t="s">
        <v>172</v>
      </c>
      <c r="C44" s="263" t="s">
        <v>173</v>
      </c>
      <c r="D44" s="222" t="s">
        <v>174</v>
      </c>
      <c r="E44" s="228">
        <v>1</v>
      </c>
      <c r="F44" s="230">
        <f>H44+J44</f>
        <v>0</v>
      </c>
      <c r="G44" s="231">
        <f>ROUND(E44*F44,2)</f>
        <v>0</v>
      </c>
      <c r="H44" s="231"/>
      <c r="I44" s="231">
        <f>ROUND(E44*H44,2)</f>
        <v>0</v>
      </c>
      <c r="J44" s="231"/>
      <c r="K44" s="231">
        <f>ROUND(E44*J44,2)</f>
        <v>0</v>
      </c>
      <c r="L44" s="231">
        <v>21</v>
      </c>
      <c r="M44" s="231">
        <f>G44*(1+L44/100)</f>
        <v>0</v>
      </c>
      <c r="N44" s="223">
        <v>0</v>
      </c>
      <c r="O44" s="223">
        <f>ROUND(E44*N44,5)</f>
        <v>0</v>
      </c>
      <c r="P44" s="223">
        <v>0</v>
      </c>
      <c r="Q44" s="223">
        <f>ROUND(E44*P44,5)</f>
        <v>0</v>
      </c>
      <c r="R44" s="223"/>
      <c r="S44" s="223"/>
      <c r="T44" s="224">
        <v>0</v>
      </c>
      <c r="U44" s="223">
        <f>ROUND(E44*T44,2)</f>
        <v>0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145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14">
        <v>32</v>
      </c>
      <c r="B45" s="220" t="s">
        <v>175</v>
      </c>
      <c r="C45" s="263" t="s">
        <v>176</v>
      </c>
      <c r="D45" s="222" t="s">
        <v>177</v>
      </c>
      <c r="E45" s="228">
        <v>10</v>
      </c>
      <c r="F45" s="230">
        <f>H45+J45</f>
        <v>0</v>
      </c>
      <c r="G45" s="231">
        <f>ROUND(E45*F45,2)</f>
        <v>0</v>
      </c>
      <c r="H45" s="231"/>
      <c r="I45" s="231">
        <f>ROUND(E45*H45,2)</f>
        <v>0</v>
      </c>
      <c r="J45" s="231"/>
      <c r="K45" s="231">
        <f>ROUND(E45*J45,2)</f>
        <v>0</v>
      </c>
      <c r="L45" s="231">
        <v>21</v>
      </c>
      <c r="M45" s="231">
        <f>G45*(1+L45/100)</f>
        <v>0</v>
      </c>
      <c r="N45" s="223">
        <v>0</v>
      </c>
      <c r="O45" s="223">
        <f>ROUND(E45*N45,5)</f>
        <v>0</v>
      </c>
      <c r="P45" s="223">
        <v>0</v>
      </c>
      <c r="Q45" s="223">
        <f>ROUND(E45*P45,5)</f>
        <v>0</v>
      </c>
      <c r="R45" s="223"/>
      <c r="S45" s="223"/>
      <c r="T45" s="224">
        <v>0</v>
      </c>
      <c r="U45" s="223">
        <f>ROUND(E45*T45,2)</f>
        <v>0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145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14">
        <v>33</v>
      </c>
      <c r="B46" s="220" t="s">
        <v>178</v>
      </c>
      <c r="C46" s="263" t="s">
        <v>179</v>
      </c>
      <c r="D46" s="222" t="s">
        <v>120</v>
      </c>
      <c r="E46" s="228">
        <v>1</v>
      </c>
      <c r="F46" s="230">
        <f>H46+J46</f>
        <v>0</v>
      </c>
      <c r="G46" s="231">
        <f>ROUND(E46*F46,2)</f>
        <v>0</v>
      </c>
      <c r="H46" s="231"/>
      <c r="I46" s="231">
        <f>ROUND(E46*H46,2)</f>
        <v>0</v>
      </c>
      <c r="J46" s="231"/>
      <c r="K46" s="231">
        <f>ROUND(E46*J46,2)</f>
        <v>0</v>
      </c>
      <c r="L46" s="231">
        <v>21</v>
      </c>
      <c r="M46" s="231">
        <f>G46*(1+L46/100)</f>
        <v>0</v>
      </c>
      <c r="N46" s="223">
        <v>0</v>
      </c>
      <c r="O46" s="223">
        <f>ROUND(E46*N46,5)</f>
        <v>0</v>
      </c>
      <c r="P46" s="223">
        <v>0</v>
      </c>
      <c r="Q46" s="223">
        <f>ROUND(E46*P46,5)</f>
        <v>0</v>
      </c>
      <c r="R46" s="223"/>
      <c r="S46" s="223"/>
      <c r="T46" s="224">
        <v>0</v>
      </c>
      <c r="U46" s="223">
        <f>ROUND(E46*T46,2)</f>
        <v>0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145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>
        <v>34</v>
      </c>
      <c r="B47" s="220" t="s">
        <v>180</v>
      </c>
      <c r="C47" s="263" t="s">
        <v>181</v>
      </c>
      <c r="D47" s="222" t="s">
        <v>120</v>
      </c>
      <c r="E47" s="228">
        <v>1</v>
      </c>
      <c r="F47" s="230">
        <f>H47+J47</f>
        <v>0</v>
      </c>
      <c r="G47" s="231">
        <f>ROUND(E47*F47,2)</f>
        <v>0</v>
      </c>
      <c r="H47" s="231"/>
      <c r="I47" s="231">
        <f>ROUND(E47*H47,2)</f>
        <v>0</v>
      </c>
      <c r="J47" s="231"/>
      <c r="K47" s="231">
        <f>ROUND(E47*J47,2)</f>
        <v>0</v>
      </c>
      <c r="L47" s="231">
        <v>21</v>
      </c>
      <c r="M47" s="231">
        <f>G47*(1+L47/100)</f>
        <v>0</v>
      </c>
      <c r="N47" s="223">
        <v>0</v>
      </c>
      <c r="O47" s="223">
        <f>ROUND(E47*N47,5)</f>
        <v>0</v>
      </c>
      <c r="P47" s="223">
        <v>0</v>
      </c>
      <c r="Q47" s="223">
        <f>ROUND(E47*P47,5)</f>
        <v>0</v>
      </c>
      <c r="R47" s="223"/>
      <c r="S47" s="223"/>
      <c r="T47" s="224">
        <v>0</v>
      </c>
      <c r="U47" s="223">
        <f>ROUND(E47*T47,2)</f>
        <v>0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145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14">
        <v>35</v>
      </c>
      <c r="B48" s="220" t="s">
        <v>182</v>
      </c>
      <c r="C48" s="263" t="s">
        <v>183</v>
      </c>
      <c r="D48" s="222" t="s">
        <v>120</v>
      </c>
      <c r="E48" s="228">
        <v>1</v>
      </c>
      <c r="F48" s="230">
        <f>H48+J48</f>
        <v>0</v>
      </c>
      <c r="G48" s="231">
        <f>ROUND(E48*F48,2)</f>
        <v>0</v>
      </c>
      <c r="H48" s="231"/>
      <c r="I48" s="231">
        <f>ROUND(E48*H48,2)</f>
        <v>0</v>
      </c>
      <c r="J48" s="231"/>
      <c r="K48" s="231">
        <f>ROUND(E48*J48,2)</f>
        <v>0</v>
      </c>
      <c r="L48" s="231">
        <v>21</v>
      </c>
      <c r="M48" s="231">
        <f>G48*(1+L48/100)</f>
        <v>0</v>
      </c>
      <c r="N48" s="223">
        <v>0</v>
      </c>
      <c r="O48" s="223">
        <f>ROUND(E48*N48,5)</f>
        <v>0</v>
      </c>
      <c r="P48" s="223">
        <v>0</v>
      </c>
      <c r="Q48" s="223">
        <f>ROUND(E48*P48,5)</f>
        <v>0</v>
      </c>
      <c r="R48" s="223"/>
      <c r="S48" s="223"/>
      <c r="T48" s="224">
        <v>0</v>
      </c>
      <c r="U48" s="223">
        <f>ROUND(E48*T48,2)</f>
        <v>0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145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14">
        <v>36</v>
      </c>
      <c r="B49" s="220" t="s">
        <v>184</v>
      </c>
      <c r="C49" s="263" t="s">
        <v>185</v>
      </c>
      <c r="D49" s="222" t="s">
        <v>120</v>
      </c>
      <c r="E49" s="228">
        <v>1</v>
      </c>
      <c r="F49" s="230">
        <f>H49+J49</f>
        <v>0</v>
      </c>
      <c r="G49" s="231">
        <f>ROUND(E49*F49,2)</f>
        <v>0</v>
      </c>
      <c r="H49" s="231"/>
      <c r="I49" s="231">
        <f>ROUND(E49*H49,2)</f>
        <v>0</v>
      </c>
      <c r="J49" s="231"/>
      <c r="K49" s="231">
        <f>ROUND(E49*J49,2)</f>
        <v>0</v>
      </c>
      <c r="L49" s="231">
        <v>21</v>
      </c>
      <c r="M49" s="231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0</v>
      </c>
      <c r="U49" s="223">
        <f>ROUND(E49*T49,2)</f>
        <v>0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145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14">
        <v>37</v>
      </c>
      <c r="B50" s="220" t="s">
        <v>186</v>
      </c>
      <c r="C50" s="263" t="s">
        <v>187</v>
      </c>
      <c r="D50" s="222" t="s">
        <v>120</v>
      </c>
      <c r="E50" s="228">
        <v>1</v>
      </c>
      <c r="F50" s="230">
        <f>H50+J50</f>
        <v>0</v>
      </c>
      <c r="G50" s="231">
        <f>ROUND(E50*F50,2)</f>
        <v>0</v>
      </c>
      <c r="H50" s="231"/>
      <c r="I50" s="231">
        <f>ROUND(E50*H50,2)</f>
        <v>0</v>
      </c>
      <c r="J50" s="231"/>
      <c r="K50" s="231">
        <f>ROUND(E50*J50,2)</f>
        <v>0</v>
      </c>
      <c r="L50" s="231">
        <v>21</v>
      </c>
      <c r="M50" s="231">
        <f>G50*(1+L50/100)</f>
        <v>0</v>
      </c>
      <c r="N50" s="223">
        <v>0</v>
      </c>
      <c r="O50" s="223">
        <f>ROUND(E50*N50,5)</f>
        <v>0</v>
      </c>
      <c r="P50" s="223">
        <v>0</v>
      </c>
      <c r="Q50" s="223">
        <f>ROUND(E50*P50,5)</f>
        <v>0</v>
      </c>
      <c r="R50" s="223"/>
      <c r="S50" s="223"/>
      <c r="T50" s="224">
        <v>0</v>
      </c>
      <c r="U50" s="223">
        <f>ROUND(E50*T50,2)</f>
        <v>0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145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14">
        <v>38</v>
      </c>
      <c r="B51" s="220" t="s">
        <v>188</v>
      </c>
      <c r="C51" s="263" t="s">
        <v>189</v>
      </c>
      <c r="D51" s="222" t="s">
        <v>120</v>
      </c>
      <c r="E51" s="228">
        <v>1</v>
      </c>
      <c r="F51" s="230">
        <f>H51+J51</f>
        <v>0</v>
      </c>
      <c r="G51" s="231">
        <f>ROUND(E51*F51,2)</f>
        <v>0</v>
      </c>
      <c r="H51" s="231"/>
      <c r="I51" s="231">
        <f>ROUND(E51*H51,2)</f>
        <v>0</v>
      </c>
      <c r="J51" s="231"/>
      <c r="K51" s="231">
        <f>ROUND(E51*J51,2)</f>
        <v>0</v>
      </c>
      <c r="L51" s="231">
        <v>21</v>
      </c>
      <c r="M51" s="231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</v>
      </c>
      <c r="U51" s="223">
        <f>ROUND(E51*T51,2)</f>
        <v>0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145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14">
        <v>39</v>
      </c>
      <c r="B52" s="220" t="s">
        <v>190</v>
      </c>
      <c r="C52" s="263" t="s">
        <v>191</v>
      </c>
      <c r="D52" s="222" t="s">
        <v>120</v>
      </c>
      <c r="E52" s="228">
        <v>1</v>
      </c>
      <c r="F52" s="230">
        <f>H52+J52</f>
        <v>0</v>
      </c>
      <c r="G52" s="231">
        <f>ROUND(E52*F52,2)</f>
        <v>0</v>
      </c>
      <c r="H52" s="231"/>
      <c r="I52" s="231">
        <f>ROUND(E52*H52,2)</f>
        <v>0</v>
      </c>
      <c r="J52" s="231"/>
      <c r="K52" s="231">
        <f>ROUND(E52*J52,2)</f>
        <v>0</v>
      </c>
      <c r="L52" s="231">
        <v>21</v>
      </c>
      <c r="M52" s="231">
        <f>G52*(1+L52/100)</f>
        <v>0</v>
      </c>
      <c r="N52" s="223">
        <v>0</v>
      </c>
      <c r="O52" s="223">
        <f>ROUND(E52*N52,5)</f>
        <v>0</v>
      </c>
      <c r="P52" s="223">
        <v>0</v>
      </c>
      <c r="Q52" s="223">
        <f>ROUND(E52*P52,5)</f>
        <v>0</v>
      </c>
      <c r="R52" s="223"/>
      <c r="S52" s="223"/>
      <c r="T52" s="224">
        <v>0</v>
      </c>
      <c r="U52" s="223">
        <f>ROUND(E52*T52,2)</f>
        <v>0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145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x14ac:dyDescent="0.25">
      <c r="A53" s="215" t="s">
        <v>105</v>
      </c>
      <c r="B53" s="221" t="s">
        <v>77</v>
      </c>
      <c r="C53" s="264" t="s">
        <v>78</v>
      </c>
      <c r="D53" s="225"/>
      <c r="E53" s="229"/>
      <c r="F53" s="232"/>
      <c r="G53" s="232">
        <f>SUMIF(AE54:AE55,"&lt;&gt;NOR",G54:G55)</f>
        <v>0</v>
      </c>
      <c r="H53" s="232"/>
      <c r="I53" s="232">
        <f>SUM(I54:I55)</f>
        <v>0</v>
      </c>
      <c r="J53" s="232"/>
      <c r="K53" s="232">
        <f>SUM(K54:K55)</f>
        <v>0</v>
      </c>
      <c r="L53" s="232"/>
      <c r="M53" s="232">
        <f>SUM(M54:M55)</f>
        <v>0</v>
      </c>
      <c r="N53" s="226"/>
      <c r="O53" s="226">
        <f>SUM(O54:O55)</f>
        <v>0</v>
      </c>
      <c r="P53" s="226"/>
      <c r="Q53" s="226">
        <f>SUM(Q54:Q55)</f>
        <v>0</v>
      </c>
      <c r="R53" s="226"/>
      <c r="S53" s="226"/>
      <c r="T53" s="227"/>
      <c r="U53" s="226">
        <f>SUM(U54:U55)</f>
        <v>0</v>
      </c>
      <c r="AE53" t="s">
        <v>106</v>
      </c>
    </row>
    <row r="54" spans="1:60" outlineLevel="1" x14ac:dyDescent="0.25">
      <c r="A54" s="214">
        <v>40</v>
      </c>
      <c r="B54" s="220" t="s">
        <v>192</v>
      </c>
      <c r="C54" s="263" t="s">
        <v>193</v>
      </c>
      <c r="D54" s="222" t="s">
        <v>174</v>
      </c>
      <c r="E54" s="228">
        <v>1</v>
      </c>
      <c r="F54" s="230">
        <f>H54+J54</f>
        <v>0</v>
      </c>
      <c r="G54" s="231">
        <f>ROUND(E54*F54,2)</f>
        <v>0</v>
      </c>
      <c r="H54" s="231"/>
      <c r="I54" s="231">
        <f>ROUND(E54*H54,2)</f>
        <v>0</v>
      </c>
      <c r="J54" s="231"/>
      <c r="K54" s="231">
        <f>ROUND(E54*J54,2)</f>
        <v>0</v>
      </c>
      <c r="L54" s="231">
        <v>21</v>
      </c>
      <c r="M54" s="231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0</v>
      </c>
      <c r="U54" s="223">
        <f>ROUND(E54*T54,2)</f>
        <v>0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145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1">
        <v>41</v>
      </c>
      <c r="B55" s="242" t="s">
        <v>77</v>
      </c>
      <c r="C55" s="265" t="s">
        <v>194</v>
      </c>
      <c r="D55" s="243" t="s">
        <v>174</v>
      </c>
      <c r="E55" s="244">
        <v>1</v>
      </c>
      <c r="F55" s="245">
        <f>H55+J55</f>
        <v>0</v>
      </c>
      <c r="G55" s="246">
        <f>ROUND(E55*F55,2)</f>
        <v>0</v>
      </c>
      <c r="H55" s="246"/>
      <c r="I55" s="246">
        <f>ROUND(E55*H55,2)</f>
        <v>0</v>
      </c>
      <c r="J55" s="246"/>
      <c r="K55" s="246">
        <f>ROUND(E55*J55,2)</f>
        <v>0</v>
      </c>
      <c r="L55" s="246">
        <v>21</v>
      </c>
      <c r="M55" s="246">
        <f>G55*(1+L55/100)</f>
        <v>0</v>
      </c>
      <c r="N55" s="247">
        <v>0</v>
      </c>
      <c r="O55" s="247">
        <f>ROUND(E55*N55,5)</f>
        <v>0</v>
      </c>
      <c r="P55" s="247">
        <v>0</v>
      </c>
      <c r="Q55" s="247">
        <f>ROUND(E55*P55,5)</f>
        <v>0</v>
      </c>
      <c r="R55" s="247"/>
      <c r="S55" s="247"/>
      <c r="T55" s="248">
        <v>0</v>
      </c>
      <c r="U55" s="247">
        <f>ROUND(E55*T55,2)</f>
        <v>0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145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5">
      <c r="A56" s="6"/>
      <c r="B56" s="7" t="s">
        <v>195</v>
      </c>
      <c r="C56" s="266" t="s">
        <v>195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AC56">
        <v>12</v>
      </c>
      <c r="AD56">
        <v>21</v>
      </c>
    </row>
    <row r="57" spans="1:60" ht="13" x14ac:dyDescent="0.25">
      <c r="A57" s="249"/>
      <c r="B57" s="250" t="s">
        <v>28</v>
      </c>
      <c r="C57" s="267" t="s">
        <v>195</v>
      </c>
      <c r="D57" s="251"/>
      <c r="E57" s="251"/>
      <c r="F57" s="251"/>
      <c r="G57" s="262">
        <f>G8+G14+G24+G27+G31+G43+G53</f>
        <v>0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AC57">
        <f>SUMIF(L7:L55,AC56,G7:G55)</f>
        <v>0</v>
      </c>
      <c r="AD57">
        <f>SUMIF(L7:L55,AD56,G7:G55)</f>
        <v>0</v>
      </c>
      <c r="AE57" t="s">
        <v>196</v>
      </c>
    </row>
    <row r="58" spans="1:60" x14ac:dyDescent="0.25">
      <c r="A58" s="6"/>
      <c r="B58" s="7" t="s">
        <v>195</v>
      </c>
      <c r="C58" s="266" t="s">
        <v>195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60" x14ac:dyDescent="0.25">
      <c r="A59" s="6"/>
      <c r="B59" s="7" t="s">
        <v>195</v>
      </c>
      <c r="C59" s="266" t="s">
        <v>195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60" x14ac:dyDescent="0.25">
      <c r="A60" s="252" t="s">
        <v>197</v>
      </c>
      <c r="B60" s="252"/>
      <c r="C60" s="26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60" x14ac:dyDescent="0.25">
      <c r="A61" s="253"/>
      <c r="B61" s="254"/>
      <c r="C61" s="269"/>
      <c r="D61" s="254"/>
      <c r="E61" s="254"/>
      <c r="F61" s="254"/>
      <c r="G61" s="25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AE61" t="s">
        <v>198</v>
      </c>
    </row>
    <row r="62" spans="1:60" x14ac:dyDescent="0.25">
      <c r="A62" s="256"/>
      <c r="B62" s="257"/>
      <c r="C62" s="270"/>
      <c r="D62" s="257"/>
      <c r="E62" s="257"/>
      <c r="F62" s="257"/>
      <c r="G62" s="2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60" x14ac:dyDescent="0.25">
      <c r="A63" s="256"/>
      <c r="B63" s="257"/>
      <c r="C63" s="270"/>
      <c r="D63" s="257"/>
      <c r="E63" s="257"/>
      <c r="F63" s="257"/>
      <c r="G63" s="2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60" x14ac:dyDescent="0.25">
      <c r="A64" s="256"/>
      <c r="B64" s="257"/>
      <c r="C64" s="270"/>
      <c r="D64" s="257"/>
      <c r="E64" s="257"/>
      <c r="F64" s="257"/>
      <c r="G64" s="2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1" x14ac:dyDescent="0.25">
      <c r="A65" s="259"/>
      <c r="B65" s="260"/>
      <c r="C65" s="271"/>
      <c r="D65" s="260"/>
      <c r="E65" s="260"/>
      <c r="F65" s="260"/>
      <c r="G65" s="26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5">
      <c r="A66" s="6"/>
      <c r="B66" s="7" t="s">
        <v>195</v>
      </c>
      <c r="C66" s="266" t="s">
        <v>195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5">
      <c r="C67" s="272"/>
      <c r="AE67" t="s">
        <v>199</v>
      </c>
    </row>
  </sheetData>
  <mergeCells count="6">
    <mergeCell ref="A1:G1"/>
    <mergeCell ref="C2:G2"/>
    <mergeCell ref="C3:G3"/>
    <mergeCell ref="C4:G4"/>
    <mergeCell ref="A60:C60"/>
    <mergeCell ref="A61:G65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Laďa Hanuš</dc:creator>
  <cp:lastModifiedBy>Laďa Hanuš</cp:lastModifiedBy>
  <cp:lastPrinted>2014-02-28T09:52:57Z</cp:lastPrinted>
  <dcterms:created xsi:type="dcterms:W3CDTF">2009-04-08T07:15:50Z</dcterms:created>
  <dcterms:modified xsi:type="dcterms:W3CDTF">2024-11-15T20:24:57Z</dcterms:modified>
</cp:coreProperties>
</file>