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ncic-my.sharepoint.com/personal/jan_drasky_vinci-construction_com/Documents/Data/!!! Akce 2024/034 Ok Domažlická/do soutěže/"/>
    </mc:Choice>
  </mc:AlternateContent>
  <xr:revisionPtr revIDLastSave="34" documentId="13_ncr:1_{1E3B33B3-76EE-4F71-8D11-FCE4D33A70A0}" xr6:coauthVersionLast="47" xr6:coauthVersionMax="47" xr10:uidLastSave="{5C050F78-F56C-4EF4-97D7-2F7097FEC7DE}"/>
  <bookViews>
    <workbookView xWindow="-28920" yWindow="75" windowWidth="29040" windowHeight="15840" xr2:uid="{00000000-000D-0000-FFFF-FFFF00000000}"/>
  </bookViews>
  <sheets>
    <sheet name="REKAPITULACE-CN2024-Smlouva" sheetId="16" r:id="rId1"/>
  </sheets>
  <definedNames>
    <definedName name="_xlnm.Print_Area" localSheetId="0">'REKAPITULACE-CN2024-Smlouva'!$A$1:$I$82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6" l="1"/>
  <c r="C74" i="16" s="1"/>
  <c r="C79" i="16" s="1"/>
  <c r="E23" i="16"/>
  <c r="K68" i="16"/>
  <c r="I27" i="16"/>
  <c r="G27" i="16"/>
  <c r="E27" i="16"/>
  <c r="I26" i="16"/>
  <c r="G26" i="16"/>
  <c r="E26" i="16"/>
  <c r="I68" i="16"/>
  <c r="G68" i="16"/>
  <c r="E68" i="16"/>
  <c r="I65" i="16"/>
  <c r="G65" i="16"/>
  <c r="E65" i="16"/>
  <c r="I62" i="16"/>
  <c r="G62" i="16"/>
  <c r="E62" i="16"/>
  <c r="I59" i="16"/>
  <c r="G59" i="16"/>
  <c r="E59" i="16"/>
  <c r="I58" i="16"/>
  <c r="G58" i="16"/>
  <c r="E58" i="16"/>
  <c r="I54" i="16"/>
  <c r="G54" i="16"/>
  <c r="E54" i="16"/>
  <c r="I52" i="16"/>
  <c r="G52" i="16"/>
  <c r="E52" i="16"/>
  <c r="I51" i="16"/>
  <c r="G51" i="16"/>
  <c r="E51" i="16"/>
  <c r="I43" i="16"/>
  <c r="G43" i="16"/>
  <c r="E43" i="16"/>
  <c r="I42" i="16"/>
  <c r="G42" i="16"/>
  <c r="E42" i="16"/>
  <c r="I41" i="16"/>
  <c r="G41" i="16"/>
  <c r="E41" i="16"/>
  <c r="I40" i="16"/>
  <c r="G40" i="16"/>
  <c r="E40" i="16"/>
  <c r="I39" i="16"/>
  <c r="G39" i="16"/>
  <c r="E39" i="16"/>
  <c r="I38" i="16"/>
  <c r="G38" i="16"/>
  <c r="E38" i="16"/>
  <c r="I37" i="16"/>
  <c r="G37" i="16"/>
  <c r="E37" i="16"/>
  <c r="I31" i="16"/>
  <c r="G31" i="16"/>
  <c r="E31" i="16"/>
  <c r="I17" i="16"/>
  <c r="G17" i="16"/>
  <c r="E17" i="16"/>
  <c r="I15" i="16"/>
  <c r="G15" i="16"/>
  <c r="E15" i="16"/>
  <c r="I14" i="16"/>
  <c r="G14" i="16"/>
  <c r="E14" i="16"/>
  <c r="E29" i="16"/>
  <c r="G29" i="16"/>
  <c r="I29" i="16"/>
  <c r="K50" i="16"/>
  <c r="E67" i="16"/>
  <c r="E66" i="16"/>
  <c r="E64" i="16"/>
  <c r="E63" i="16"/>
  <c r="E61" i="16"/>
  <c r="E60" i="16"/>
  <c r="E57" i="16"/>
  <c r="E55" i="16"/>
  <c r="E53" i="16"/>
  <c r="E50" i="16"/>
  <c r="E44" i="16"/>
  <c r="E34" i="16"/>
  <c r="E28" i="16"/>
  <c r="E25" i="16"/>
  <c r="E24" i="16"/>
  <c r="E22" i="16"/>
  <c r="E20" i="16"/>
  <c r="E18" i="16"/>
  <c r="G67" i="16"/>
  <c r="G66" i="16"/>
  <c r="G64" i="16"/>
  <c r="G63" i="16"/>
  <c r="G61" i="16"/>
  <c r="G60" i="16"/>
  <c r="G55" i="16"/>
  <c r="G50" i="16"/>
  <c r="G28" i="16"/>
  <c r="G25" i="16"/>
  <c r="G24" i="16"/>
  <c r="G22" i="16"/>
  <c r="G20" i="16"/>
  <c r="G18" i="16"/>
  <c r="I67" i="16"/>
  <c r="I66" i="16"/>
  <c r="I64" i="16"/>
  <c r="I63" i="16"/>
  <c r="I61" i="16"/>
  <c r="I60" i="16"/>
  <c r="I55" i="16"/>
  <c r="I50" i="16"/>
  <c r="I45" i="16"/>
  <c r="I28" i="16"/>
  <c r="I25" i="16"/>
  <c r="I24" i="16"/>
  <c r="I22" i="16"/>
  <c r="I21" i="16"/>
  <c r="I20" i="16"/>
  <c r="I18" i="16"/>
  <c r="I16" i="16"/>
  <c r="E13" i="16"/>
  <c r="I19" i="16"/>
  <c r="E21" i="16"/>
  <c r="G30" i="16"/>
  <c r="I32" i="16"/>
  <c r="G33" i="16"/>
  <c r="G34" i="16"/>
  <c r="G35" i="16"/>
  <c r="G36" i="16"/>
  <c r="I44" i="16"/>
  <c r="E45" i="16"/>
  <c r="E46" i="16"/>
  <c r="G47" i="16"/>
  <c r="I48" i="16"/>
  <c r="I49" i="16"/>
  <c r="I53" i="16"/>
  <c r="G56" i="16"/>
  <c r="I57" i="16"/>
  <c r="I77" i="16"/>
  <c r="G77" i="16"/>
  <c r="E77" i="16"/>
  <c r="K67" i="16"/>
  <c r="K66" i="16"/>
  <c r="K64" i="16"/>
  <c r="K63" i="16"/>
  <c r="K61" i="16"/>
  <c r="K57" i="16"/>
  <c r="K56" i="16"/>
  <c r="K53" i="16"/>
  <c r="K49" i="16"/>
  <c r="K48" i="16"/>
  <c r="K47" i="16"/>
  <c r="K46" i="16"/>
  <c r="K45" i="16"/>
  <c r="K44" i="16"/>
  <c r="K36" i="16"/>
  <c r="K35" i="16"/>
  <c r="K34" i="16"/>
  <c r="K33" i="16"/>
  <c r="K32" i="16"/>
  <c r="K30" i="16"/>
  <c r="K23" i="16"/>
  <c r="K21" i="16"/>
  <c r="K19" i="16"/>
  <c r="K16" i="16"/>
  <c r="K13" i="16"/>
  <c r="G21" i="16" l="1"/>
  <c r="G44" i="16"/>
  <c r="I46" i="16"/>
  <c r="E47" i="16"/>
  <c r="E33" i="16"/>
  <c r="I33" i="16"/>
  <c r="G45" i="16"/>
  <c r="E48" i="16"/>
  <c r="I34" i="16"/>
  <c r="G48" i="16"/>
  <c r="I47" i="16"/>
  <c r="I56" i="16"/>
  <c r="I35" i="16"/>
  <c r="G23" i="16"/>
  <c r="G46" i="16"/>
  <c r="E49" i="16"/>
  <c r="I36" i="16"/>
  <c r="E30" i="16"/>
  <c r="G49" i="16"/>
  <c r="G32" i="16"/>
  <c r="G53" i="16"/>
  <c r="E35" i="16"/>
  <c r="E36" i="16"/>
  <c r="I30" i="16"/>
  <c r="G57" i="16"/>
  <c r="E32" i="16"/>
  <c r="I23" i="16"/>
  <c r="E56" i="16"/>
  <c r="I13" i="16"/>
  <c r="G13" i="16"/>
  <c r="E16" i="16"/>
  <c r="G16" i="16"/>
  <c r="E19" i="16"/>
  <c r="G19" i="16"/>
  <c r="E72" i="16" l="1"/>
  <c r="G72" i="16"/>
  <c r="G74" i="16" s="1"/>
  <c r="G76" i="16" s="1"/>
  <c r="I72" i="16"/>
  <c r="I74" i="16" s="1"/>
  <c r="I76" i="16" s="1"/>
  <c r="E74" i="16" l="1"/>
  <c r="E76" i="16" s="1"/>
  <c r="E79" i="16" s="1"/>
</calcChain>
</file>

<file path=xl/sharedStrings.xml><?xml version="1.0" encoding="utf-8"?>
<sst xmlns="http://schemas.openxmlformats.org/spreadsheetml/2006/main" count="120" uniqueCount="114">
  <si>
    <t>NÁKLADY CELKEM (bez DPH)</t>
  </si>
  <si>
    <t>NÁKLADY CELKEM (včetně DPH)</t>
  </si>
  <si>
    <t>Náklady celkem (bez DPH) jsou zaokrouhleny nahoru na celé 100 koruny.</t>
  </si>
  <si>
    <t>I/26 Plzeň, okružní křižovatka Domažlická - Folmavská</t>
  </si>
  <si>
    <t>Číslo SO</t>
  </si>
  <si>
    <t>Podíl</t>
  </si>
  <si>
    <t>Statutární město Plzeň</t>
  </si>
  <si>
    <t>Název SO</t>
  </si>
  <si>
    <t>Bourání</t>
  </si>
  <si>
    <t>Základní cena 
(bez DPH)</t>
  </si>
  <si>
    <t xml:space="preserve">REKAPITULACE </t>
  </si>
  <si>
    <t>KONTROLNÍ ROZPOČET</t>
  </si>
  <si>
    <t xml:space="preserve"> 501.3</t>
  </si>
  <si>
    <t xml:space="preserve"> 501.1</t>
  </si>
  <si>
    <t>453.2</t>
  </si>
  <si>
    <t>453.1</t>
  </si>
  <si>
    <t>452-B</t>
  </si>
  <si>
    <t>452-A.3</t>
  </si>
  <si>
    <t>452-A.2</t>
  </si>
  <si>
    <t>452-A.1</t>
  </si>
  <si>
    <t>441.1</t>
  </si>
  <si>
    <t>431.2-B</t>
  </si>
  <si>
    <t>431.2-A</t>
  </si>
  <si>
    <t>431.1-B</t>
  </si>
  <si>
    <t>431.1-A</t>
  </si>
  <si>
    <t>341-P2</t>
  </si>
  <si>
    <t>341-P1</t>
  </si>
  <si>
    <t>341-5</t>
  </si>
  <si>
    <t>341-4</t>
  </si>
  <si>
    <t>341-3b</t>
  </si>
  <si>
    <t>341-3</t>
  </si>
  <si>
    <t>341-2</t>
  </si>
  <si>
    <t>341-1</t>
  </si>
  <si>
    <t>191.3</t>
  </si>
  <si>
    <t>191.2</t>
  </si>
  <si>
    <t>191.1</t>
  </si>
  <si>
    <t>181-B</t>
  </si>
  <si>
    <t>181-A</t>
  </si>
  <si>
    <t>174-z</t>
  </si>
  <si>
    <t>174-A</t>
  </si>
  <si>
    <t>131-z</t>
  </si>
  <si>
    <t>131-A</t>
  </si>
  <si>
    <t>121-z</t>
  </si>
  <si>
    <t>121-A</t>
  </si>
  <si>
    <t>101-z</t>
  </si>
  <si>
    <t>101-B</t>
  </si>
  <si>
    <t>101-A</t>
  </si>
  <si>
    <t>001.3</t>
  </si>
  <si>
    <t>001.2</t>
  </si>
  <si>
    <t>001.1</t>
  </si>
  <si>
    <t>801.1</t>
  </si>
  <si>
    <t>801.2</t>
  </si>
  <si>
    <t>CENOVÁ ÚROVĚN 2024</t>
  </si>
  <si>
    <t>Všeobecné konstrukce a práce (ŘSD)</t>
  </si>
  <si>
    <t>Všeobecné konstrukce a práce (SÚS)</t>
  </si>
  <si>
    <t>Všeobecné konstrukce a práce (PLZEŇ)</t>
  </si>
  <si>
    <t>Clona proti vibracím + oplocení</t>
  </si>
  <si>
    <t>Průtah II/605 (Regensburská)</t>
  </si>
  <si>
    <t>Průtah I/26 (OK, Domažlická)</t>
  </si>
  <si>
    <t>Mistní komunikace</t>
  </si>
  <si>
    <t>Provizorní úpravy MK Dopravní</t>
  </si>
  <si>
    <t>DIO, Přechodné Dopravní značení</t>
  </si>
  <si>
    <t>DIO, výluky dráhy, náklady MHD (ŘSD)</t>
  </si>
  <si>
    <t>Svislé a vodorovní dopravní značení (ŘSD)</t>
  </si>
  <si>
    <t>Svislé a vodorovné dopravní značení (SÚS)</t>
  </si>
  <si>
    <t>Svislé a vodorovné dopravní značení (PLZEŇ)</t>
  </si>
  <si>
    <t>Kanalizace</t>
  </si>
  <si>
    <t>Vodovody, řad 2</t>
  </si>
  <si>
    <t>Vodovody, řad 1</t>
  </si>
  <si>
    <t>Vodovody, řad 3</t>
  </si>
  <si>
    <t>Vodovody, řad 3B</t>
  </si>
  <si>
    <t>Vodovody, řad 4</t>
  </si>
  <si>
    <t>Vodovody, řad 5</t>
  </si>
  <si>
    <t>Vodovody, provizorní PE 280</t>
  </si>
  <si>
    <t>Vodovody, provizorní PE 500</t>
  </si>
  <si>
    <t>SSZ, okružní křižovatka</t>
  </si>
  <si>
    <t>SSZ, Regensburská - MEA</t>
  </si>
  <si>
    <t>SSZ, Koordinační kabel</t>
  </si>
  <si>
    <t>Přípojka NN, Trvalé napájení</t>
  </si>
  <si>
    <t>Přípojka NN, kamera ŘSD</t>
  </si>
  <si>
    <t>Trakční vedení (ŘSD)</t>
  </si>
  <si>
    <t>Pilotové založení (ŘSD)</t>
  </si>
  <si>
    <t>Trakční vedení (PLZEŇ)</t>
  </si>
  <si>
    <t>Pilotové založení (PLZEŇ)</t>
  </si>
  <si>
    <t>Veřejné osvětlení (ŘSD)</t>
  </si>
  <si>
    <t>Veřejné osvětlení (PLZEŇ)</t>
  </si>
  <si>
    <t>Sdělovací vedení CETIN</t>
  </si>
  <si>
    <t>Sdělovací vedení SIT MP (ŘSD)</t>
  </si>
  <si>
    <t>Sdělovací vedení SIT MP (SÚS)</t>
  </si>
  <si>
    <t>Sdělovací vedení SIT MP (PLZEŇ)</t>
  </si>
  <si>
    <t>Sdělovací vedení SIT MP - MKS</t>
  </si>
  <si>
    <t>Sdělovací vedení T-MOBILE (ŘSD)</t>
  </si>
  <si>
    <t>Sdělovací vedení DIAL (QUANTCOM)</t>
  </si>
  <si>
    <t>Horkovod (ŘSD)</t>
  </si>
  <si>
    <t>Horkovod (PLZEŇ)</t>
  </si>
  <si>
    <t>STL plynovod</t>
  </si>
  <si>
    <t>Vegetační úpravy (rozvojová péče)</t>
  </si>
  <si>
    <t>Vegetační úpravy (výsadba)</t>
  </si>
  <si>
    <t>Sdělovací vedení T-MOBILE (SÚS)</t>
  </si>
  <si>
    <t>Provizorní komunikace</t>
  </si>
  <si>
    <t>173.1-A</t>
  </si>
  <si>
    <t>173.1-z</t>
  </si>
  <si>
    <t>173.3-A</t>
  </si>
  <si>
    <t>173.3-z</t>
  </si>
  <si>
    <t>Obratiště Podnikatelská (ŘSD)</t>
  </si>
  <si>
    <t>Bourání (ŘSD)</t>
  </si>
  <si>
    <t>441.3</t>
  </si>
  <si>
    <t>Obratiště Podnikatelská (PLZEŇ)</t>
  </si>
  <si>
    <t>Bourání (PLZEŇ)</t>
  </si>
  <si>
    <t>Veřejné osvětlení - Podnikatelská (PLZEŇ)</t>
  </si>
  <si>
    <t>ŘSD s.p.</t>
  </si>
  <si>
    <t>SÚS PK p.o.</t>
  </si>
  <si>
    <t>Poznámka:</t>
  </si>
  <si>
    <t>Vyplňte buňky označené modře.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</si>
</sst>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"/>
    <numFmt numFmtId="165" formatCode="#,##0\ &quot;Kč&quot;"/>
    <numFmt numFmtId="166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9" fontId="1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165" fontId="7" fillId="0" borderId="3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0" applyNumberFormat="1" applyFont="1" applyBorder="1"/>
    <xf numFmtId="9" fontId="2" fillId="0" borderId="4" xfId="0" applyNumberFormat="1" applyFont="1" applyBorder="1"/>
    <xf numFmtId="165" fontId="2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/>
    <xf numFmtId="0" fontId="1" fillId="0" borderId="4" xfId="0" applyFont="1" applyBorder="1"/>
    <xf numFmtId="44" fontId="2" fillId="2" borderId="4" xfId="0" applyNumberFormat="1" applyFont="1" applyFill="1" applyBorder="1"/>
    <xf numFmtId="166" fontId="1" fillId="0" borderId="0" xfId="0" applyNumberFormat="1" applyFont="1"/>
    <xf numFmtId="166" fontId="2" fillId="0" borderId="4" xfId="0" applyNumberFormat="1" applyFont="1" applyBorder="1"/>
    <xf numFmtId="166" fontId="9" fillId="0" borderId="7" xfId="0" applyNumberFormat="1" applyFont="1" applyBorder="1"/>
    <xf numFmtId="166" fontId="7" fillId="0" borderId="3" xfId="0" applyNumberFormat="1" applyFont="1" applyBorder="1"/>
    <xf numFmtId="49" fontId="2" fillId="2" borderId="0" xfId="0" applyNumberFormat="1" applyFont="1" applyFill="1" applyBorder="1"/>
    <xf numFmtId="166" fontId="7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DD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048B-7892-46C0-9623-84A79EB7086E}">
  <sheetPr>
    <pageSetUpPr fitToPage="1"/>
  </sheetPr>
  <dimension ref="A1:K86"/>
  <sheetViews>
    <sheetView tabSelected="1" view="pageBreakPreview" topLeftCell="A67" zoomScale="130" zoomScaleNormal="100" zoomScaleSheetLayoutView="130" workbookViewId="0">
      <selection activeCell="D86" sqref="D86"/>
    </sheetView>
  </sheetViews>
  <sheetFormatPr defaultColWidth="9.140625" defaultRowHeight="14.25" x14ac:dyDescent="0.2"/>
  <cols>
    <col min="1" max="1" width="10.7109375" style="3" customWidth="1"/>
    <col min="2" max="2" width="60" style="3" bestFit="1" customWidth="1"/>
    <col min="3" max="3" width="24" style="3" customWidth="1"/>
    <col min="4" max="4" width="6.28515625" style="3" bestFit="1" customWidth="1"/>
    <col min="5" max="5" width="24" style="12" customWidth="1"/>
    <col min="6" max="6" width="6.28515625" style="3" bestFit="1" customWidth="1"/>
    <col min="7" max="7" width="24" style="12" customWidth="1"/>
    <col min="8" max="8" width="6.28515625" style="3" bestFit="1" customWidth="1"/>
    <col min="9" max="9" width="24" style="12" customWidth="1"/>
    <col min="10" max="10" width="9.140625" style="3"/>
    <col min="11" max="11" width="11.28515625" style="3" bestFit="1" customWidth="1"/>
    <col min="12" max="12" width="9.140625" style="3"/>
    <col min="13" max="13" width="13.7109375" style="3" bestFit="1" customWidth="1"/>
    <col min="14" max="14" width="9.140625" style="3"/>
    <col min="15" max="15" width="13.7109375" style="3" bestFit="1" customWidth="1"/>
    <col min="16" max="16384" width="9.140625" style="3"/>
  </cols>
  <sheetData>
    <row r="1" spans="1:11" ht="20.25" x14ac:dyDescent="0.3">
      <c r="A1" s="37"/>
      <c r="B1" s="37"/>
      <c r="C1" s="37"/>
      <c r="D1" s="37"/>
      <c r="E1" s="37"/>
      <c r="F1" s="37"/>
      <c r="G1" s="37"/>
      <c r="H1" s="37"/>
      <c r="I1" s="37"/>
    </row>
    <row r="2" spans="1:11" ht="20.25" x14ac:dyDescent="0.3">
      <c r="A2" s="37" t="s">
        <v>10</v>
      </c>
      <c r="B2" s="37"/>
      <c r="C2" s="37"/>
      <c r="D2" s="37"/>
      <c r="E2" s="37"/>
      <c r="F2" s="37"/>
      <c r="G2" s="37"/>
      <c r="H2" s="37"/>
      <c r="I2" s="37"/>
    </row>
    <row r="3" spans="1:11" ht="20.25" x14ac:dyDescent="0.3">
      <c r="A3" s="38"/>
      <c r="B3" s="38"/>
      <c r="C3" s="38"/>
      <c r="D3" s="38"/>
      <c r="E3" s="38"/>
      <c r="F3" s="38"/>
      <c r="G3" s="38"/>
      <c r="H3" s="38"/>
      <c r="I3" s="38"/>
    </row>
    <row r="4" spans="1:11" ht="20.25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1" ht="18" x14ac:dyDescent="0.25">
      <c r="A5" s="40" t="s">
        <v>11</v>
      </c>
      <c r="B5" s="40"/>
      <c r="C5" s="40"/>
      <c r="D5" s="40"/>
      <c r="E5" s="40"/>
      <c r="F5" s="40"/>
      <c r="G5" s="40"/>
      <c r="H5" s="40"/>
      <c r="I5" s="40"/>
    </row>
    <row r="6" spans="1:11" ht="18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1" ht="18" x14ac:dyDescent="0.25">
      <c r="A7" s="4"/>
      <c r="B7" s="4"/>
      <c r="C7" s="4"/>
      <c r="D7" s="4"/>
      <c r="E7" s="10"/>
      <c r="F7" s="4"/>
      <c r="G7" s="10"/>
      <c r="H7" s="4"/>
      <c r="I7" s="10"/>
    </row>
    <row r="8" spans="1:11" ht="18" x14ac:dyDescent="0.25">
      <c r="A8" s="5" t="s">
        <v>3</v>
      </c>
      <c r="B8" s="5"/>
      <c r="C8" s="5"/>
      <c r="D8" s="5"/>
      <c r="E8" s="11"/>
      <c r="F8" s="5"/>
      <c r="G8" s="11"/>
      <c r="H8" s="5"/>
      <c r="I8" s="11"/>
    </row>
    <row r="9" spans="1:11" ht="18" x14ac:dyDescent="0.25">
      <c r="A9" s="4"/>
      <c r="B9" s="4"/>
      <c r="C9" s="4"/>
      <c r="D9" s="4"/>
      <c r="E9" s="10"/>
      <c r="F9" s="4"/>
      <c r="G9" s="10"/>
      <c r="H9" s="4"/>
      <c r="I9" s="10"/>
    </row>
    <row r="10" spans="1:11" ht="15" x14ac:dyDescent="0.2">
      <c r="A10" s="6" t="s">
        <v>52</v>
      </c>
      <c r="B10" s="6"/>
    </row>
    <row r="12" spans="1:11" s="7" customFormat="1" ht="25.5" x14ac:dyDescent="0.25">
      <c r="A12" s="21" t="s">
        <v>4</v>
      </c>
      <c r="B12" s="21" t="s">
        <v>7</v>
      </c>
      <c r="C12" s="21" t="s">
        <v>9</v>
      </c>
      <c r="D12" s="26" t="s">
        <v>5</v>
      </c>
      <c r="E12" s="27" t="s">
        <v>110</v>
      </c>
      <c r="F12" s="26" t="s">
        <v>5</v>
      </c>
      <c r="G12" s="27" t="s">
        <v>111</v>
      </c>
      <c r="H12" s="26" t="s">
        <v>5</v>
      </c>
      <c r="I12" s="27" t="s">
        <v>6</v>
      </c>
    </row>
    <row r="13" spans="1:11" ht="20.100000000000001" customHeight="1" x14ac:dyDescent="0.2">
      <c r="A13" s="28" t="s">
        <v>49</v>
      </c>
      <c r="B13" s="29" t="s">
        <v>53</v>
      </c>
      <c r="C13" s="30">
        <v>2755369.6799999997</v>
      </c>
      <c r="D13" s="24">
        <v>1</v>
      </c>
      <c r="E13" s="32">
        <f>D13*$C13</f>
        <v>2755369.6799999997</v>
      </c>
      <c r="F13" s="24">
        <v>0</v>
      </c>
      <c r="G13" s="33">
        <f>F13*$C13</f>
        <v>0</v>
      </c>
      <c r="H13" s="24">
        <v>0</v>
      </c>
      <c r="I13" s="33">
        <f>H13*$C13</f>
        <v>0</v>
      </c>
      <c r="K13" s="9">
        <f t="shared" ref="K13:K56" si="0">H13+F13+D13</f>
        <v>1</v>
      </c>
    </row>
    <row r="14" spans="1:11" ht="20.100000000000001" customHeight="1" x14ac:dyDescent="0.2">
      <c r="A14" s="28" t="s">
        <v>48</v>
      </c>
      <c r="B14" s="29" t="s">
        <v>54</v>
      </c>
      <c r="C14" s="30">
        <v>356453.34</v>
      </c>
      <c r="D14" s="24">
        <v>0</v>
      </c>
      <c r="E14" s="33">
        <f t="shared" ref="E14:E15" si="1">D14*$C14</f>
        <v>0</v>
      </c>
      <c r="F14" s="24">
        <v>1</v>
      </c>
      <c r="G14" s="32">
        <f t="shared" ref="G14:G15" si="2">F14*$C14</f>
        <v>356453.34</v>
      </c>
      <c r="H14" s="24">
        <v>0</v>
      </c>
      <c r="I14" s="33">
        <f t="shared" ref="I14:I15" si="3">H14*$C14</f>
        <v>0</v>
      </c>
      <c r="K14" s="9"/>
    </row>
    <row r="15" spans="1:11" ht="20.100000000000001" customHeight="1" x14ac:dyDescent="0.2">
      <c r="A15" s="28" t="s">
        <v>47</v>
      </c>
      <c r="B15" s="29" t="s">
        <v>55</v>
      </c>
      <c r="C15" s="30">
        <v>350000</v>
      </c>
      <c r="D15" s="24">
        <v>0</v>
      </c>
      <c r="E15" s="33">
        <f t="shared" si="1"/>
        <v>0</v>
      </c>
      <c r="F15" s="24">
        <v>0</v>
      </c>
      <c r="G15" s="33">
        <f t="shared" si="2"/>
        <v>0</v>
      </c>
      <c r="H15" s="24">
        <v>1</v>
      </c>
      <c r="I15" s="32">
        <f t="shared" si="3"/>
        <v>350000</v>
      </c>
      <c r="K15" s="9"/>
    </row>
    <row r="16" spans="1:11" ht="20.100000000000001" customHeight="1" x14ac:dyDescent="0.2">
      <c r="A16" s="28" t="s">
        <v>46</v>
      </c>
      <c r="B16" s="29" t="s">
        <v>58</v>
      </c>
      <c r="C16" s="30">
        <v>42244419.439999998</v>
      </c>
      <c r="D16" s="24">
        <v>1</v>
      </c>
      <c r="E16" s="32">
        <f t="shared" ref="E16:E67" si="4">D16*$C16</f>
        <v>42244419.439999998</v>
      </c>
      <c r="F16" s="24">
        <v>0</v>
      </c>
      <c r="G16" s="33">
        <f t="shared" ref="G16:G67" si="5">F16*$C16</f>
        <v>0</v>
      </c>
      <c r="H16" s="24">
        <v>0</v>
      </c>
      <c r="I16" s="33">
        <f t="shared" ref="I16:I67" si="6">H16*$C16</f>
        <v>0</v>
      </c>
      <c r="K16" s="9">
        <f t="shared" si="0"/>
        <v>1</v>
      </c>
    </row>
    <row r="17" spans="1:11" ht="20.100000000000001" customHeight="1" x14ac:dyDescent="0.2">
      <c r="A17" s="28" t="s">
        <v>45</v>
      </c>
      <c r="B17" s="29" t="s">
        <v>56</v>
      </c>
      <c r="C17" s="30">
        <v>6601881.1400000006</v>
      </c>
      <c r="D17" s="24">
        <v>1</v>
      </c>
      <c r="E17" s="32">
        <f t="shared" ref="E17" si="7">D17*$C17</f>
        <v>6601881.1400000006</v>
      </c>
      <c r="F17" s="24">
        <v>0</v>
      </c>
      <c r="G17" s="33">
        <f t="shared" ref="G17" si="8">F17*$C17</f>
        <v>0</v>
      </c>
      <c r="H17" s="24">
        <v>0</v>
      </c>
      <c r="I17" s="33">
        <f t="shared" ref="I17" si="9">H17*$C17</f>
        <v>0</v>
      </c>
      <c r="K17" s="9"/>
    </row>
    <row r="18" spans="1:11" ht="20.100000000000001" customHeight="1" x14ac:dyDescent="0.2">
      <c r="A18" s="28" t="s">
        <v>44</v>
      </c>
      <c r="B18" s="29" t="s">
        <v>8</v>
      </c>
      <c r="C18" s="30">
        <v>5327696.99</v>
      </c>
      <c r="D18" s="24">
        <v>1</v>
      </c>
      <c r="E18" s="32">
        <f t="shared" si="4"/>
        <v>5327696.99</v>
      </c>
      <c r="F18" s="24">
        <v>0</v>
      </c>
      <c r="G18" s="33">
        <f t="shared" si="5"/>
        <v>0</v>
      </c>
      <c r="H18" s="24">
        <v>0</v>
      </c>
      <c r="I18" s="33">
        <f t="shared" si="6"/>
        <v>0</v>
      </c>
      <c r="K18" s="9"/>
    </row>
    <row r="19" spans="1:11" ht="20.100000000000001" customHeight="1" x14ac:dyDescent="0.2">
      <c r="A19" s="28" t="s">
        <v>43</v>
      </c>
      <c r="B19" s="29" t="s">
        <v>57</v>
      </c>
      <c r="C19" s="30">
        <v>28243855.91</v>
      </c>
      <c r="D19" s="24">
        <v>0</v>
      </c>
      <c r="E19" s="33">
        <f t="shared" si="4"/>
        <v>0</v>
      </c>
      <c r="F19" s="24">
        <v>1</v>
      </c>
      <c r="G19" s="32">
        <f t="shared" si="5"/>
        <v>28243855.91</v>
      </c>
      <c r="H19" s="24">
        <v>0</v>
      </c>
      <c r="I19" s="33">
        <f t="shared" si="6"/>
        <v>0</v>
      </c>
      <c r="K19" s="9">
        <f t="shared" si="0"/>
        <v>1</v>
      </c>
    </row>
    <row r="20" spans="1:11" ht="20.100000000000001" customHeight="1" x14ac:dyDescent="0.2">
      <c r="A20" s="28" t="s">
        <v>42</v>
      </c>
      <c r="B20" s="29" t="s">
        <v>8</v>
      </c>
      <c r="C20" s="30">
        <v>3742996.68</v>
      </c>
      <c r="D20" s="24">
        <v>0</v>
      </c>
      <c r="E20" s="33">
        <f t="shared" si="4"/>
        <v>0</v>
      </c>
      <c r="F20" s="24">
        <v>1</v>
      </c>
      <c r="G20" s="32">
        <f t="shared" si="5"/>
        <v>3742996.68</v>
      </c>
      <c r="H20" s="24">
        <v>0</v>
      </c>
      <c r="I20" s="33">
        <f t="shared" si="6"/>
        <v>0</v>
      </c>
      <c r="K20" s="9"/>
    </row>
    <row r="21" spans="1:11" ht="20.100000000000001" customHeight="1" x14ac:dyDescent="0.2">
      <c r="A21" s="28" t="s">
        <v>41</v>
      </c>
      <c r="B21" s="29" t="s">
        <v>59</v>
      </c>
      <c r="C21" s="30">
        <v>37849600.629999995</v>
      </c>
      <c r="D21" s="24">
        <v>0</v>
      </c>
      <c r="E21" s="33">
        <f t="shared" si="4"/>
        <v>0</v>
      </c>
      <c r="F21" s="24">
        <v>0</v>
      </c>
      <c r="G21" s="33">
        <f t="shared" si="5"/>
        <v>0</v>
      </c>
      <c r="H21" s="24">
        <v>1</v>
      </c>
      <c r="I21" s="32">
        <f t="shared" si="6"/>
        <v>37849600.629999995</v>
      </c>
      <c r="K21" s="9">
        <f t="shared" si="0"/>
        <v>1</v>
      </c>
    </row>
    <row r="22" spans="1:11" ht="20.100000000000001" customHeight="1" x14ac:dyDescent="0.2">
      <c r="A22" s="28" t="s">
        <v>40</v>
      </c>
      <c r="B22" s="29" t="s">
        <v>8</v>
      </c>
      <c r="C22" s="30">
        <v>6430652.4299999997</v>
      </c>
      <c r="D22" s="24">
        <v>0</v>
      </c>
      <c r="E22" s="33">
        <f t="shared" si="4"/>
        <v>0</v>
      </c>
      <c r="F22" s="24">
        <v>0</v>
      </c>
      <c r="G22" s="33">
        <f t="shared" si="5"/>
        <v>0</v>
      </c>
      <c r="H22" s="24">
        <v>1</v>
      </c>
      <c r="I22" s="32">
        <f t="shared" si="6"/>
        <v>6430652.4299999997</v>
      </c>
      <c r="K22" s="9"/>
    </row>
    <row r="23" spans="1:11" ht="20.100000000000001" customHeight="1" x14ac:dyDescent="0.2">
      <c r="A23" s="28">
        <v>171</v>
      </c>
      <c r="B23" s="29" t="s">
        <v>99</v>
      </c>
      <c r="C23" s="30">
        <v>4800479.37</v>
      </c>
      <c r="D23" s="24">
        <v>0.4</v>
      </c>
      <c r="E23" s="32">
        <f t="shared" si="4"/>
        <v>1920191.7480000001</v>
      </c>
      <c r="F23" s="24">
        <v>0.3</v>
      </c>
      <c r="G23" s="32">
        <f t="shared" si="5"/>
        <v>1440143.811</v>
      </c>
      <c r="H23" s="24">
        <v>0.3</v>
      </c>
      <c r="I23" s="32">
        <f t="shared" si="6"/>
        <v>1440143.811</v>
      </c>
      <c r="K23" s="9">
        <f t="shared" si="0"/>
        <v>1</v>
      </c>
    </row>
    <row r="24" spans="1:11" ht="20.100000000000001" customHeight="1" x14ac:dyDescent="0.2">
      <c r="A24" s="28" t="s">
        <v>100</v>
      </c>
      <c r="B24" s="29" t="s">
        <v>104</v>
      </c>
      <c r="C24" s="30">
        <v>1724520.37</v>
      </c>
      <c r="D24" s="24">
        <v>1</v>
      </c>
      <c r="E24" s="32">
        <f t="shared" si="4"/>
        <v>1724520.37</v>
      </c>
      <c r="F24" s="24">
        <v>0</v>
      </c>
      <c r="G24" s="33">
        <f t="shared" si="5"/>
        <v>0</v>
      </c>
      <c r="H24" s="24">
        <v>0</v>
      </c>
      <c r="I24" s="33">
        <f t="shared" si="6"/>
        <v>0</v>
      </c>
      <c r="K24" s="9"/>
    </row>
    <row r="25" spans="1:11" ht="20.100000000000001" customHeight="1" x14ac:dyDescent="0.2">
      <c r="A25" s="28" t="s">
        <v>101</v>
      </c>
      <c r="B25" s="29" t="s">
        <v>105</v>
      </c>
      <c r="C25" s="30">
        <v>286350.72000000009</v>
      </c>
      <c r="D25" s="24">
        <v>1</v>
      </c>
      <c r="E25" s="32">
        <f t="shared" si="4"/>
        <v>286350.72000000009</v>
      </c>
      <c r="F25" s="24">
        <v>0</v>
      </c>
      <c r="G25" s="33">
        <f t="shared" si="5"/>
        <v>0</v>
      </c>
      <c r="H25" s="24">
        <v>0</v>
      </c>
      <c r="I25" s="33">
        <f t="shared" si="6"/>
        <v>0</v>
      </c>
      <c r="K25" s="9"/>
    </row>
    <row r="26" spans="1:11" ht="20.100000000000001" customHeight="1" x14ac:dyDescent="0.2">
      <c r="A26" s="28" t="s">
        <v>102</v>
      </c>
      <c r="B26" s="29" t="s">
        <v>107</v>
      </c>
      <c r="C26" s="30">
        <v>1737472.3299999998</v>
      </c>
      <c r="D26" s="24">
        <v>0</v>
      </c>
      <c r="E26" s="33">
        <f t="shared" ref="E26:E27" si="10">D26*$C26</f>
        <v>0</v>
      </c>
      <c r="F26" s="24">
        <v>0</v>
      </c>
      <c r="G26" s="33">
        <f t="shared" ref="G26:G27" si="11">F26*$C26</f>
        <v>0</v>
      </c>
      <c r="H26" s="24">
        <v>1</v>
      </c>
      <c r="I26" s="32">
        <f t="shared" ref="I26:I27" si="12">H26*$C26</f>
        <v>1737472.3299999998</v>
      </c>
      <c r="K26" s="9"/>
    </row>
    <row r="27" spans="1:11" ht="20.100000000000001" customHeight="1" x14ac:dyDescent="0.2">
      <c r="A27" s="28" t="s">
        <v>103</v>
      </c>
      <c r="B27" s="29" t="s">
        <v>108</v>
      </c>
      <c r="C27" s="30">
        <v>281098.67000000004</v>
      </c>
      <c r="D27" s="24">
        <v>0</v>
      </c>
      <c r="E27" s="33">
        <f t="shared" si="10"/>
        <v>0</v>
      </c>
      <c r="F27" s="24">
        <v>0</v>
      </c>
      <c r="G27" s="33">
        <f t="shared" si="11"/>
        <v>0</v>
      </c>
      <c r="H27" s="24">
        <v>1</v>
      </c>
      <c r="I27" s="32">
        <f t="shared" si="12"/>
        <v>281098.67000000004</v>
      </c>
      <c r="K27" s="9"/>
    </row>
    <row r="28" spans="1:11" ht="20.100000000000001" customHeight="1" x14ac:dyDescent="0.2">
      <c r="A28" s="28" t="s">
        <v>39</v>
      </c>
      <c r="B28" s="29" t="s">
        <v>60</v>
      </c>
      <c r="C28" s="30">
        <v>924476.82</v>
      </c>
      <c r="D28" s="24">
        <v>1</v>
      </c>
      <c r="E28" s="32">
        <f t="shared" si="4"/>
        <v>924476.82</v>
      </c>
      <c r="F28" s="24">
        <v>0</v>
      </c>
      <c r="G28" s="33">
        <f t="shared" si="5"/>
        <v>0</v>
      </c>
      <c r="H28" s="24">
        <v>0</v>
      </c>
      <c r="I28" s="33">
        <f t="shared" si="6"/>
        <v>0</v>
      </c>
      <c r="K28" s="9"/>
    </row>
    <row r="29" spans="1:11" ht="20.100000000000001" customHeight="1" x14ac:dyDescent="0.2">
      <c r="A29" s="28" t="s">
        <v>38</v>
      </c>
      <c r="B29" s="29" t="s">
        <v>8</v>
      </c>
      <c r="C29" s="30">
        <v>259970.03000000003</v>
      </c>
      <c r="D29" s="24">
        <v>1</v>
      </c>
      <c r="E29" s="32">
        <f t="shared" si="4"/>
        <v>259970.03000000003</v>
      </c>
      <c r="F29" s="24">
        <v>0</v>
      </c>
      <c r="G29" s="33">
        <f t="shared" si="5"/>
        <v>0</v>
      </c>
      <c r="H29" s="24">
        <v>0</v>
      </c>
      <c r="I29" s="33">
        <f t="shared" si="6"/>
        <v>0</v>
      </c>
      <c r="K29" s="9"/>
    </row>
    <row r="30" spans="1:11" ht="20.100000000000001" customHeight="1" x14ac:dyDescent="0.2">
      <c r="A30" s="28" t="s">
        <v>37</v>
      </c>
      <c r="B30" s="29" t="s">
        <v>61</v>
      </c>
      <c r="C30" s="30">
        <v>878267</v>
      </c>
      <c r="D30" s="24">
        <v>0.4</v>
      </c>
      <c r="E30" s="32">
        <f t="shared" si="4"/>
        <v>351306.80000000005</v>
      </c>
      <c r="F30" s="24">
        <v>0.3</v>
      </c>
      <c r="G30" s="32">
        <f t="shared" si="5"/>
        <v>263480.09999999998</v>
      </c>
      <c r="H30" s="24">
        <v>0.3</v>
      </c>
      <c r="I30" s="32">
        <f t="shared" si="6"/>
        <v>263480.09999999998</v>
      </c>
      <c r="K30" s="9">
        <f t="shared" si="0"/>
        <v>1</v>
      </c>
    </row>
    <row r="31" spans="1:11" ht="20.100000000000001" customHeight="1" x14ac:dyDescent="0.2">
      <c r="A31" s="28" t="s">
        <v>36</v>
      </c>
      <c r="B31" s="29" t="s">
        <v>62</v>
      </c>
      <c r="C31" s="30">
        <v>7671897.5</v>
      </c>
      <c r="D31" s="24">
        <v>1</v>
      </c>
      <c r="E31" s="32">
        <f t="shared" ref="E31" si="13">D31*$C31</f>
        <v>7671897.5</v>
      </c>
      <c r="F31" s="24">
        <v>0</v>
      </c>
      <c r="G31" s="33">
        <f t="shared" ref="G31" si="14">F31*$C31</f>
        <v>0</v>
      </c>
      <c r="H31" s="24">
        <v>0</v>
      </c>
      <c r="I31" s="33">
        <f t="shared" ref="I31" si="15">H31*$C31</f>
        <v>0</v>
      </c>
      <c r="K31" s="9"/>
    </row>
    <row r="32" spans="1:11" ht="20.100000000000001" customHeight="1" x14ac:dyDescent="0.2">
      <c r="A32" s="28" t="s">
        <v>35</v>
      </c>
      <c r="B32" s="29" t="s">
        <v>63</v>
      </c>
      <c r="C32" s="30">
        <v>14041313.48</v>
      </c>
      <c r="D32" s="24">
        <v>1</v>
      </c>
      <c r="E32" s="32">
        <f t="shared" si="4"/>
        <v>14041313.48</v>
      </c>
      <c r="F32" s="24">
        <v>0</v>
      </c>
      <c r="G32" s="33">
        <f t="shared" si="5"/>
        <v>0</v>
      </c>
      <c r="H32" s="24">
        <v>0</v>
      </c>
      <c r="I32" s="33">
        <f t="shared" si="6"/>
        <v>0</v>
      </c>
      <c r="K32" s="9">
        <f t="shared" si="0"/>
        <v>1</v>
      </c>
    </row>
    <row r="33" spans="1:11" ht="20.100000000000001" customHeight="1" x14ac:dyDescent="0.2">
      <c r="A33" s="28" t="s">
        <v>34</v>
      </c>
      <c r="B33" s="29" t="s">
        <v>64</v>
      </c>
      <c r="C33" s="30">
        <v>2134351.2999999998</v>
      </c>
      <c r="D33" s="24">
        <v>0</v>
      </c>
      <c r="E33" s="33">
        <f t="shared" si="4"/>
        <v>0</v>
      </c>
      <c r="F33" s="24">
        <v>1</v>
      </c>
      <c r="G33" s="32">
        <f t="shared" si="5"/>
        <v>2134351.2999999998</v>
      </c>
      <c r="H33" s="24">
        <v>0</v>
      </c>
      <c r="I33" s="33">
        <f t="shared" si="6"/>
        <v>0</v>
      </c>
      <c r="K33" s="9">
        <f t="shared" si="0"/>
        <v>1</v>
      </c>
    </row>
    <row r="34" spans="1:11" ht="20.100000000000001" customHeight="1" x14ac:dyDescent="0.2">
      <c r="A34" s="28" t="s">
        <v>33</v>
      </c>
      <c r="B34" s="29" t="s">
        <v>65</v>
      </c>
      <c r="C34" s="30">
        <v>3954570.45</v>
      </c>
      <c r="D34" s="24">
        <v>0</v>
      </c>
      <c r="E34" s="33">
        <f t="shared" si="4"/>
        <v>0</v>
      </c>
      <c r="F34" s="24">
        <v>0</v>
      </c>
      <c r="G34" s="33">
        <f t="shared" si="5"/>
        <v>0</v>
      </c>
      <c r="H34" s="24">
        <v>1</v>
      </c>
      <c r="I34" s="32">
        <f t="shared" si="6"/>
        <v>3954570.45</v>
      </c>
      <c r="K34" s="9">
        <f t="shared" si="0"/>
        <v>1</v>
      </c>
    </row>
    <row r="35" spans="1:11" ht="20.100000000000001" customHeight="1" x14ac:dyDescent="0.2">
      <c r="A35" s="28">
        <v>331</v>
      </c>
      <c r="B35" s="29" t="s">
        <v>66</v>
      </c>
      <c r="C35" s="30">
        <v>4666489.2700000005</v>
      </c>
      <c r="D35" s="24">
        <v>1</v>
      </c>
      <c r="E35" s="32">
        <f t="shared" si="4"/>
        <v>4666489.2700000005</v>
      </c>
      <c r="F35" s="24">
        <v>0</v>
      </c>
      <c r="G35" s="33">
        <f t="shared" si="5"/>
        <v>0</v>
      </c>
      <c r="H35" s="24">
        <v>0</v>
      </c>
      <c r="I35" s="33">
        <f t="shared" si="6"/>
        <v>0</v>
      </c>
      <c r="K35" s="9">
        <f t="shared" si="0"/>
        <v>1</v>
      </c>
    </row>
    <row r="36" spans="1:11" ht="20.100000000000001" customHeight="1" x14ac:dyDescent="0.2">
      <c r="A36" s="28" t="s">
        <v>32</v>
      </c>
      <c r="B36" s="29" t="s">
        <v>68</v>
      </c>
      <c r="C36" s="30">
        <v>3692325.3699999992</v>
      </c>
      <c r="D36" s="24">
        <v>0</v>
      </c>
      <c r="E36" s="33">
        <f t="shared" si="4"/>
        <v>0</v>
      </c>
      <c r="F36" s="24">
        <v>1</v>
      </c>
      <c r="G36" s="32">
        <f t="shared" si="5"/>
        <v>3692325.3699999992</v>
      </c>
      <c r="H36" s="24">
        <v>0</v>
      </c>
      <c r="I36" s="33">
        <f t="shared" si="6"/>
        <v>0</v>
      </c>
      <c r="K36" s="9">
        <f t="shared" si="0"/>
        <v>1</v>
      </c>
    </row>
    <row r="37" spans="1:11" ht="20.100000000000001" customHeight="1" x14ac:dyDescent="0.2">
      <c r="A37" s="28" t="s">
        <v>31</v>
      </c>
      <c r="B37" s="29" t="s">
        <v>67</v>
      </c>
      <c r="C37" s="30">
        <v>1013740.42</v>
      </c>
      <c r="D37" s="24">
        <v>0</v>
      </c>
      <c r="E37" s="33">
        <f t="shared" ref="E37:E43" si="16">D37*$C37</f>
        <v>0</v>
      </c>
      <c r="F37" s="24">
        <v>1</v>
      </c>
      <c r="G37" s="32">
        <f t="shared" ref="G37:G43" si="17">F37*$C37</f>
        <v>1013740.42</v>
      </c>
      <c r="H37" s="24">
        <v>0</v>
      </c>
      <c r="I37" s="33">
        <f t="shared" ref="I37:I43" si="18">H37*$C37</f>
        <v>0</v>
      </c>
      <c r="K37" s="9"/>
    </row>
    <row r="38" spans="1:11" ht="20.100000000000001" customHeight="1" x14ac:dyDescent="0.2">
      <c r="A38" s="28" t="s">
        <v>30</v>
      </c>
      <c r="B38" s="29" t="s">
        <v>69</v>
      </c>
      <c r="C38" s="30">
        <v>5698953.5700000003</v>
      </c>
      <c r="D38" s="24">
        <v>0</v>
      </c>
      <c r="E38" s="33">
        <f t="shared" si="16"/>
        <v>0</v>
      </c>
      <c r="F38" s="24">
        <v>1</v>
      </c>
      <c r="G38" s="32">
        <f t="shared" si="17"/>
        <v>5698953.5700000003</v>
      </c>
      <c r="H38" s="24">
        <v>0</v>
      </c>
      <c r="I38" s="33">
        <f t="shared" si="18"/>
        <v>0</v>
      </c>
      <c r="K38" s="9"/>
    </row>
    <row r="39" spans="1:11" ht="20.100000000000001" customHeight="1" x14ac:dyDescent="0.2">
      <c r="A39" s="28" t="s">
        <v>29</v>
      </c>
      <c r="B39" s="29" t="s">
        <v>70</v>
      </c>
      <c r="C39" s="30">
        <v>3197873.0100000002</v>
      </c>
      <c r="D39" s="24">
        <v>0</v>
      </c>
      <c r="E39" s="33">
        <f t="shared" si="16"/>
        <v>0</v>
      </c>
      <c r="F39" s="24">
        <v>0</v>
      </c>
      <c r="G39" s="33">
        <f t="shared" si="17"/>
        <v>0</v>
      </c>
      <c r="H39" s="24">
        <v>1</v>
      </c>
      <c r="I39" s="32">
        <f t="shared" si="18"/>
        <v>3197873.0100000002</v>
      </c>
      <c r="K39" s="9"/>
    </row>
    <row r="40" spans="1:11" ht="20.100000000000001" customHeight="1" x14ac:dyDescent="0.2">
      <c r="A40" s="28" t="s">
        <v>28</v>
      </c>
      <c r="B40" s="29" t="s">
        <v>71</v>
      </c>
      <c r="C40" s="30">
        <v>183200.08999999997</v>
      </c>
      <c r="D40" s="24">
        <v>0</v>
      </c>
      <c r="E40" s="33">
        <f t="shared" si="16"/>
        <v>0</v>
      </c>
      <c r="F40" s="24">
        <v>1</v>
      </c>
      <c r="G40" s="32">
        <f t="shared" si="17"/>
        <v>183200.08999999997</v>
      </c>
      <c r="H40" s="24">
        <v>0</v>
      </c>
      <c r="I40" s="33">
        <f t="shared" si="18"/>
        <v>0</v>
      </c>
      <c r="K40" s="9"/>
    </row>
    <row r="41" spans="1:11" ht="20.100000000000001" customHeight="1" x14ac:dyDescent="0.2">
      <c r="A41" s="28" t="s">
        <v>27</v>
      </c>
      <c r="B41" s="29" t="s">
        <v>72</v>
      </c>
      <c r="C41" s="30">
        <v>232632.33000000002</v>
      </c>
      <c r="D41" s="24">
        <v>0</v>
      </c>
      <c r="E41" s="33">
        <f t="shared" si="16"/>
        <v>0</v>
      </c>
      <c r="F41" s="24">
        <v>0</v>
      </c>
      <c r="G41" s="33">
        <f t="shared" si="17"/>
        <v>0</v>
      </c>
      <c r="H41" s="24">
        <v>1</v>
      </c>
      <c r="I41" s="32">
        <f t="shared" si="18"/>
        <v>232632.33000000002</v>
      </c>
      <c r="K41" s="9"/>
    </row>
    <row r="42" spans="1:11" ht="20.100000000000001" customHeight="1" x14ac:dyDescent="0.2">
      <c r="A42" s="28" t="s">
        <v>26</v>
      </c>
      <c r="B42" s="29" t="s">
        <v>73</v>
      </c>
      <c r="C42" s="30">
        <v>982441.75</v>
      </c>
      <c r="D42" s="24">
        <v>1</v>
      </c>
      <c r="E42" s="32">
        <f t="shared" si="16"/>
        <v>982441.75</v>
      </c>
      <c r="F42" s="24">
        <v>0</v>
      </c>
      <c r="G42" s="33">
        <f t="shared" si="17"/>
        <v>0</v>
      </c>
      <c r="H42" s="24">
        <v>0</v>
      </c>
      <c r="I42" s="33">
        <f t="shared" si="18"/>
        <v>0</v>
      </c>
      <c r="K42" s="9"/>
    </row>
    <row r="43" spans="1:11" ht="20.100000000000001" customHeight="1" x14ac:dyDescent="0.2">
      <c r="A43" s="28" t="s">
        <v>25</v>
      </c>
      <c r="B43" s="29" t="s">
        <v>74</v>
      </c>
      <c r="C43" s="30">
        <v>1902567.4500000002</v>
      </c>
      <c r="D43" s="24">
        <v>1</v>
      </c>
      <c r="E43" s="32">
        <f t="shared" si="16"/>
        <v>1902567.4500000002</v>
      </c>
      <c r="F43" s="24">
        <v>0</v>
      </c>
      <c r="G43" s="33">
        <f t="shared" si="17"/>
        <v>0</v>
      </c>
      <c r="H43" s="24">
        <v>0</v>
      </c>
      <c r="I43" s="33">
        <f t="shared" si="18"/>
        <v>0</v>
      </c>
      <c r="K43" s="9"/>
    </row>
    <row r="44" spans="1:11" ht="20.100000000000001" customHeight="1" x14ac:dyDescent="0.2">
      <c r="A44" s="28">
        <v>421</v>
      </c>
      <c r="B44" s="29" t="s">
        <v>75</v>
      </c>
      <c r="C44" s="30">
        <v>20540501.900000002</v>
      </c>
      <c r="D44" s="24">
        <v>0</v>
      </c>
      <c r="E44" s="33">
        <f t="shared" si="4"/>
        <v>0</v>
      </c>
      <c r="F44" s="24">
        <v>0</v>
      </c>
      <c r="G44" s="33">
        <f t="shared" si="5"/>
        <v>0</v>
      </c>
      <c r="H44" s="24">
        <v>1</v>
      </c>
      <c r="I44" s="32">
        <f t="shared" si="6"/>
        <v>20540501.900000002</v>
      </c>
      <c r="K44" s="9">
        <f t="shared" si="0"/>
        <v>1</v>
      </c>
    </row>
    <row r="45" spans="1:11" ht="20.100000000000001" customHeight="1" x14ac:dyDescent="0.2">
      <c r="A45" s="28">
        <v>422</v>
      </c>
      <c r="B45" s="29" t="s">
        <v>76</v>
      </c>
      <c r="C45" s="30">
        <v>4448717.04</v>
      </c>
      <c r="D45" s="24">
        <v>0</v>
      </c>
      <c r="E45" s="33">
        <f t="shared" si="4"/>
        <v>0</v>
      </c>
      <c r="F45" s="24">
        <v>0</v>
      </c>
      <c r="G45" s="33">
        <f t="shared" si="5"/>
        <v>0</v>
      </c>
      <c r="H45" s="24">
        <v>1</v>
      </c>
      <c r="I45" s="32">
        <f t="shared" si="6"/>
        <v>4448717.04</v>
      </c>
      <c r="K45" s="9">
        <f t="shared" si="0"/>
        <v>1</v>
      </c>
    </row>
    <row r="46" spans="1:11" ht="20.100000000000001" customHeight="1" x14ac:dyDescent="0.2">
      <c r="A46" s="28">
        <v>423</v>
      </c>
      <c r="B46" s="29" t="s">
        <v>77</v>
      </c>
      <c r="C46" s="30">
        <v>593025.1</v>
      </c>
      <c r="D46" s="24">
        <v>0</v>
      </c>
      <c r="E46" s="33">
        <f t="shared" si="4"/>
        <v>0</v>
      </c>
      <c r="F46" s="24">
        <v>0</v>
      </c>
      <c r="G46" s="33">
        <f t="shared" si="5"/>
        <v>0</v>
      </c>
      <c r="H46" s="24">
        <v>1</v>
      </c>
      <c r="I46" s="32">
        <f t="shared" si="6"/>
        <v>593025.1</v>
      </c>
      <c r="K46" s="9">
        <f t="shared" si="0"/>
        <v>1</v>
      </c>
    </row>
    <row r="47" spans="1:11" ht="20.100000000000001" customHeight="1" x14ac:dyDescent="0.2">
      <c r="A47" s="28">
        <v>425</v>
      </c>
      <c r="B47" s="29" t="s">
        <v>78</v>
      </c>
      <c r="C47" s="30">
        <v>696842.12999999989</v>
      </c>
      <c r="D47" s="24">
        <v>0</v>
      </c>
      <c r="E47" s="33">
        <f t="shared" si="4"/>
        <v>0</v>
      </c>
      <c r="F47" s="24">
        <v>0</v>
      </c>
      <c r="G47" s="33">
        <f t="shared" si="5"/>
        <v>0</v>
      </c>
      <c r="H47" s="24">
        <v>1</v>
      </c>
      <c r="I47" s="32">
        <f t="shared" si="6"/>
        <v>696842.12999999989</v>
      </c>
      <c r="K47" s="9">
        <f t="shared" si="0"/>
        <v>1</v>
      </c>
    </row>
    <row r="48" spans="1:11" ht="20.100000000000001" customHeight="1" x14ac:dyDescent="0.2">
      <c r="A48" s="28">
        <v>426</v>
      </c>
      <c r="B48" s="29" t="s">
        <v>79</v>
      </c>
      <c r="C48" s="30">
        <v>647593.46000000008</v>
      </c>
      <c r="D48" s="24">
        <v>1</v>
      </c>
      <c r="E48" s="32">
        <f t="shared" si="4"/>
        <v>647593.46000000008</v>
      </c>
      <c r="F48" s="24">
        <v>0</v>
      </c>
      <c r="G48" s="33">
        <f t="shared" si="5"/>
        <v>0</v>
      </c>
      <c r="H48" s="24">
        <v>0</v>
      </c>
      <c r="I48" s="33">
        <f t="shared" si="6"/>
        <v>0</v>
      </c>
      <c r="K48" s="9">
        <f t="shared" si="0"/>
        <v>1</v>
      </c>
    </row>
    <row r="49" spans="1:11" ht="20.100000000000001" customHeight="1" x14ac:dyDescent="0.2">
      <c r="A49" s="28" t="s">
        <v>24</v>
      </c>
      <c r="B49" s="29" t="s">
        <v>80</v>
      </c>
      <c r="C49" s="30">
        <v>25678472.989999998</v>
      </c>
      <c r="D49" s="24">
        <v>1</v>
      </c>
      <c r="E49" s="32">
        <f t="shared" si="4"/>
        <v>25678472.989999998</v>
      </c>
      <c r="F49" s="24">
        <v>0</v>
      </c>
      <c r="G49" s="33">
        <f t="shared" si="5"/>
        <v>0</v>
      </c>
      <c r="H49" s="24">
        <v>0</v>
      </c>
      <c r="I49" s="33">
        <f t="shared" si="6"/>
        <v>0</v>
      </c>
      <c r="K49" s="9">
        <f t="shared" si="0"/>
        <v>1</v>
      </c>
    </row>
    <row r="50" spans="1:11" ht="20.100000000000001" customHeight="1" x14ac:dyDescent="0.2">
      <c r="A50" s="28" t="s">
        <v>23</v>
      </c>
      <c r="B50" s="29" t="s">
        <v>81</v>
      </c>
      <c r="C50" s="30">
        <v>519848.23</v>
      </c>
      <c r="D50" s="24">
        <v>1</v>
      </c>
      <c r="E50" s="32">
        <f t="shared" si="4"/>
        <v>519848.23</v>
      </c>
      <c r="F50" s="24">
        <v>0</v>
      </c>
      <c r="G50" s="33">
        <f t="shared" si="5"/>
        <v>0</v>
      </c>
      <c r="H50" s="24">
        <v>0</v>
      </c>
      <c r="I50" s="33">
        <f t="shared" si="6"/>
        <v>0</v>
      </c>
      <c r="K50" s="9">
        <f t="shared" si="0"/>
        <v>1</v>
      </c>
    </row>
    <row r="51" spans="1:11" ht="20.100000000000001" customHeight="1" x14ac:dyDescent="0.2">
      <c r="A51" s="28" t="s">
        <v>22</v>
      </c>
      <c r="B51" s="29" t="s">
        <v>82</v>
      </c>
      <c r="C51" s="30">
        <v>7539647.2699999986</v>
      </c>
      <c r="D51" s="24">
        <v>0</v>
      </c>
      <c r="E51" s="33">
        <f t="shared" ref="E51:E52" si="19">D51*$C51</f>
        <v>0</v>
      </c>
      <c r="F51" s="24">
        <v>0</v>
      </c>
      <c r="G51" s="33">
        <f t="shared" ref="G51:G52" si="20">F51*$C51</f>
        <v>0</v>
      </c>
      <c r="H51" s="24">
        <v>1</v>
      </c>
      <c r="I51" s="32">
        <f t="shared" ref="I51:I52" si="21">H51*$C51</f>
        <v>7539647.2699999986</v>
      </c>
      <c r="K51" s="9"/>
    </row>
    <row r="52" spans="1:11" ht="20.100000000000001" customHeight="1" x14ac:dyDescent="0.2">
      <c r="A52" s="28" t="s">
        <v>21</v>
      </c>
      <c r="B52" s="29" t="s">
        <v>83</v>
      </c>
      <c r="C52" s="30">
        <v>727796.74</v>
      </c>
      <c r="D52" s="24">
        <v>0</v>
      </c>
      <c r="E52" s="33">
        <f t="shared" si="19"/>
        <v>0</v>
      </c>
      <c r="F52" s="24">
        <v>0</v>
      </c>
      <c r="G52" s="33">
        <f t="shared" si="20"/>
        <v>0</v>
      </c>
      <c r="H52" s="24">
        <v>1</v>
      </c>
      <c r="I52" s="32">
        <f t="shared" si="21"/>
        <v>727796.74</v>
      </c>
      <c r="K52" s="9"/>
    </row>
    <row r="53" spans="1:11" ht="20.100000000000001" customHeight="1" x14ac:dyDescent="0.2">
      <c r="A53" s="28" t="s">
        <v>20</v>
      </c>
      <c r="B53" s="29" t="s">
        <v>84</v>
      </c>
      <c r="C53" s="30">
        <v>2777554.1</v>
      </c>
      <c r="D53" s="24">
        <v>1</v>
      </c>
      <c r="E53" s="32">
        <f t="shared" si="4"/>
        <v>2777554.1</v>
      </c>
      <c r="F53" s="24">
        <v>0</v>
      </c>
      <c r="G53" s="33">
        <f t="shared" si="5"/>
        <v>0</v>
      </c>
      <c r="H53" s="24">
        <v>0</v>
      </c>
      <c r="I53" s="33">
        <f t="shared" si="6"/>
        <v>0</v>
      </c>
      <c r="K53" s="9">
        <f t="shared" si="0"/>
        <v>1</v>
      </c>
    </row>
    <row r="54" spans="1:11" ht="20.100000000000001" customHeight="1" x14ac:dyDescent="0.2">
      <c r="A54" s="28" t="s">
        <v>106</v>
      </c>
      <c r="B54" s="29" t="s">
        <v>85</v>
      </c>
      <c r="C54" s="30">
        <v>4770023.0300000012</v>
      </c>
      <c r="D54" s="24">
        <v>0</v>
      </c>
      <c r="E54" s="33">
        <f t="shared" ref="E54" si="22">D54*$C54</f>
        <v>0</v>
      </c>
      <c r="F54" s="24">
        <v>0</v>
      </c>
      <c r="G54" s="33">
        <f t="shared" ref="G54" si="23">F54*$C54</f>
        <v>0</v>
      </c>
      <c r="H54" s="24">
        <v>1</v>
      </c>
      <c r="I54" s="32">
        <f t="shared" ref="I54" si="24">H54*$C54</f>
        <v>4770023.0300000012</v>
      </c>
      <c r="K54" s="9"/>
    </row>
    <row r="55" spans="1:11" ht="20.100000000000001" customHeight="1" x14ac:dyDescent="0.2">
      <c r="A55" s="28">
        <v>442</v>
      </c>
      <c r="B55" s="29" t="s">
        <v>109</v>
      </c>
      <c r="C55" s="30">
        <v>334901.21000000002</v>
      </c>
      <c r="D55" s="24">
        <v>0</v>
      </c>
      <c r="E55" s="33">
        <f t="shared" si="4"/>
        <v>0</v>
      </c>
      <c r="F55" s="24">
        <v>0</v>
      </c>
      <c r="G55" s="33">
        <f t="shared" si="5"/>
        <v>0</v>
      </c>
      <c r="H55" s="24">
        <v>1</v>
      </c>
      <c r="I55" s="32">
        <f t="shared" si="6"/>
        <v>334901.21000000002</v>
      </c>
      <c r="K55" s="9"/>
    </row>
    <row r="56" spans="1:11" ht="20.100000000000001" customHeight="1" x14ac:dyDescent="0.2">
      <c r="A56" s="28">
        <v>451</v>
      </c>
      <c r="B56" s="29" t="s">
        <v>86</v>
      </c>
      <c r="C56" s="30">
        <v>672910</v>
      </c>
      <c r="D56" s="24">
        <v>1</v>
      </c>
      <c r="E56" s="32">
        <f t="shared" si="4"/>
        <v>672910</v>
      </c>
      <c r="F56" s="24">
        <v>0</v>
      </c>
      <c r="G56" s="33">
        <f t="shared" si="5"/>
        <v>0</v>
      </c>
      <c r="H56" s="24">
        <v>0</v>
      </c>
      <c r="I56" s="33">
        <f t="shared" si="6"/>
        <v>0</v>
      </c>
      <c r="K56" s="9">
        <f t="shared" si="0"/>
        <v>1</v>
      </c>
    </row>
    <row r="57" spans="1:11" ht="20.100000000000001" customHeight="1" x14ac:dyDescent="0.2">
      <c r="A57" s="28" t="s">
        <v>19</v>
      </c>
      <c r="B57" s="29" t="s">
        <v>87</v>
      </c>
      <c r="C57" s="30">
        <v>1341053.48</v>
      </c>
      <c r="D57" s="24">
        <v>1</v>
      </c>
      <c r="E57" s="32">
        <f t="shared" si="4"/>
        <v>1341053.48</v>
      </c>
      <c r="F57" s="24">
        <v>0</v>
      </c>
      <c r="G57" s="33">
        <f t="shared" si="5"/>
        <v>0</v>
      </c>
      <c r="H57" s="24">
        <v>0</v>
      </c>
      <c r="I57" s="33">
        <f t="shared" si="6"/>
        <v>0</v>
      </c>
      <c r="K57" s="9">
        <f>H57+F57+D57</f>
        <v>1</v>
      </c>
    </row>
    <row r="58" spans="1:11" ht="20.100000000000001" customHeight="1" x14ac:dyDescent="0.2">
      <c r="A58" s="28" t="s">
        <v>18</v>
      </c>
      <c r="B58" s="29" t="s">
        <v>88</v>
      </c>
      <c r="C58" s="30">
        <v>178462.78</v>
      </c>
      <c r="D58" s="24">
        <v>0</v>
      </c>
      <c r="E58" s="33">
        <f t="shared" ref="E58:E59" si="25">D58*$C58</f>
        <v>0</v>
      </c>
      <c r="F58" s="24">
        <v>1</v>
      </c>
      <c r="G58" s="32">
        <f t="shared" ref="G58:G59" si="26">F58*$C58</f>
        <v>178462.78</v>
      </c>
      <c r="H58" s="24">
        <v>0</v>
      </c>
      <c r="I58" s="33">
        <f t="shared" ref="I58:I59" si="27">H58*$C58</f>
        <v>0</v>
      </c>
      <c r="K58" s="9"/>
    </row>
    <row r="59" spans="1:11" ht="20.100000000000001" customHeight="1" x14ac:dyDescent="0.2">
      <c r="A59" s="28" t="s">
        <v>17</v>
      </c>
      <c r="B59" s="29" t="s">
        <v>89</v>
      </c>
      <c r="C59" s="30">
        <v>1072130.5</v>
      </c>
      <c r="D59" s="24">
        <v>0</v>
      </c>
      <c r="E59" s="33">
        <f t="shared" si="25"/>
        <v>0</v>
      </c>
      <c r="F59" s="24">
        <v>0</v>
      </c>
      <c r="G59" s="33">
        <f t="shared" si="26"/>
        <v>0</v>
      </c>
      <c r="H59" s="24">
        <v>1</v>
      </c>
      <c r="I59" s="32">
        <f t="shared" si="27"/>
        <v>1072130.5</v>
      </c>
      <c r="K59" s="9"/>
    </row>
    <row r="60" spans="1:11" ht="20.100000000000001" customHeight="1" x14ac:dyDescent="0.2">
      <c r="A60" s="28" t="s">
        <v>16</v>
      </c>
      <c r="B60" s="29" t="s">
        <v>90</v>
      </c>
      <c r="C60" s="30">
        <v>1876314.0499999998</v>
      </c>
      <c r="D60" s="24">
        <v>0</v>
      </c>
      <c r="E60" s="33">
        <f t="shared" si="4"/>
        <v>0</v>
      </c>
      <c r="F60" s="24">
        <v>0</v>
      </c>
      <c r="G60" s="33">
        <f t="shared" si="5"/>
        <v>0</v>
      </c>
      <c r="H60" s="24">
        <v>1</v>
      </c>
      <c r="I60" s="32">
        <f t="shared" si="6"/>
        <v>1876314.0499999998</v>
      </c>
      <c r="K60" s="9"/>
    </row>
    <row r="61" spans="1:11" ht="20.100000000000001" customHeight="1" x14ac:dyDescent="0.2">
      <c r="A61" s="28" t="s">
        <v>15</v>
      </c>
      <c r="B61" s="29" t="s">
        <v>91</v>
      </c>
      <c r="C61" s="30">
        <v>478337.9</v>
      </c>
      <c r="D61" s="24">
        <v>1</v>
      </c>
      <c r="E61" s="32">
        <f t="shared" si="4"/>
        <v>478337.9</v>
      </c>
      <c r="F61" s="24">
        <v>0</v>
      </c>
      <c r="G61" s="33">
        <f t="shared" si="5"/>
        <v>0</v>
      </c>
      <c r="H61" s="24">
        <v>0</v>
      </c>
      <c r="I61" s="33">
        <f t="shared" si="6"/>
        <v>0</v>
      </c>
      <c r="K61" s="9">
        <f t="shared" ref="K61:K68" si="28">H61+F61+D61</f>
        <v>1</v>
      </c>
    </row>
    <row r="62" spans="1:11" ht="20.100000000000001" customHeight="1" x14ac:dyDescent="0.2">
      <c r="A62" s="28" t="s">
        <v>14</v>
      </c>
      <c r="B62" s="29" t="s">
        <v>98</v>
      </c>
      <c r="C62" s="30">
        <v>739993.95</v>
      </c>
      <c r="D62" s="24">
        <v>0</v>
      </c>
      <c r="E62" s="33">
        <f t="shared" ref="E62" si="29">D62*$C62</f>
        <v>0</v>
      </c>
      <c r="F62" s="24">
        <v>1</v>
      </c>
      <c r="G62" s="32">
        <f t="shared" ref="G62" si="30">F62*$C62</f>
        <v>739993.95</v>
      </c>
      <c r="H62" s="24">
        <v>0</v>
      </c>
      <c r="I62" s="33">
        <f t="shared" ref="I62" si="31">H62*$C62</f>
        <v>0</v>
      </c>
      <c r="K62" s="9"/>
    </row>
    <row r="63" spans="1:11" ht="20.100000000000001" customHeight="1" x14ac:dyDescent="0.2">
      <c r="A63" s="28">
        <v>454</v>
      </c>
      <c r="B63" s="29" t="s">
        <v>92</v>
      </c>
      <c r="C63" s="30">
        <v>225000</v>
      </c>
      <c r="D63" s="24">
        <v>1</v>
      </c>
      <c r="E63" s="32">
        <f t="shared" si="4"/>
        <v>225000</v>
      </c>
      <c r="F63" s="24">
        <v>0</v>
      </c>
      <c r="G63" s="33">
        <f t="shared" si="5"/>
        <v>0</v>
      </c>
      <c r="H63" s="24">
        <v>0</v>
      </c>
      <c r="I63" s="33">
        <f t="shared" si="6"/>
        <v>0</v>
      </c>
      <c r="K63" s="9">
        <f t="shared" si="28"/>
        <v>1</v>
      </c>
    </row>
    <row r="64" spans="1:11" ht="20.100000000000001" customHeight="1" x14ac:dyDescent="0.2">
      <c r="A64" s="28" t="s">
        <v>13</v>
      </c>
      <c r="B64" s="29" t="s">
        <v>93</v>
      </c>
      <c r="C64" s="30">
        <v>26808.860000000004</v>
      </c>
      <c r="D64" s="24">
        <v>1</v>
      </c>
      <c r="E64" s="32">
        <f t="shared" si="4"/>
        <v>26808.860000000004</v>
      </c>
      <c r="F64" s="24">
        <v>0</v>
      </c>
      <c r="G64" s="33">
        <f t="shared" si="5"/>
        <v>0</v>
      </c>
      <c r="H64" s="24">
        <v>0</v>
      </c>
      <c r="I64" s="33">
        <f t="shared" si="6"/>
        <v>0</v>
      </c>
      <c r="K64" s="9">
        <f t="shared" si="28"/>
        <v>1</v>
      </c>
    </row>
    <row r="65" spans="1:11" ht="20.100000000000001" customHeight="1" x14ac:dyDescent="0.2">
      <c r="A65" s="28" t="s">
        <v>12</v>
      </c>
      <c r="B65" s="29" t="s">
        <v>94</v>
      </c>
      <c r="C65" s="30">
        <v>284830.13</v>
      </c>
      <c r="D65" s="24">
        <v>0</v>
      </c>
      <c r="E65" s="33">
        <f t="shared" ref="E65" si="32">D65*$C65</f>
        <v>0</v>
      </c>
      <c r="F65" s="24">
        <v>0</v>
      </c>
      <c r="G65" s="33">
        <f t="shared" ref="G65" si="33">F65*$C65</f>
        <v>0</v>
      </c>
      <c r="H65" s="24">
        <v>1</v>
      </c>
      <c r="I65" s="32">
        <f t="shared" ref="I65" si="34">H65*$C65</f>
        <v>284830.13</v>
      </c>
      <c r="K65" s="9"/>
    </row>
    <row r="66" spans="1:11" ht="20.100000000000001" customHeight="1" x14ac:dyDescent="0.2">
      <c r="A66" s="28">
        <v>521</v>
      </c>
      <c r="B66" s="29" t="s">
        <v>95</v>
      </c>
      <c r="C66" s="30">
        <v>2590366.21</v>
      </c>
      <c r="D66" s="24">
        <v>0</v>
      </c>
      <c r="E66" s="33">
        <f t="shared" si="4"/>
        <v>0</v>
      </c>
      <c r="F66" s="24">
        <v>1</v>
      </c>
      <c r="G66" s="32">
        <f t="shared" si="5"/>
        <v>2590366.21</v>
      </c>
      <c r="H66" s="24">
        <v>0</v>
      </c>
      <c r="I66" s="33">
        <f t="shared" si="6"/>
        <v>0</v>
      </c>
      <c r="K66" s="9">
        <f t="shared" si="28"/>
        <v>1</v>
      </c>
    </row>
    <row r="67" spans="1:11" ht="20.100000000000001" customHeight="1" x14ac:dyDescent="0.2">
      <c r="A67" s="28" t="s">
        <v>50</v>
      </c>
      <c r="B67" s="29" t="s">
        <v>97</v>
      </c>
      <c r="C67" s="30">
        <v>1100262.3599999999</v>
      </c>
      <c r="D67" s="24">
        <v>1</v>
      </c>
      <c r="E67" s="32">
        <f t="shared" si="4"/>
        <v>1100262.3599999999</v>
      </c>
      <c r="F67" s="24">
        <v>0</v>
      </c>
      <c r="G67" s="33">
        <f t="shared" si="5"/>
        <v>0</v>
      </c>
      <c r="H67" s="24">
        <v>0</v>
      </c>
      <c r="I67" s="33">
        <f t="shared" si="6"/>
        <v>0</v>
      </c>
      <c r="K67" s="9">
        <f t="shared" si="28"/>
        <v>1</v>
      </c>
    </row>
    <row r="68" spans="1:11" ht="20.100000000000001" customHeight="1" x14ac:dyDescent="0.2">
      <c r="A68" s="28" t="s">
        <v>51</v>
      </c>
      <c r="B68" s="29" t="s">
        <v>96</v>
      </c>
      <c r="C68" s="30">
        <v>278662.27</v>
      </c>
      <c r="D68" s="24">
        <v>1</v>
      </c>
      <c r="E68" s="32">
        <f t="shared" ref="E68" si="35">D68*$C68</f>
        <v>278662.27</v>
      </c>
      <c r="F68" s="24">
        <v>0</v>
      </c>
      <c r="G68" s="33">
        <f t="shared" ref="G68" si="36">F68*$C68</f>
        <v>0</v>
      </c>
      <c r="H68" s="24">
        <v>0</v>
      </c>
      <c r="I68" s="33">
        <f t="shared" ref="I68" si="37">H68*$C68</f>
        <v>0</v>
      </c>
      <c r="K68" s="9">
        <f t="shared" si="28"/>
        <v>1</v>
      </c>
    </row>
    <row r="69" spans="1:11" ht="20.100000000000001" customHeight="1" x14ac:dyDescent="0.2">
      <c r="A69" s="22"/>
      <c r="B69" s="22"/>
      <c r="C69" s="23"/>
      <c r="D69" s="23"/>
      <c r="E69" s="25"/>
      <c r="F69" s="23"/>
      <c r="G69" s="25"/>
      <c r="H69" s="23"/>
      <c r="I69" s="25"/>
      <c r="K69" s="9"/>
    </row>
    <row r="70" spans="1:11" x14ac:dyDescent="0.2">
      <c r="C70" s="2"/>
      <c r="D70" s="8"/>
      <c r="E70" s="2"/>
      <c r="F70" s="9"/>
    </row>
    <row r="71" spans="1:11" x14ac:dyDescent="0.2">
      <c r="C71" s="2"/>
      <c r="D71" s="8"/>
    </row>
    <row r="72" spans="1:11" ht="15" x14ac:dyDescent="0.25">
      <c r="A72" s="14"/>
      <c r="B72" s="14" t="s">
        <v>0</v>
      </c>
      <c r="C72" s="31">
        <f>ROUND(SUM(C13:C69),2)</f>
        <v>274307973.23000002</v>
      </c>
      <c r="E72" s="31">
        <f>SUM(E13:E69)</f>
        <v>125407396.838</v>
      </c>
      <c r="G72" s="31">
        <f>SUM(G13:G69)</f>
        <v>50278323.531000003</v>
      </c>
      <c r="I72" s="31">
        <f>SUM(I13:I69)</f>
        <v>98622252.860999972</v>
      </c>
    </row>
    <row r="73" spans="1:11" x14ac:dyDescent="0.2">
      <c r="A73" s="2"/>
    </row>
    <row r="74" spans="1:11" x14ac:dyDescent="0.2">
      <c r="A74" s="2"/>
      <c r="B74" s="9">
        <v>0.21</v>
      </c>
      <c r="C74" s="31">
        <f>C72*$B$74</f>
        <v>57604674.378300004</v>
      </c>
      <c r="E74" s="31">
        <f>E72*$B$74</f>
        <v>26335553.335979998</v>
      </c>
      <c r="G74" s="31">
        <f>G72*$B$74</f>
        <v>10558447.941510001</v>
      </c>
      <c r="I74" s="31">
        <f>I72*$B$74</f>
        <v>20710673.100809995</v>
      </c>
    </row>
    <row r="75" spans="1:11" x14ac:dyDescent="0.2">
      <c r="A75" s="2"/>
    </row>
    <row r="76" spans="1:11" s="15" customFormat="1" ht="17.25" thickBot="1" x14ac:dyDescent="0.3">
      <c r="A76" s="19"/>
      <c r="B76" s="19" t="s">
        <v>1</v>
      </c>
      <c r="C76" s="20"/>
      <c r="D76" s="19"/>
      <c r="E76" s="34">
        <f>E74+E72</f>
        <v>151742950.17398</v>
      </c>
      <c r="F76" s="18"/>
      <c r="G76" s="34">
        <f>G74+G72</f>
        <v>60836771.472510003</v>
      </c>
      <c r="H76" s="20"/>
      <c r="I76" s="34">
        <f>I74+I72</f>
        <v>119332925.96180996</v>
      </c>
    </row>
    <row r="77" spans="1:11" ht="15.75" thickTop="1" x14ac:dyDescent="0.25">
      <c r="A77" s="14"/>
      <c r="B77" s="14"/>
      <c r="E77" s="16" t="str">
        <f>E12</f>
        <v>ŘSD s.p.</v>
      </c>
      <c r="F77" s="17"/>
      <c r="G77" s="16" t="str">
        <f>G12</f>
        <v>SÚS PK p.o.</v>
      </c>
      <c r="H77" s="16"/>
      <c r="I77" s="16" t="str">
        <f>I12</f>
        <v>Statutární město Plzeň</v>
      </c>
    </row>
    <row r="79" spans="1:11" s="15" customFormat="1" ht="17.25" thickBot="1" x14ac:dyDescent="0.3">
      <c r="A79" s="18"/>
      <c r="B79" s="19" t="s">
        <v>1</v>
      </c>
      <c r="C79" s="34">
        <f>C74+C72</f>
        <v>331912647.60830003</v>
      </c>
      <c r="D79" s="18"/>
      <c r="E79" s="36">
        <f>E76+G76+I76</f>
        <v>331912647.60829997</v>
      </c>
      <c r="F79" s="36"/>
      <c r="G79" s="36"/>
      <c r="H79" s="36"/>
      <c r="I79" s="36"/>
    </row>
    <row r="80" spans="1:11" ht="15" thickTop="1" x14ac:dyDescent="0.2"/>
    <row r="81" spans="1:9" s="1" customFormat="1" ht="12.75" x14ac:dyDescent="0.2">
      <c r="A81" s="35" t="s">
        <v>112</v>
      </c>
      <c r="B81" s="35" t="s">
        <v>113</v>
      </c>
      <c r="E81" s="13"/>
      <c r="G81" s="13"/>
      <c r="I81" s="13"/>
    </row>
    <row r="82" spans="1:9" s="1" customFormat="1" ht="12.75" x14ac:dyDescent="0.2">
      <c r="E82" s="13"/>
      <c r="G82" s="13"/>
      <c r="I82" s="13"/>
    </row>
    <row r="83" spans="1:9" x14ac:dyDescent="0.2">
      <c r="A83" s="1"/>
      <c r="B83" s="1"/>
    </row>
    <row r="84" spans="1:9" x14ac:dyDescent="0.2">
      <c r="A84" s="1"/>
      <c r="B84" s="1"/>
    </row>
    <row r="85" spans="1:9" x14ac:dyDescent="0.2">
      <c r="A85" s="1" t="s">
        <v>2</v>
      </c>
      <c r="B85" s="1"/>
    </row>
    <row r="86" spans="1:9" x14ac:dyDescent="0.2">
      <c r="A86" s="1"/>
      <c r="B86" s="1"/>
    </row>
  </sheetData>
  <sheetProtection sheet="1" objects="1" scenarios="1"/>
  <protectedRanges>
    <protectedRange sqref="C13:C68" name="ceny"/>
  </protectedRanges>
  <mergeCells count="7">
    <mergeCell ref="E79:I79"/>
    <mergeCell ref="A1:I1"/>
    <mergeCell ref="A2:I2"/>
    <mergeCell ref="A3:I3"/>
    <mergeCell ref="A4:I4"/>
    <mergeCell ref="A5:I5"/>
    <mergeCell ref="A6:I6"/>
  </mergeCells>
  <phoneticPr fontId="8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REKAPITULACE-CN2024-Smlouva</vt:lpstr>
      <vt:lpstr>'REKAPITULACE-CN2024-Smlouva'!Oblast_tisku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DRASKÝ Jan</cp:lastModifiedBy>
  <cp:lastPrinted>2024-08-26T13:33:05Z</cp:lastPrinted>
  <dcterms:created xsi:type="dcterms:W3CDTF">2014-10-17T05:21:10Z</dcterms:created>
  <dcterms:modified xsi:type="dcterms:W3CDTF">2024-08-26T13:41:41Z</dcterms:modified>
</cp:coreProperties>
</file>