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olymp\mmpusr$\baxovas\_Dokumenty_\2024\Opravy ost\spše\cena 2\"/>
    </mc:Choice>
  </mc:AlternateContent>
  <xr:revisionPtr revIDLastSave="0" documentId="13_ncr:1_{CD0C95DC-D54A-43D9-B325-4D08F56FFA8E}"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VS01 - Střecha  jídelna ,..." sheetId="2" r:id="rId2"/>
    <sheet name="VS02 - Střecha kuchyně " sheetId="3" r:id="rId3"/>
    <sheet name="KJ01 - Stavebně konstrukč..." sheetId="4" r:id="rId4"/>
    <sheet name="KJ02 - Zdravotně technick..." sheetId="5" r:id="rId5"/>
    <sheet name="KJ03 - Zdravotně technick..." sheetId="6" r:id="rId6"/>
    <sheet name="KJ04 - Vytápění" sheetId="7" r:id="rId7"/>
    <sheet name="KJ05 - Elektroinstalace" sheetId="8" r:id="rId8"/>
    <sheet name="KJ06 - Vzduchotechnika" sheetId="9" r:id="rId9"/>
    <sheet name="KJ07 - Měření a regulace" sheetId="10" r:id="rId10"/>
    <sheet name="KJ08 - Slaboproudá elektr..." sheetId="11" r:id="rId11"/>
    <sheet name="03 - Technologické vybave..." sheetId="12" r:id="rId12"/>
    <sheet name="03-1 pol.rozpočet" sheetId="14" r:id="rId13"/>
    <sheet name="04 - VRN" sheetId="13" r:id="rId14"/>
  </sheets>
  <definedNames>
    <definedName name="_xlnm._FilterDatabase" localSheetId="11" hidden="1">'03 - Technologické vybave...'!$C$117:$K$121</definedName>
    <definedName name="_xlnm._FilterDatabase" localSheetId="13" hidden="1">'04 - VRN'!$C$121:$K$143</definedName>
    <definedName name="_xlnm._FilterDatabase" localSheetId="3" hidden="1">'KJ01 - Stavebně konstrukč...'!$C$140:$K$1076</definedName>
    <definedName name="_xlnm._FilterDatabase" localSheetId="4" hidden="1">'KJ02 - Zdravotně technick...'!$C$131:$K$296</definedName>
    <definedName name="_xlnm._FilterDatabase" localSheetId="5" hidden="1">'KJ03 - Zdravotně technick...'!$C$121:$K$234</definedName>
    <definedName name="_xlnm._FilterDatabase" localSheetId="6" hidden="1">'KJ04 - Vytápění'!$C$126:$K$240</definedName>
    <definedName name="_xlnm._FilterDatabase" localSheetId="7" hidden="1">'KJ05 - Elektroinstalace'!$C$130:$K$247</definedName>
    <definedName name="_xlnm._FilterDatabase" localSheetId="8" hidden="1">'KJ06 - Vzduchotechnika'!$C$130:$K$340</definedName>
    <definedName name="_xlnm._FilterDatabase" localSheetId="9" hidden="1">'KJ07 - Měření a regulace'!$C$128:$K$170</definedName>
    <definedName name="_xlnm._FilterDatabase" localSheetId="10" hidden="1">'KJ08 - Slaboproudá elektr...'!$C$130:$K$285</definedName>
    <definedName name="_xlnm._FilterDatabase" localSheetId="1" hidden="1">'VS01 - Střecha  jídelna ,...'!$C$139:$K$388</definedName>
    <definedName name="_xlnm._FilterDatabase" localSheetId="2" hidden="1">'VS02 - Střecha kuchyně '!$C$122:$K$191</definedName>
    <definedName name="_xlnm.Print_Titles" localSheetId="11">'03 - Technologické vybave...'!$117:$117</definedName>
    <definedName name="_xlnm.Print_Titles" localSheetId="13">'04 - VRN'!$121:$121</definedName>
    <definedName name="_xlnm.Print_Titles" localSheetId="3">'KJ01 - Stavebně konstrukč...'!$140:$140</definedName>
    <definedName name="_xlnm.Print_Titles" localSheetId="4">'KJ02 - Zdravotně technick...'!$131:$131</definedName>
    <definedName name="_xlnm.Print_Titles" localSheetId="5">'KJ03 - Zdravotně technick...'!$121:$121</definedName>
    <definedName name="_xlnm.Print_Titles" localSheetId="6">'KJ04 - Vytápění'!$126:$126</definedName>
    <definedName name="_xlnm.Print_Titles" localSheetId="7">'KJ05 - Elektroinstalace'!$130:$130</definedName>
    <definedName name="_xlnm.Print_Titles" localSheetId="8">'KJ06 - Vzduchotechnika'!$130:$130</definedName>
    <definedName name="_xlnm.Print_Titles" localSheetId="9">'KJ07 - Měření a regulace'!$128:$128</definedName>
    <definedName name="_xlnm.Print_Titles" localSheetId="10">'KJ08 - Slaboproudá elektr...'!$130:$130</definedName>
    <definedName name="_xlnm.Print_Titles" localSheetId="0">'Rekapitulace stavby'!$92:$92</definedName>
    <definedName name="_xlnm.Print_Titles" localSheetId="1">'VS01 - Střecha  jídelna ,...'!$139:$139</definedName>
    <definedName name="_xlnm.Print_Titles" localSheetId="2">'VS02 - Střecha kuchyně '!$122:$122</definedName>
    <definedName name="_xlnm.Print_Area" localSheetId="11">'03 - Technologické vybave...'!$C$4:$J$76,'03 - Technologické vybave...'!$C$82:$J$99,'03 - Technologické vybave...'!$C$105:$J$121</definedName>
    <definedName name="_xlnm.Print_Area" localSheetId="13">'04 - VRN'!$C$4:$J$76,'04 - VRN'!$C$82:$J$103,'04 - VRN'!$C$109:$J$143</definedName>
    <definedName name="_xlnm.Print_Area" localSheetId="3">'KJ01 - Stavebně konstrukč...'!$C$4:$J$76,'KJ01 - Stavebně konstrukč...'!$C$82:$J$120,'KJ01 - Stavebně konstrukč...'!$C$126:$J$1076</definedName>
    <definedName name="_xlnm.Print_Area" localSheetId="4">'KJ02 - Zdravotně technick...'!$C$4:$J$76,'KJ02 - Zdravotně technick...'!$C$82:$J$111,'KJ02 - Zdravotně technick...'!$C$117:$J$296</definedName>
    <definedName name="_xlnm.Print_Area" localSheetId="5">'KJ03 - Zdravotně technick...'!$C$4:$J$76,'KJ03 - Zdravotně technick...'!$C$82:$J$101,'KJ03 - Zdravotně technick...'!$C$107:$J$234</definedName>
    <definedName name="_xlnm.Print_Area" localSheetId="6">'KJ04 - Vytápění'!$C$4:$J$76,'KJ04 - Vytápění'!$C$82:$J$106,'KJ04 - Vytápění'!$C$112:$J$240</definedName>
    <definedName name="_xlnm.Print_Area" localSheetId="7">'KJ05 - Elektroinstalace'!$C$4:$J$76,'KJ05 - Elektroinstalace'!$C$82:$J$110,'KJ05 - Elektroinstalace'!$C$116:$J$247</definedName>
    <definedName name="_xlnm.Print_Area" localSheetId="8">'KJ06 - Vzduchotechnika'!$C$4:$J$76,'KJ06 - Vzduchotechnika'!$C$82:$J$110,'KJ06 - Vzduchotechnika'!$C$116:$J$340</definedName>
    <definedName name="_xlnm.Print_Area" localSheetId="9">'KJ07 - Měření a regulace'!$C$4:$J$76,'KJ07 - Měření a regulace'!$C$82:$J$108,'KJ07 - Měření a regulace'!$C$114:$J$170</definedName>
    <definedName name="_xlnm.Print_Area" localSheetId="10">'KJ08 - Slaboproudá elektr...'!$C$4:$J$76,'KJ08 - Slaboproudá elektr...'!$C$82:$J$110,'KJ08 - Slaboproudá elektr...'!$C$116:$J$285</definedName>
    <definedName name="_xlnm.Print_Area" localSheetId="0">'Rekapitulace stavby'!$D$4:$AO$76,'Rekapitulace stavby'!$C$82:$AQ$109</definedName>
    <definedName name="_xlnm.Print_Area" localSheetId="1">'VS01 - Střecha  jídelna ,...'!$C$4:$J$76,'VS01 - Střecha  jídelna ,...'!$C$82:$J$119,'VS01 - Střecha  jídelna ,...'!$C$125:$J$388</definedName>
    <definedName name="_xlnm.Print_Area" localSheetId="2">'VS02 - Střecha kuchyně '!$C$4:$J$76,'VS02 - Střecha kuchyně '!$C$82:$J$102,'VS02 - Střecha kuchyně '!$C$108:$J$191</definedName>
  </definedNames>
  <calcPr calcId="191029"/>
</workbook>
</file>

<file path=xl/calcChain.xml><?xml version="1.0" encoding="utf-8"?>
<calcChain xmlns="http://schemas.openxmlformats.org/spreadsheetml/2006/main">
  <c r="I290" i="14" l="1"/>
  <c r="I291" i="14" s="1"/>
  <c r="I288" i="14"/>
  <c r="I287" i="14"/>
  <c r="I286" i="14"/>
  <c r="I242" i="14"/>
  <c r="I231" i="14"/>
  <c r="I230" i="14"/>
  <c r="I229" i="14"/>
  <c r="I228" i="14"/>
  <c r="I222" i="14"/>
  <c r="I220" i="14"/>
  <c r="I206" i="14"/>
  <c r="I202" i="14"/>
  <c r="I201" i="14"/>
  <c r="I200" i="14"/>
  <c r="I198" i="14"/>
  <c r="I197" i="14"/>
  <c r="I196" i="14"/>
  <c r="I195" i="14"/>
  <c r="I192" i="14"/>
  <c r="I191" i="14"/>
  <c r="I189" i="14"/>
  <c r="I187" i="14"/>
  <c r="I185" i="14"/>
  <c r="I181" i="14"/>
  <c r="I180" i="14"/>
  <c r="I179" i="14"/>
  <c r="I178" i="14"/>
  <c r="I177" i="14"/>
  <c r="I176" i="14"/>
  <c r="I175" i="14"/>
  <c r="I174" i="14"/>
  <c r="I173" i="14"/>
  <c r="I172" i="14"/>
  <c r="I169" i="14"/>
  <c r="I168" i="14"/>
  <c r="I167" i="14"/>
  <c r="I166" i="14"/>
  <c r="I164" i="14"/>
  <c r="I158" i="14"/>
  <c r="I154" i="14"/>
  <c r="I151" i="14"/>
  <c r="I148" i="14"/>
  <c r="I146" i="14"/>
  <c r="I143" i="14"/>
  <c r="I137" i="14"/>
  <c r="I133" i="14"/>
  <c r="I132" i="14"/>
  <c r="I131" i="14"/>
  <c r="I127" i="14"/>
  <c r="I126" i="14"/>
  <c r="I125" i="14"/>
  <c r="I124" i="14"/>
  <c r="I123" i="14"/>
  <c r="I122" i="14"/>
  <c r="I121" i="14"/>
  <c r="I120" i="14"/>
  <c r="I119" i="14"/>
  <c r="I116" i="14"/>
  <c r="I115" i="14"/>
  <c r="I114" i="14"/>
  <c r="I113" i="14"/>
  <c r="I112" i="14"/>
  <c r="I111" i="14"/>
  <c r="I110" i="14"/>
  <c r="I109" i="14"/>
  <c r="I108" i="14"/>
  <c r="I104" i="14"/>
  <c r="I103" i="14"/>
  <c r="I102" i="14"/>
  <c r="I101" i="14"/>
  <c r="I100" i="14"/>
  <c r="I95" i="14"/>
  <c r="I94" i="14"/>
  <c r="I93" i="14"/>
  <c r="I92" i="14"/>
  <c r="I91" i="14"/>
  <c r="I90" i="14"/>
  <c r="I89" i="14"/>
  <c r="I88" i="14"/>
  <c r="I87" i="14"/>
  <c r="I82" i="14"/>
  <c r="I81" i="14"/>
  <c r="I80" i="14"/>
  <c r="I79" i="14"/>
  <c r="I78" i="14"/>
  <c r="I77" i="14"/>
  <c r="I76" i="14"/>
  <c r="I75" i="14"/>
  <c r="I74" i="14"/>
  <c r="I73" i="14"/>
  <c r="I70" i="14"/>
  <c r="I69" i="14"/>
  <c r="I68" i="14"/>
  <c r="I65" i="14"/>
  <c r="I62" i="14"/>
  <c r="I59" i="14"/>
  <c r="I50" i="14"/>
  <c r="I47" i="14"/>
  <c r="I45" i="14"/>
  <c r="I41" i="14"/>
  <c r="I38" i="14"/>
  <c r="I36" i="14"/>
  <c r="I35" i="14"/>
  <c r="I31" i="14"/>
  <c r="I27" i="14"/>
  <c r="I23" i="14"/>
  <c r="I19" i="14"/>
  <c r="I15" i="14"/>
  <c r="I12" i="14"/>
  <c r="I11" i="14"/>
  <c r="I8" i="14"/>
  <c r="I7" i="14"/>
  <c r="I233" i="14" s="1"/>
  <c r="I301" i="14" l="1"/>
  <c r="I234" i="14"/>
  <c r="I235" i="14" s="1"/>
  <c r="I292" i="14"/>
  <c r="I302" i="14" l="1"/>
  <c r="I303" i="14" s="1"/>
  <c r="I305" i="14"/>
  <c r="J37" i="13" l="1"/>
  <c r="J36" i="13"/>
  <c r="AY108" i="1"/>
  <c r="J35" i="13"/>
  <c r="AX108" i="1"/>
  <c r="BI138" i="13"/>
  <c r="BH138" i="13"/>
  <c r="BG138" i="13"/>
  <c r="BF138" i="13"/>
  <c r="T138" i="13"/>
  <c r="T137" i="13"/>
  <c r="R138" i="13"/>
  <c r="R137" i="13"/>
  <c r="P138" i="13"/>
  <c r="P137" i="13"/>
  <c r="BI136" i="13"/>
  <c r="BH136" i="13"/>
  <c r="BG136" i="13"/>
  <c r="BF136" i="13"/>
  <c r="T136" i="13"/>
  <c r="T135" i="13"/>
  <c r="R136" i="13"/>
  <c r="R135" i="13"/>
  <c r="P136" i="13"/>
  <c r="P135" i="13"/>
  <c r="BI134" i="13"/>
  <c r="BH134" i="13"/>
  <c r="BG134" i="13"/>
  <c r="BF134" i="13"/>
  <c r="T134" i="13"/>
  <c r="R134" i="13"/>
  <c r="P134" i="13"/>
  <c r="BI133" i="13"/>
  <c r="BH133" i="13"/>
  <c r="BG133" i="13"/>
  <c r="BF133" i="13"/>
  <c r="T133" i="13"/>
  <c r="R133" i="13"/>
  <c r="P133" i="13"/>
  <c r="BI131" i="13"/>
  <c r="BH131" i="13"/>
  <c r="BG131" i="13"/>
  <c r="BF131" i="13"/>
  <c r="T131" i="13"/>
  <c r="R131" i="13"/>
  <c r="P131" i="13"/>
  <c r="BI130" i="13"/>
  <c r="BH130" i="13"/>
  <c r="BG130" i="13"/>
  <c r="BF130" i="13"/>
  <c r="T130" i="13"/>
  <c r="R130" i="13"/>
  <c r="P130" i="13"/>
  <c r="BI129" i="13"/>
  <c r="BH129" i="13"/>
  <c r="BG129" i="13"/>
  <c r="BF129" i="13"/>
  <c r="T129" i="13"/>
  <c r="R129" i="13"/>
  <c r="P129" i="13"/>
  <c r="BI127" i="13"/>
  <c r="BH127" i="13"/>
  <c r="BG127" i="13"/>
  <c r="BF127" i="13"/>
  <c r="T127" i="13"/>
  <c r="R127" i="13"/>
  <c r="P127" i="13"/>
  <c r="BI126" i="13"/>
  <c r="BH126" i="13"/>
  <c r="BG126" i="13"/>
  <c r="BF126" i="13"/>
  <c r="T126" i="13"/>
  <c r="R126" i="13"/>
  <c r="P126" i="13"/>
  <c r="BI125" i="13"/>
  <c r="BH125" i="13"/>
  <c r="BG125" i="13"/>
  <c r="BF125" i="13"/>
  <c r="T125" i="13"/>
  <c r="R125" i="13"/>
  <c r="P125" i="13"/>
  <c r="F116" i="13"/>
  <c r="E114" i="13"/>
  <c r="F89" i="13"/>
  <c r="E87" i="13"/>
  <c r="J24" i="13"/>
  <c r="E24" i="13"/>
  <c r="J119" i="13"/>
  <c r="J23" i="13"/>
  <c r="J21" i="13"/>
  <c r="E21" i="13"/>
  <c r="J91" i="13"/>
  <c r="J20" i="13"/>
  <c r="J18" i="13"/>
  <c r="E18" i="13"/>
  <c r="F119" i="13"/>
  <c r="J17" i="13"/>
  <c r="J15" i="13"/>
  <c r="E15" i="13"/>
  <c r="F91" i="13"/>
  <c r="J14" i="13"/>
  <c r="J12" i="13"/>
  <c r="J116" i="13"/>
  <c r="E7" i="13"/>
  <c r="E112" i="13"/>
  <c r="J37" i="12"/>
  <c r="J36" i="12"/>
  <c r="AY107" i="1"/>
  <c r="J35" i="12"/>
  <c r="AX107" i="1"/>
  <c r="BI121" i="12"/>
  <c r="BH121" i="12"/>
  <c r="BG121" i="12"/>
  <c r="BF121" i="12"/>
  <c r="T121" i="12"/>
  <c r="T120" i="12"/>
  <c r="T119" i="12" s="1"/>
  <c r="T118" i="12" s="1"/>
  <c r="R121" i="12"/>
  <c r="R120" i="12"/>
  <c r="R119" i="12"/>
  <c r="R118" i="12" s="1"/>
  <c r="P121" i="12"/>
  <c r="P120" i="12"/>
  <c r="P119" i="12" s="1"/>
  <c r="P118" i="12" s="1"/>
  <c r="AU107" i="1" s="1"/>
  <c r="F112" i="12"/>
  <c r="E110" i="12"/>
  <c r="F89" i="12"/>
  <c r="E87" i="12"/>
  <c r="J24" i="12"/>
  <c r="E24" i="12"/>
  <c r="J115" i="12"/>
  <c r="J23" i="12"/>
  <c r="J21" i="12"/>
  <c r="E21" i="12"/>
  <c r="J114" i="12"/>
  <c r="J20" i="12"/>
  <c r="J18" i="12"/>
  <c r="E18" i="12"/>
  <c r="F92" i="12"/>
  <c r="J17" i="12"/>
  <c r="J15" i="12"/>
  <c r="E15" i="12"/>
  <c r="F114" i="12"/>
  <c r="J14" i="12"/>
  <c r="J12" i="12"/>
  <c r="J89" i="12"/>
  <c r="E7" i="12"/>
  <c r="E108" i="12"/>
  <c r="J39" i="11"/>
  <c r="J38" i="11"/>
  <c r="AY106" i="1"/>
  <c r="J37" i="11"/>
  <c r="AX106" i="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59" i="11"/>
  <c r="BH159" i="11"/>
  <c r="BG159" i="11"/>
  <c r="BF159" i="11"/>
  <c r="T159" i="11"/>
  <c r="R159" i="11"/>
  <c r="P159" i="11"/>
  <c r="BI158" i="11"/>
  <c r="BH158" i="11"/>
  <c r="BG158" i="11"/>
  <c r="BF158" i="11"/>
  <c r="T158" i="11"/>
  <c r="R158" i="11"/>
  <c r="P158"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1" i="11"/>
  <c r="BH151" i="11"/>
  <c r="BG151" i="11"/>
  <c r="BF151" i="11"/>
  <c r="T151" i="11"/>
  <c r="T150" i="11"/>
  <c r="R151" i="11"/>
  <c r="R150" i="11"/>
  <c r="P151"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F125" i="11"/>
  <c r="E123" i="11"/>
  <c r="F91" i="11"/>
  <c r="E89" i="11"/>
  <c r="J26" i="11"/>
  <c r="E26" i="11"/>
  <c r="J94" i="11"/>
  <c r="J25" i="11"/>
  <c r="J23" i="11"/>
  <c r="E23" i="11"/>
  <c r="J127" i="11"/>
  <c r="J22" i="11"/>
  <c r="J20" i="11"/>
  <c r="E20" i="11"/>
  <c r="F128" i="11"/>
  <c r="J19" i="11"/>
  <c r="J17" i="11"/>
  <c r="E17" i="11"/>
  <c r="F127" i="11"/>
  <c r="J16" i="11"/>
  <c r="J14" i="11"/>
  <c r="J125" i="11"/>
  <c r="E7" i="11"/>
  <c r="E85" i="11"/>
  <c r="J39" i="10"/>
  <c r="J38" i="10"/>
  <c r="AY105" i="1"/>
  <c r="J37" i="10"/>
  <c r="AX105" i="1"/>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T156" i="10"/>
  <c r="R157" i="10"/>
  <c r="R156" i="10"/>
  <c r="P157"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F123" i="10"/>
  <c r="E121" i="10"/>
  <c r="F91" i="10"/>
  <c r="E89" i="10"/>
  <c r="J26" i="10"/>
  <c r="E26" i="10"/>
  <c r="J94" i="10"/>
  <c r="J25" i="10"/>
  <c r="J23" i="10"/>
  <c r="E23" i="10"/>
  <c r="J125" i="10"/>
  <c r="J22" i="10"/>
  <c r="J20" i="10"/>
  <c r="E20" i="10"/>
  <c r="F126" i="10"/>
  <c r="J19" i="10"/>
  <c r="J17" i="10"/>
  <c r="E17" i="10"/>
  <c r="F125" i="10"/>
  <c r="J16" i="10"/>
  <c r="J14" i="10"/>
  <c r="J123" i="10"/>
  <c r="E7" i="10"/>
  <c r="E85" i="10"/>
  <c r="J39" i="9"/>
  <c r="J38" i="9"/>
  <c r="AY104" i="1"/>
  <c r="J37" i="9"/>
  <c r="AX104" i="1"/>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4" i="9"/>
  <c r="BH314" i="9"/>
  <c r="BG314" i="9"/>
  <c r="BF314" i="9"/>
  <c r="T314" i="9"/>
  <c r="R314" i="9"/>
  <c r="P314"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F125" i="9"/>
  <c r="E123" i="9"/>
  <c r="F91" i="9"/>
  <c r="E89" i="9"/>
  <c r="J26" i="9"/>
  <c r="E26" i="9"/>
  <c r="J128" i="9"/>
  <c r="J25" i="9"/>
  <c r="J23" i="9"/>
  <c r="E23" i="9"/>
  <c r="J127" i="9"/>
  <c r="J22" i="9"/>
  <c r="J20" i="9"/>
  <c r="E20" i="9"/>
  <c r="F94" i="9"/>
  <c r="J19" i="9"/>
  <c r="J17" i="9"/>
  <c r="E17" i="9"/>
  <c r="F93" i="9"/>
  <c r="J16" i="9"/>
  <c r="J14" i="9"/>
  <c r="J125" i="9"/>
  <c r="E7" i="9"/>
  <c r="E85" i="9"/>
  <c r="J39" i="8"/>
  <c r="J38" i="8"/>
  <c r="AY103" i="1"/>
  <c r="J37" i="8"/>
  <c r="AX103" i="1"/>
  <c r="BI247" i="8"/>
  <c r="BH247" i="8"/>
  <c r="BG247" i="8"/>
  <c r="BF247" i="8"/>
  <c r="T247" i="8"/>
  <c r="R247" i="8"/>
  <c r="P247" i="8"/>
  <c r="BI246" i="8"/>
  <c r="BH246" i="8"/>
  <c r="BG246" i="8"/>
  <c r="BF246" i="8"/>
  <c r="T246" i="8"/>
  <c r="R246" i="8"/>
  <c r="P246" i="8"/>
  <c r="BI245" i="8"/>
  <c r="BH245" i="8"/>
  <c r="BG245" i="8"/>
  <c r="BF245" i="8"/>
  <c r="T245" i="8"/>
  <c r="R245" i="8"/>
  <c r="P245"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F125" i="8"/>
  <c r="E123" i="8"/>
  <c r="F91" i="8"/>
  <c r="E89" i="8"/>
  <c r="J26" i="8"/>
  <c r="E26" i="8"/>
  <c r="J94" i="8"/>
  <c r="J25" i="8"/>
  <c r="J23" i="8"/>
  <c r="E23" i="8"/>
  <c r="J127" i="8"/>
  <c r="J22" i="8"/>
  <c r="J20" i="8"/>
  <c r="E20" i="8"/>
  <c r="F128" i="8"/>
  <c r="J19" i="8"/>
  <c r="J17" i="8"/>
  <c r="E17" i="8"/>
  <c r="F127" i="8"/>
  <c r="J16" i="8"/>
  <c r="J14" i="8"/>
  <c r="J91" i="8"/>
  <c r="E7" i="8"/>
  <c r="E85" i="8"/>
  <c r="J39" i="7"/>
  <c r="J38" i="7"/>
  <c r="AY102" i="1"/>
  <c r="J37" i="7"/>
  <c r="AX102" i="1"/>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F121" i="7"/>
  <c r="E119" i="7"/>
  <c r="F91" i="7"/>
  <c r="E89" i="7"/>
  <c r="J26" i="7"/>
  <c r="E26" i="7"/>
  <c r="J94" i="7"/>
  <c r="J25" i="7"/>
  <c r="J23" i="7"/>
  <c r="E23" i="7"/>
  <c r="J93" i="7"/>
  <c r="J22" i="7"/>
  <c r="J20" i="7"/>
  <c r="E20" i="7"/>
  <c r="F124" i="7"/>
  <c r="J19" i="7"/>
  <c r="J17" i="7"/>
  <c r="E17" i="7"/>
  <c r="F123" i="7"/>
  <c r="J16" i="7"/>
  <c r="J14" i="7"/>
  <c r="J121" i="7"/>
  <c r="E7" i="7"/>
  <c r="E85" i="7"/>
  <c r="J39" i="6"/>
  <c r="J38" i="6"/>
  <c r="AY101" i="1"/>
  <c r="J37" i="6"/>
  <c r="AX101" i="1"/>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F116" i="6"/>
  <c r="E114" i="6"/>
  <c r="F91" i="6"/>
  <c r="E89" i="6"/>
  <c r="J26" i="6"/>
  <c r="E26" i="6"/>
  <c r="J94" i="6"/>
  <c r="J25" i="6"/>
  <c r="J23" i="6"/>
  <c r="E23" i="6"/>
  <c r="J93" i="6"/>
  <c r="J22" i="6"/>
  <c r="J20" i="6"/>
  <c r="E20" i="6"/>
  <c r="F119" i="6"/>
  <c r="J19" i="6"/>
  <c r="J17" i="6"/>
  <c r="E17" i="6"/>
  <c r="F118" i="6"/>
  <c r="J16" i="6"/>
  <c r="J14" i="6"/>
  <c r="J91" i="6"/>
  <c r="E7" i="6"/>
  <c r="E110" i="6"/>
  <c r="J133" i="5"/>
  <c r="J39" i="5"/>
  <c r="J38" i="5"/>
  <c r="AY100" i="1"/>
  <c r="J37" i="5"/>
  <c r="AX100" i="1"/>
  <c r="BI296" i="5"/>
  <c r="BH296" i="5"/>
  <c r="BG296" i="5"/>
  <c r="BF296" i="5"/>
  <c r="T296" i="5"/>
  <c r="R296" i="5"/>
  <c r="P296" i="5"/>
  <c r="BI295" i="5"/>
  <c r="BH295" i="5"/>
  <c r="BG295" i="5"/>
  <c r="BF295" i="5"/>
  <c r="T295" i="5"/>
  <c r="R295" i="5"/>
  <c r="P295" i="5"/>
  <c r="BI294" i="5"/>
  <c r="BH294" i="5"/>
  <c r="BG294" i="5"/>
  <c r="BF294" i="5"/>
  <c r="T294" i="5"/>
  <c r="R294" i="5"/>
  <c r="P294" i="5"/>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5" i="5"/>
  <c r="BH285" i="5"/>
  <c r="BG285" i="5"/>
  <c r="BF285" i="5"/>
  <c r="T285" i="5"/>
  <c r="T284" i="5"/>
  <c r="R285" i="5"/>
  <c r="R284" i="5"/>
  <c r="P285"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4" i="5"/>
  <c r="BH274" i="5"/>
  <c r="BG274" i="5"/>
  <c r="BF274" i="5"/>
  <c r="T274" i="5"/>
  <c r="R274" i="5"/>
  <c r="P274" i="5"/>
  <c r="BI273" i="5"/>
  <c r="BH273" i="5"/>
  <c r="BG273" i="5"/>
  <c r="BF273" i="5"/>
  <c r="T273" i="5"/>
  <c r="R273" i="5"/>
  <c r="P273" i="5"/>
  <c r="BI270" i="5"/>
  <c r="BH270" i="5"/>
  <c r="BG270" i="5"/>
  <c r="BF270" i="5"/>
  <c r="T270" i="5"/>
  <c r="R270" i="5"/>
  <c r="P270" i="5"/>
  <c r="BI267" i="5"/>
  <c r="BH267" i="5"/>
  <c r="BG267" i="5"/>
  <c r="BF267" i="5"/>
  <c r="T267" i="5"/>
  <c r="R267" i="5"/>
  <c r="P267" i="5"/>
  <c r="BI266" i="5"/>
  <c r="BH266" i="5"/>
  <c r="BG266" i="5"/>
  <c r="BF266" i="5"/>
  <c r="T266" i="5"/>
  <c r="R266" i="5"/>
  <c r="P266" i="5"/>
  <c r="BI263" i="5"/>
  <c r="BH263" i="5"/>
  <c r="BG263" i="5"/>
  <c r="BF263" i="5"/>
  <c r="T263" i="5"/>
  <c r="R263" i="5"/>
  <c r="P263" i="5"/>
  <c r="BI260" i="5"/>
  <c r="BH260" i="5"/>
  <c r="BG260" i="5"/>
  <c r="BF260" i="5"/>
  <c r="T260" i="5"/>
  <c r="R260" i="5"/>
  <c r="P260" i="5"/>
  <c r="BI259" i="5"/>
  <c r="BH259" i="5"/>
  <c r="BG259" i="5"/>
  <c r="BF259" i="5"/>
  <c r="T259" i="5"/>
  <c r="R259" i="5"/>
  <c r="P259" i="5"/>
  <c r="BI256" i="5"/>
  <c r="BH256" i="5"/>
  <c r="BG256" i="5"/>
  <c r="BF256" i="5"/>
  <c r="T256" i="5"/>
  <c r="R256" i="5"/>
  <c r="P256"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1" i="5"/>
  <c r="BH181" i="5"/>
  <c r="BG181" i="5"/>
  <c r="BF181" i="5"/>
  <c r="T181" i="5"/>
  <c r="R181" i="5"/>
  <c r="P181"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68" i="5"/>
  <c r="BH168" i="5"/>
  <c r="BG168" i="5"/>
  <c r="BF168" i="5"/>
  <c r="T168" i="5"/>
  <c r="T167" i="5"/>
  <c r="R168" i="5"/>
  <c r="R167" i="5"/>
  <c r="P168" i="5"/>
  <c r="P167" i="5"/>
  <c r="BI164" i="5"/>
  <c r="BH164" i="5"/>
  <c r="BG164" i="5"/>
  <c r="BF164" i="5"/>
  <c r="T164" i="5"/>
  <c r="R164" i="5"/>
  <c r="P164" i="5"/>
  <c r="BI158" i="5"/>
  <c r="BH158" i="5"/>
  <c r="BG158" i="5"/>
  <c r="BF158" i="5"/>
  <c r="T158" i="5"/>
  <c r="R158" i="5"/>
  <c r="P158" i="5"/>
  <c r="BI149" i="5"/>
  <c r="BH149" i="5"/>
  <c r="BG149" i="5"/>
  <c r="BF149" i="5"/>
  <c r="T149" i="5"/>
  <c r="R149" i="5"/>
  <c r="P149" i="5"/>
  <c r="BI142" i="5"/>
  <c r="BH142" i="5"/>
  <c r="BG142" i="5"/>
  <c r="BF142" i="5"/>
  <c r="T142" i="5"/>
  <c r="R142" i="5"/>
  <c r="P142" i="5"/>
  <c r="BI136" i="5"/>
  <c r="BH136" i="5"/>
  <c r="BG136" i="5"/>
  <c r="BF136" i="5"/>
  <c r="T136" i="5"/>
  <c r="R136" i="5"/>
  <c r="P136" i="5"/>
  <c r="J99" i="5"/>
  <c r="F126" i="5"/>
  <c r="E124" i="5"/>
  <c r="F91" i="5"/>
  <c r="E89" i="5"/>
  <c r="J26" i="5"/>
  <c r="E26" i="5"/>
  <c r="J94" i="5"/>
  <c r="J25" i="5"/>
  <c r="J23" i="5"/>
  <c r="E23" i="5"/>
  <c r="J93" i="5"/>
  <c r="J22" i="5"/>
  <c r="J20" i="5"/>
  <c r="E20" i="5"/>
  <c r="F94" i="5"/>
  <c r="J19" i="5"/>
  <c r="J17" i="5"/>
  <c r="E17" i="5"/>
  <c r="F93" i="5"/>
  <c r="J16" i="5"/>
  <c r="J14" i="5"/>
  <c r="J126" i="5"/>
  <c r="E7" i="5"/>
  <c r="E120" i="5"/>
  <c r="J39" i="4"/>
  <c r="J38" i="4"/>
  <c r="AY99" i="1"/>
  <c r="J37" i="4"/>
  <c r="AX99" i="1"/>
  <c r="BI1075" i="4"/>
  <c r="BH1075" i="4"/>
  <c r="BG1075" i="4"/>
  <c r="BF1075" i="4"/>
  <c r="T1075" i="4"/>
  <c r="T1074" i="4"/>
  <c r="R1075" i="4"/>
  <c r="R1074" i="4"/>
  <c r="P1075" i="4"/>
  <c r="P1074" i="4"/>
  <c r="BI1070" i="4"/>
  <c r="BH1070" i="4"/>
  <c r="BG1070" i="4"/>
  <c r="BF1070" i="4"/>
  <c r="T1070" i="4"/>
  <c r="R1070" i="4"/>
  <c r="P1070" i="4"/>
  <c r="BI1065" i="4"/>
  <c r="BH1065" i="4"/>
  <c r="BG1065" i="4"/>
  <c r="BF1065" i="4"/>
  <c r="T1065" i="4"/>
  <c r="R1065" i="4"/>
  <c r="P1065" i="4"/>
  <c r="BI1001" i="4"/>
  <c r="BH1001" i="4"/>
  <c r="BG1001" i="4"/>
  <c r="BF1001" i="4"/>
  <c r="T1001" i="4"/>
  <c r="R1001" i="4"/>
  <c r="P1001" i="4"/>
  <c r="BI970" i="4"/>
  <c r="BH970" i="4"/>
  <c r="BG970" i="4"/>
  <c r="BF970" i="4"/>
  <c r="T970" i="4"/>
  <c r="R970" i="4"/>
  <c r="P970" i="4"/>
  <c r="BI968" i="4"/>
  <c r="BH968" i="4"/>
  <c r="BG968" i="4"/>
  <c r="BF968" i="4"/>
  <c r="T968" i="4"/>
  <c r="R968" i="4"/>
  <c r="P968" i="4"/>
  <c r="BI966" i="4"/>
  <c r="BH966" i="4"/>
  <c r="BG966" i="4"/>
  <c r="BF966" i="4"/>
  <c r="T966" i="4"/>
  <c r="R966" i="4"/>
  <c r="P966" i="4"/>
  <c r="BI964" i="4"/>
  <c r="BH964" i="4"/>
  <c r="BG964" i="4"/>
  <c r="BF964" i="4"/>
  <c r="T964" i="4"/>
  <c r="R964" i="4"/>
  <c r="P964" i="4"/>
  <c r="BI962" i="4"/>
  <c r="BH962" i="4"/>
  <c r="BG962" i="4"/>
  <c r="BF962" i="4"/>
  <c r="T962" i="4"/>
  <c r="R962" i="4"/>
  <c r="P962" i="4"/>
  <c r="BI936" i="4"/>
  <c r="BH936" i="4"/>
  <c r="BG936" i="4"/>
  <c r="BF936" i="4"/>
  <c r="T936" i="4"/>
  <c r="R936" i="4"/>
  <c r="P936" i="4"/>
  <c r="BI935" i="4"/>
  <c r="BH935" i="4"/>
  <c r="BG935" i="4"/>
  <c r="BF935" i="4"/>
  <c r="T935" i="4"/>
  <c r="R935" i="4"/>
  <c r="P935" i="4"/>
  <c r="BI934" i="4"/>
  <c r="BH934" i="4"/>
  <c r="BG934" i="4"/>
  <c r="BF934" i="4"/>
  <c r="T934" i="4"/>
  <c r="R934" i="4"/>
  <c r="P934" i="4"/>
  <c r="BI932" i="4"/>
  <c r="BH932" i="4"/>
  <c r="BG932" i="4"/>
  <c r="BF932" i="4"/>
  <c r="T932" i="4"/>
  <c r="R932" i="4"/>
  <c r="P932" i="4"/>
  <c r="BI928" i="4"/>
  <c r="BH928" i="4"/>
  <c r="BG928" i="4"/>
  <c r="BF928" i="4"/>
  <c r="T928" i="4"/>
  <c r="R928" i="4"/>
  <c r="P928" i="4"/>
  <c r="BI926" i="4"/>
  <c r="BH926" i="4"/>
  <c r="BG926" i="4"/>
  <c r="BF926" i="4"/>
  <c r="T926" i="4"/>
  <c r="R926" i="4"/>
  <c r="P926" i="4"/>
  <c r="BI917" i="4"/>
  <c r="BH917" i="4"/>
  <c r="BG917" i="4"/>
  <c r="BF917" i="4"/>
  <c r="T917" i="4"/>
  <c r="R917" i="4"/>
  <c r="P917" i="4"/>
  <c r="BI913" i="4"/>
  <c r="BH913" i="4"/>
  <c r="BG913" i="4"/>
  <c r="BF913" i="4"/>
  <c r="T913" i="4"/>
  <c r="R913" i="4"/>
  <c r="P913" i="4"/>
  <c r="BI912" i="4"/>
  <c r="BH912" i="4"/>
  <c r="BG912" i="4"/>
  <c r="BF912" i="4"/>
  <c r="T912" i="4"/>
  <c r="R912" i="4"/>
  <c r="P912" i="4"/>
  <c r="BI910" i="4"/>
  <c r="BH910" i="4"/>
  <c r="BG910" i="4"/>
  <c r="BF910" i="4"/>
  <c r="T910" i="4"/>
  <c r="R910" i="4"/>
  <c r="P910" i="4"/>
  <c r="BI908" i="4"/>
  <c r="BH908" i="4"/>
  <c r="BG908" i="4"/>
  <c r="BF908" i="4"/>
  <c r="T908" i="4"/>
  <c r="R908" i="4"/>
  <c r="P908" i="4"/>
  <c r="BI904" i="4"/>
  <c r="BH904" i="4"/>
  <c r="BG904" i="4"/>
  <c r="BF904" i="4"/>
  <c r="T904" i="4"/>
  <c r="R904" i="4"/>
  <c r="P904" i="4"/>
  <c r="BI902" i="4"/>
  <c r="BH902" i="4"/>
  <c r="BG902" i="4"/>
  <c r="BF902" i="4"/>
  <c r="T902" i="4"/>
  <c r="R902" i="4"/>
  <c r="P902" i="4"/>
  <c r="BI892" i="4"/>
  <c r="BH892" i="4"/>
  <c r="BG892" i="4"/>
  <c r="BF892" i="4"/>
  <c r="T892" i="4"/>
  <c r="R892" i="4"/>
  <c r="P892" i="4"/>
  <c r="BI891" i="4"/>
  <c r="BH891" i="4"/>
  <c r="BG891" i="4"/>
  <c r="BF891" i="4"/>
  <c r="T891" i="4"/>
  <c r="R891" i="4"/>
  <c r="P891" i="4"/>
  <c r="BI889" i="4"/>
  <c r="BH889" i="4"/>
  <c r="BG889" i="4"/>
  <c r="BF889" i="4"/>
  <c r="T889" i="4"/>
  <c r="R889" i="4"/>
  <c r="P889" i="4"/>
  <c r="BI886" i="4"/>
  <c r="BH886" i="4"/>
  <c r="BG886" i="4"/>
  <c r="BF886" i="4"/>
  <c r="T886" i="4"/>
  <c r="R886" i="4"/>
  <c r="P886" i="4"/>
  <c r="BI883" i="4"/>
  <c r="BH883" i="4"/>
  <c r="BG883" i="4"/>
  <c r="BF883" i="4"/>
  <c r="T883" i="4"/>
  <c r="R883" i="4"/>
  <c r="P883" i="4"/>
  <c r="BI880" i="4"/>
  <c r="BH880" i="4"/>
  <c r="BG880" i="4"/>
  <c r="BF880" i="4"/>
  <c r="T880" i="4"/>
  <c r="R880" i="4"/>
  <c r="P880" i="4"/>
  <c r="BI877" i="4"/>
  <c r="BH877" i="4"/>
  <c r="BG877" i="4"/>
  <c r="BF877" i="4"/>
  <c r="T877" i="4"/>
  <c r="R877" i="4"/>
  <c r="P877" i="4"/>
  <c r="BI869" i="4"/>
  <c r="BH869" i="4"/>
  <c r="BG869" i="4"/>
  <c r="BF869" i="4"/>
  <c r="T869" i="4"/>
  <c r="R869" i="4"/>
  <c r="P869" i="4"/>
  <c r="BI866" i="4"/>
  <c r="BH866" i="4"/>
  <c r="BG866" i="4"/>
  <c r="BF866" i="4"/>
  <c r="T866" i="4"/>
  <c r="R866" i="4"/>
  <c r="P866" i="4"/>
  <c r="BI863" i="4"/>
  <c r="BH863" i="4"/>
  <c r="BG863" i="4"/>
  <c r="BF863" i="4"/>
  <c r="T863" i="4"/>
  <c r="R863" i="4"/>
  <c r="P863" i="4"/>
  <c r="BI860" i="4"/>
  <c r="BH860" i="4"/>
  <c r="BG860" i="4"/>
  <c r="BF860" i="4"/>
  <c r="T860" i="4"/>
  <c r="R860" i="4"/>
  <c r="P860" i="4"/>
  <c r="BI857" i="4"/>
  <c r="BH857" i="4"/>
  <c r="BG857" i="4"/>
  <c r="BF857" i="4"/>
  <c r="T857" i="4"/>
  <c r="R857" i="4"/>
  <c r="P857" i="4"/>
  <c r="BI846" i="4"/>
  <c r="BH846" i="4"/>
  <c r="BG846" i="4"/>
  <c r="BF846" i="4"/>
  <c r="T846" i="4"/>
  <c r="R846" i="4"/>
  <c r="P846" i="4"/>
  <c r="BI835" i="4"/>
  <c r="BH835" i="4"/>
  <c r="BG835" i="4"/>
  <c r="BF835" i="4"/>
  <c r="T835" i="4"/>
  <c r="R835" i="4"/>
  <c r="P835" i="4"/>
  <c r="BI834" i="4"/>
  <c r="BH834" i="4"/>
  <c r="BG834" i="4"/>
  <c r="BF834" i="4"/>
  <c r="T834" i="4"/>
  <c r="R834" i="4"/>
  <c r="P834" i="4"/>
  <c r="BI833" i="4"/>
  <c r="BH833" i="4"/>
  <c r="BG833" i="4"/>
  <c r="BF833" i="4"/>
  <c r="T833" i="4"/>
  <c r="R833" i="4"/>
  <c r="P833" i="4"/>
  <c r="BI831" i="4"/>
  <c r="BH831" i="4"/>
  <c r="BG831" i="4"/>
  <c r="BF831" i="4"/>
  <c r="T831" i="4"/>
  <c r="R831" i="4"/>
  <c r="P831" i="4"/>
  <c r="BI830" i="4"/>
  <c r="BH830" i="4"/>
  <c r="BG830" i="4"/>
  <c r="BF830" i="4"/>
  <c r="T830" i="4"/>
  <c r="R830" i="4"/>
  <c r="P830" i="4"/>
  <c r="BI829" i="4"/>
  <c r="BH829" i="4"/>
  <c r="BG829" i="4"/>
  <c r="BF829" i="4"/>
  <c r="T829" i="4"/>
  <c r="R829" i="4"/>
  <c r="P829" i="4"/>
  <c r="BI825" i="4"/>
  <c r="BH825" i="4"/>
  <c r="BG825" i="4"/>
  <c r="BF825" i="4"/>
  <c r="T825" i="4"/>
  <c r="R825" i="4"/>
  <c r="P825" i="4"/>
  <c r="BI824" i="4"/>
  <c r="BH824" i="4"/>
  <c r="BG824" i="4"/>
  <c r="BF824" i="4"/>
  <c r="T824" i="4"/>
  <c r="R824" i="4"/>
  <c r="P824" i="4"/>
  <c r="BI820" i="4"/>
  <c r="BH820" i="4"/>
  <c r="BG820" i="4"/>
  <c r="BF820" i="4"/>
  <c r="T820" i="4"/>
  <c r="R820" i="4"/>
  <c r="P820" i="4"/>
  <c r="BI819" i="4"/>
  <c r="BH819" i="4"/>
  <c r="BG819" i="4"/>
  <c r="BF819" i="4"/>
  <c r="T819" i="4"/>
  <c r="R819" i="4"/>
  <c r="P819" i="4"/>
  <c r="BI818" i="4"/>
  <c r="BH818" i="4"/>
  <c r="BG818" i="4"/>
  <c r="BF818" i="4"/>
  <c r="T818" i="4"/>
  <c r="R818" i="4"/>
  <c r="P818" i="4"/>
  <c r="BI808" i="4"/>
  <c r="BH808" i="4"/>
  <c r="BG808" i="4"/>
  <c r="BF808" i="4"/>
  <c r="T808" i="4"/>
  <c r="R808" i="4"/>
  <c r="P808" i="4"/>
  <c r="BI806" i="4"/>
  <c r="BH806" i="4"/>
  <c r="BG806" i="4"/>
  <c r="BF806" i="4"/>
  <c r="T806" i="4"/>
  <c r="R806" i="4"/>
  <c r="P806" i="4"/>
  <c r="BI804" i="4"/>
  <c r="BH804" i="4"/>
  <c r="BG804" i="4"/>
  <c r="BF804" i="4"/>
  <c r="T804" i="4"/>
  <c r="R804" i="4"/>
  <c r="P804" i="4"/>
  <c r="BI802" i="4"/>
  <c r="BH802" i="4"/>
  <c r="BG802" i="4"/>
  <c r="BF802" i="4"/>
  <c r="T802" i="4"/>
  <c r="R802" i="4"/>
  <c r="P802" i="4"/>
  <c r="BI799" i="4"/>
  <c r="BH799" i="4"/>
  <c r="BG799" i="4"/>
  <c r="BF799" i="4"/>
  <c r="T799" i="4"/>
  <c r="R799" i="4"/>
  <c r="P799" i="4"/>
  <c r="BI795" i="4"/>
  <c r="BH795" i="4"/>
  <c r="BG795" i="4"/>
  <c r="BF795" i="4"/>
  <c r="T795" i="4"/>
  <c r="R795" i="4"/>
  <c r="P795" i="4"/>
  <c r="BI794" i="4"/>
  <c r="BH794" i="4"/>
  <c r="BG794" i="4"/>
  <c r="BF794" i="4"/>
  <c r="T794" i="4"/>
  <c r="R794" i="4"/>
  <c r="P794" i="4"/>
  <c r="BI793" i="4"/>
  <c r="BH793" i="4"/>
  <c r="BG793" i="4"/>
  <c r="BF793" i="4"/>
  <c r="T793" i="4"/>
  <c r="R793" i="4"/>
  <c r="P793" i="4"/>
  <c r="BI792" i="4"/>
  <c r="BH792" i="4"/>
  <c r="BG792" i="4"/>
  <c r="BF792" i="4"/>
  <c r="T792" i="4"/>
  <c r="R792" i="4"/>
  <c r="P792" i="4"/>
  <c r="BI791" i="4"/>
  <c r="BH791" i="4"/>
  <c r="BG791" i="4"/>
  <c r="BF791" i="4"/>
  <c r="T791" i="4"/>
  <c r="R791" i="4"/>
  <c r="P791" i="4"/>
  <c r="BI790" i="4"/>
  <c r="BH790" i="4"/>
  <c r="BG790" i="4"/>
  <c r="BF790" i="4"/>
  <c r="T790" i="4"/>
  <c r="R790" i="4"/>
  <c r="P790" i="4"/>
  <c r="BI789" i="4"/>
  <c r="BH789" i="4"/>
  <c r="BG789" i="4"/>
  <c r="BF789" i="4"/>
  <c r="T789" i="4"/>
  <c r="R789" i="4"/>
  <c r="P789" i="4"/>
  <c r="BI788" i="4"/>
  <c r="BH788" i="4"/>
  <c r="BG788" i="4"/>
  <c r="BF788" i="4"/>
  <c r="T788" i="4"/>
  <c r="R788" i="4"/>
  <c r="P788" i="4"/>
  <c r="BI787" i="4"/>
  <c r="BH787" i="4"/>
  <c r="BG787" i="4"/>
  <c r="BF787" i="4"/>
  <c r="T787" i="4"/>
  <c r="R787" i="4"/>
  <c r="P787" i="4"/>
  <c r="BI777" i="4"/>
  <c r="BH777" i="4"/>
  <c r="BG777" i="4"/>
  <c r="BF777" i="4"/>
  <c r="T777" i="4"/>
  <c r="R777" i="4"/>
  <c r="P777" i="4"/>
  <c r="BI775" i="4"/>
  <c r="BH775" i="4"/>
  <c r="BG775" i="4"/>
  <c r="BF775" i="4"/>
  <c r="T775" i="4"/>
  <c r="R775" i="4"/>
  <c r="P775" i="4"/>
  <c r="BI773" i="4"/>
  <c r="BH773" i="4"/>
  <c r="BG773" i="4"/>
  <c r="BF773" i="4"/>
  <c r="T773" i="4"/>
  <c r="R773" i="4"/>
  <c r="P773" i="4"/>
  <c r="BI772" i="4"/>
  <c r="BH772" i="4"/>
  <c r="BG772" i="4"/>
  <c r="BF772" i="4"/>
  <c r="T772" i="4"/>
  <c r="R772" i="4"/>
  <c r="P772" i="4"/>
  <c r="BI771" i="4"/>
  <c r="BH771" i="4"/>
  <c r="BG771" i="4"/>
  <c r="BF771" i="4"/>
  <c r="T771" i="4"/>
  <c r="R771" i="4"/>
  <c r="P771" i="4"/>
  <c r="BI770" i="4"/>
  <c r="BH770" i="4"/>
  <c r="BG770" i="4"/>
  <c r="BF770" i="4"/>
  <c r="T770" i="4"/>
  <c r="R770" i="4"/>
  <c r="P770" i="4"/>
  <c r="BI769" i="4"/>
  <c r="BH769" i="4"/>
  <c r="BG769" i="4"/>
  <c r="BF769" i="4"/>
  <c r="T769" i="4"/>
  <c r="R769" i="4"/>
  <c r="P769" i="4"/>
  <c r="BI768" i="4"/>
  <c r="BH768" i="4"/>
  <c r="BG768" i="4"/>
  <c r="BF768" i="4"/>
  <c r="T768" i="4"/>
  <c r="R768" i="4"/>
  <c r="P768" i="4"/>
  <c r="BI767" i="4"/>
  <c r="BH767" i="4"/>
  <c r="BG767" i="4"/>
  <c r="BF767" i="4"/>
  <c r="T767" i="4"/>
  <c r="R767" i="4"/>
  <c r="P767" i="4"/>
  <c r="BI765" i="4"/>
  <c r="BH765" i="4"/>
  <c r="BG765" i="4"/>
  <c r="BF765" i="4"/>
  <c r="T765" i="4"/>
  <c r="R765" i="4"/>
  <c r="P765" i="4"/>
  <c r="BI764" i="4"/>
  <c r="BH764" i="4"/>
  <c r="BG764" i="4"/>
  <c r="BF764" i="4"/>
  <c r="T764" i="4"/>
  <c r="R764" i="4"/>
  <c r="P764" i="4"/>
  <c r="BI763" i="4"/>
  <c r="BH763" i="4"/>
  <c r="BG763" i="4"/>
  <c r="BF763" i="4"/>
  <c r="T763" i="4"/>
  <c r="R763" i="4"/>
  <c r="P763" i="4"/>
  <c r="BI762" i="4"/>
  <c r="BH762" i="4"/>
  <c r="BG762" i="4"/>
  <c r="BF762" i="4"/>
  <c r="T762" i="4"/>
  <c r="R762" i="4"/>
  <c r="P762" i="4"/>
  <c r="BI761" i="4"/>
  <c r="BH761" i="4"/>
  <c r="BG761" i="4"/>
  <c r="BF761" i="4"/>
  <c r="T761" i="4"/>
  <c r="R761" i="4"/>
  <c r="P761" i="4"/>
  <c r="BI759" i="4"/>
  <c r="BH759" i="4"/>
  <c r="BG759" i="4"/>
  <c r="BF759" i="4"/>
  <c r="T759" i="4"/>
  <c r="R759" i="4"/>
  <c r="P759" i="4"/>
  <c r="BI755" i="4"/>
  <c r="BH755" i="4"/>
  <c r="BG755" i="4"/>
  <c r="BF755" i="4"/>
  <c r="T755" i="4"/>
  <c r="R755" i="4"/>
  <c r="P755" i="4"/>
  <c r="BI750" i="4"/>
  <c r="BH750" i="4"/>
  <c r="BG750" i="4"/>
  <c r="BF750" i="4"/>
  <c r="T750" i="4"/>
  <c r="R750" i="4"/>
  <c r="P750" i="4"/>
  <c r="BI749" i="4"/>
  <c r="BH749" i="4"/>
  <c r="BG749" i="4"/>
  <c r="BF749" i="4"/>
  <c r="T749" i="4"/>
  <c r="R749" i="4"/>
  <c r="P749" i="4"/>
  <c r="BI747" i="4"/>
  <c r="BH747" i="4"/>
  <c r="BG747" i="4"/>
  <c r="BF747" i="4"/>
  <c r="T747" i="4"/>
  <c r="R747" i="4"/>
  <c r="P747" i="4"/>
  <c r="BI746" i="4"/>
  <c r="BH746" i="4"/>
  <c r="BG746" i="4"/>
  <c r="BF746" i="4"/>
  <c r="T746" i="4"/>
  <c r="R746" i="4"/>
  <c r="P746" i="4"/>
  <c r="BI745" i="4"/>
  <c r="BH745" i="4"/>
  <c r="BG745" i="4"/>
  <c r="BF745" i="4"/>
  <c r="T745" i="4"/>
  <c r="R745" i="4"/>
  <c r="P745" i="4"/>
  <c r="BI744" i="4"/>
  <c r="BH744" i="4"/>
  <c r="BG744" i="4"/>
  <c r="BF744" i="4"/>
  <c r="T744" i="4"/>
  <c r="R744" i="4"/>
  <c r="P744" i="4"/>
  <c r="BI743" i="4"/>
  <c r="BH743" i="4"/>
  <c r="BG743" i="4"/>
  <c r="BF743" i="4"/>
  <c r="T743" i="4"/>
  <c r="R743" i="4"/>
  <c r="P743" i="4"/>
  <c r="BI742" i="4"/>
  <c r="BH742" i="4"/>
  <c r="BG742" i="4"/>
  <c r="BF742" i="4"/>
  <c r="T742" i="4"/>
  <c r="R742" i="4"/>
  <c r="P742" i="4"/>
  <c r="BI741" i="4"/>
  <c r="BH741" i="4"/>
  <c r="BG741" i="4"/>
  <c r="BF741" i="4"/>
  <c r="T741" i="4"/>
  <c r="R741" i="4"/>
  <c r="P741" i="4"/>
  <c r="BI740" i="4"/>
  <c r="BH740" i="4"/>
  <c r="BG740" i="4"/>
  <c r="BF740" i="4"/>
  <c r="T740" i="4"/>
  <c r="R740" i="4"/>
  <c r="P740" i="4"/>
  <c r="BI739" i="4"/>
  <c r="BH739" i="4"/>
  <c r="BG739" i="4"/>
  <c r="BF739" i="4"/>
  <c r="T739" i="4"/>
  <c r="R739" i="4"/>
  <c r="P739" i="4"/>
  <c r="BI738" i="4"/>
  <c r="BH738" i="4"/>
  <c r="BG738" i="4"/>
  <c r="BF738" i="4"/>
  <c r="T738" i="4"/>
  <c r="R738" i="4"/>
  <c r="P738" i="4"/>
  <c r="BI737" i="4"/>
  <c r="BH737" i="4"/>
  <c r="BG737" i="4"/>
  <c r="BF737" i="4"/>
  <c r="T737" i="4"/>
  <c r="R737" i="4"/>
  <c r="P737" i="4"/>
  <c r="BI736" i="4"/>
  <c r="BH736" i="4"/>
  <c r="BG736" i="4"/>
  <c r="BF736" i="4"/>
  <c r="T736" i="4"/>
  <c r="R736" i="4"/>
  <c r="P736" i="4"/>
  <c r="BI735" i="4"/>
  <c r="BH735" i="4"/>
  <c r="BG735" i="4"/>
  <c r="BF735" i="4"/>
  <c r="T735" i="4"/>
  <c r="R735" i="4"/>
  <c r="P735" i="4"/>
  <c r="BI734" i="4"/>
  <c r="BH734" i="4"/>
  <c r="BG734" i="4"/>
  <c r="BF734" i="4"/>
  <c r="T734" i="4"/>
  <c r="R734" i="4"/>
  <c r="P734" i="4"/>
  <c r="BI733" i="4"/>
  <c r="BH733" i="4"/>
  <c r="BG733" i="4"/>
  <c r="BF733" i="4"/>
  <c r="T733" i="4"/>
  <c r="R733" i="4"/>
  <c r="P733" i="4"/>
  <c r="BI731" i="4"/>
  <c r="BH731" i="4"/>
  <c r="BG731" i="4"/>
  <c r="BF731" i="4"/>
  <c r="T731" i="4"/>
  <c r="R731" i="4"/>
  <c r="P731" i="4"/>
  <c r="BI730" i="4"/>
  <c r="BH730" i="4"/>
  <c r="BG730" i="4"/>
  <c r="BF730" i="4"/>
  <c r="T730" i="4"/>
  <c r="R730" i="4"/>
  <c r="P730" i="4"/>
  <c r="BI726" i="4"/>
  <c r="BH726" i="4"/>
  <c r="BG726" i="4"/>
  <c r="BF726" i="4"/>
  <c r="T726" i="4"/>
  <c r="R726" i="4"/>
  <c r="P726" i="4"/>
  <c r="BI725" i="4"/>
  <c r="BH725" i="4"/>
  <c r="BG725" i="4"/>
  <c r="BF725" i="4"/>
  <c r="T725" i="4"/>
  <c r="R725" i="4"/>
  <c r="P725" i="4"/>
  <c r="BI721" i="4"/>
  <c r="BH721" i="4"/>
  <c r="BG721" i="4"/>
  <c r="BF721" i="4"/>
  <c r="T721" i="4"/>
  <c r="R721" i="4"/>
  <c r="P721" i="4"/>
  <c r="BI717" i="4"/>
  <c r="BH717" i="4"/>
  <c r="BG717" i="4"/>
  <c r="BF717" i="4"/>
  <c r="T717" i="4"/>
  <c r="R717" i="4"/>
  <c r="P717" i="4"/>
  <c r="BI713" i="4"/>
  <c r="BH713" i="4"/>
  <c r="BG713" i="4"/>
  <c r="BF713" i="4"/>
  <c r="T713" i="4"/>
  <c r="R713" i="4"/>
  <c r="P713" i="4"/>
  <c r="BI709" i="4"/>
  <c r="BH709" i="4"/>
  <c r="BG709" i="4"/>
  <c r="BF709" i="4"/>
  <c r="T709" i="4"/>
  <c r="R709" i="4"/>
  <c r="P709" i="4"/>
  <c r="BI707" i="4"/>
  <c r="BH707" i="4"/>
  <c r="BG707" i="4"/>
  <c r="BF707" i="4"/>
  <c r="T707" i="4"/>
  <c r="R707" i="4"/>
  <c r="P707" i="4"/>
  <c r="BI700" i="4"/>
  <c r="BH700" i="4"/>
  <c r="BG700" i="4"/>
  <c r="BF700" i="4"/>
  <c r="T700" i="4"/>
  <c r="R700" i="4"/>
  <c r="P700" i="4"/>
  <c r="BI695" i="4"/>
  <c r="BH695" i="4"/>
  <c r="BG695" i="4"/>
  <c r="BF695" i="4"/>
  <c r="T695" i="4"/>
  <c r="R695" i="4"/>
  <c r="P695" i="4"/>
  <c r="BI691" i="4"/>
  <c r="BH691" i="4"/>
  <c r="BG691" i="4"/>
  <c r="BF691" i="4"/>
  <c r="T691" i="4"/>
  <c r="R691" i="4"/>
  <c r="P691" i="4"/>
  <c r="BI689" i="4"/>
  <c r="BH689" i="4"/>
  <c r="BG689" i="4"/>
  <c r="BF689" i="4"/>
  <c r="T689" i="4"/>
  <c r="R689" i="4"/>
  <c r="P689" i="4"/>
  <c r="BI688" i="4"/>
  <c r="BH688" i="4"/>
  <c r="BG688" i="4"/>
  <c r="BF688" i="4"/>
  <c r="T688" i="4"/>
  <c r="R688" i="4"/>
  <c r="P688" i="4"/>
  <c r="BI684" i="4"/>
  <c r="BH684" i="4"/>
  <c r="BG684" i="4"/>
  <c r="BF684" i="4"/>
  <c r="T684" i="4"/>
  <c r="R684" i="4"/>
  <c r="P684" i="4"/>
  <c r="BI683" i="4"/>
  <c r="BH683" i="4"/>
  <c r="BG683" i="4"/>
  <c r="BF683" i="4"/>
  <c r="T683" i="4"/>
  <c r="R683" i="4"/>
  <c r="P683" i="4"/>
  <c r="BI679" i="4"/>
  <c r="BH679" i="4"/>
  <c r="BG679" i="4"/>
  <c r="BF679" i="4"/>
  <c r="T679" i="4"/>
  <c r="R679" i="4"/>
  <c r="P679" i="4"/>
  <c r="BI677" i="4"/>
  <c r="BH677" i="4"/>
  <c r="BG677" i="4"/>
  <c r="BF677" i="4"/>
  <c r="T677" i="4"/>
  <c r="R677" i="4"/>
  <c r="P677" i="4"/>
  <c r="BI675" i="4"/>
  <c r="BH675" i="4"/>
  <c r="BG675" i="4"/>
  <c r="BF675" i="4"/>
  <c r="T675" i="4"/>
  <c r="R675" i="4"/>
  <c r="P675" i="4"/>
  <c r="BI674" i="4"/>
  <c r="BH674" i="4"/>
  <c r="BG674" i="4"/>
  <c r="BF674" i="4"/>
  <c r="T674" i="4"/>
  <c r="R674" i="4"/>
  <c r="P674" i="4"/>
  <c r="BI672" i="4"/>
  <c r="BH672" i="4"/>
  <c r="BG672" i="4"/>
  <c r="BF672" i="4"/>
  <c r="T672" i="4"/>
  <c r="R672" i="4"/>
  <c r="P672" i="4"/>
  <c r="BI671" i="4"/>
  <c r="BH671" i="4"/>
  <c r="BG671" i="4"/>
  <c r="BF671" i="4"/>
  <c r="T671" i="4"/>
  <c r="R671" i="4"/>
  <c r="P671" i="4"/>
  <c r="BI668" i="4"/>
  <c r="BH668" i="4"/>
  <c r="BG668" i="4"/>
  <c r="BF668" i="4"/>
  <c r="T668" i="4"/>
  <c r="R668" i="4"/>
  <c r="P668" i="4"/>
  <c r="BI667" i="4"/>
  <c r="BH667" i="4"/>
  <c r="BG667" i="4"/>
  <c r="BF667" i="4"/>
  <c r="T667" i="4"/>
  <c r="R667" i="4"/>
  <c r="P667" i="4"/>
  <c r="BI665" i="4"/>
  <c r="BH665" i="4"/>
  <c r="BG665" i="4"/>
  <c r="BF665" i="4"/>
  <c r="T665" i="4"/>
  <c r="R665" i="4"/>
  <c r="P665" i="4"/>
  <c r="BI663" i="4"/>
  <c r="BH663" i="4"/>
  <c r="BG663" i="4"/>
  <c r="BF663" i="4"/>
  <c r="T663" i="4"/>
  <c r="R663" i="4"/>
  <c r="P663" i="4"/>
  <c r="BI661" i="4"/>
  <c r="BH661" i="4"/>
  <c r="BG661" i="4"/>
  <c r="BF661" i="4"/>
  <c r="T661" i="4"/>
  <c r="R661" i="4"/>
  <c r="P661" i="4"/>
  <c r="BI658" i="4"/>
  <c r="BH658" i="4"/>
  <c r="BG658" i="4"/>
  <c r="BF658" i="4"/>
  <c r="T658" i="4"/>
  <c r="T657" i="4"/>
  <c r="R658" i="4"/>
  <c r="R657" i="4"/>
  <c r="P658" i="4"/>
  <c r="P657" i="4"/>
  <c r="BI656" i="4"/>
  <c r="BH656" i="4"/>
  <c r="BG656" i="4"/>
  <c r="BF656" i="4"/>
  <c r="T656" i="4"/>
  <c r="R656" i="4"/>
  <c r="P656" i="4"/>
  <c r="BI655" i="4"/>
  <c r="BH655" i="4"/>
  <c r="BG655" i="4"/>
  <c r="BF655" i="4"/>
  <c r="T655" i="4"/>
  <c r="R655" i="4"/>
  <c r="P655" i="4"/>
  <c r="BI653" i="4"/>
  <c r="BH653" i="4"/>
  <c r="BG653" i="4"/>
  <c r="BF653" i="4"/>
  <c r="T653" i="4"/>
  <c r="R653" i="4"/>
  <c r="P653" i="4"/>
  <c r="BI652" i="4"/>
  <c r="BH652" i="4"/>
  <c r="BG652" i="4"/>
  <c r="BF652" i="4"/>
  <c r="T652" i="4"/>
  <c r="R652" i="4"/>
  <c r="P652" i="4"/>
  <c r="BI651" i="4"/>
  <c r="BH651" i="4"/>
  <c r="BG651" i="4"/>
  <c r="BF651" i="4"/>
  <c r="T651" i="4"/>
  <c r="R651" i="4"/>
  <c r="P651" i="4"/>
  <c r="BI650" i="4"/>
  <c r="BH650" i="4"/>
  <c r="BG650" i="4"/>
  <c r="BF650" i="4"/>
  <c r="T650" i="4"/>
  <c r="R650" i="4"/>
  <c r="P650" i="4"/>
  <c r="BI649" i="4"/>
  <c r="BH649" i="4"/>
  <c r="BG649" i="4"/>
  <c r="BF649" i="4"/>
  <c r="T649" i="4"/>
  <c r="R649" i="4"/>
  <c r="P649" i="4"/>
  <c r="BI597" i="4"/>
  <c r="BH597" i="4"/>
  <c r="BG597" i="4"/>
  <c r="BF597" i="4"/>
  <c r="T597" i="4"/>
  <c r="R597" i="4"/>
  <c r="P597" i="4"/>
  <c r="BI595" i="4"/>
  <c r="BH595" i="4"/>
  <c r="BG595" i="4"/>
  <c r="BF595" i="4"/>
  <c r="T595" i="4"/>
  <c r="R595" i="4"/>
  <c r="P595" i="4"/>
  <c r="BI594" i="4"/>
  <c r="BH594" i="4"/>
  <c r="BG594" i="4"/>
  <c r="BF594" i="4"/>
  <c r="T594" i="4"/>
  <c r="R594" i="4"/>
  <c r="P594" i="4"/>
  <c r="BI589" i="4"/>
  <c r="BH589" i="4"/>
  <c r="BG589" i="4"/>
  <c r="BF589" i="4"/>
  <c r="T589" i="4"/>
  <c r="R589" i="4"/>
  <c r="P589" i="4"/>
  <c r="BI585" i="4"/>
  <c r="BH585" i="4"/>
  <c r="BG585" i="4"/>
  <c r="BF585" i="4"/>
  <c r="T585" i="4"/>
  <c r="R585" i="4"/>
  <c r="P585" i="4"/>
  <c r="BI583" i="4"/>
  <c r="BH583" i="4"/>
  <c r="BG583" i="4"/>
  <c r="BF583" i="4"/>
  <c r="T583" i="4"/>
  <c r="R583" i="4"/>
  <c r="P583" i="4"/>
  <c r="BI581" i="4"/>
  <c r="BH581" i="4"/>
  <c r="BG581" i="4"/>
  <c r="BF581" i="4"/>
  <c r="T581" i="4"/>
  <c r="R581" i="4"/>
  <c r="P581" i="4"/>
  <c r="BI579" i="4"/>
  <c r="BH579" i="4"/>
  <c r="BG579" i="4"/>
  <c r="BF579" i="4"/>
  <c r="T579" i="4"/>
  <c r="R579" i="4"/>
  <c r="P579" i="4"/>
  <c r="BI577" i="4"/>
  <c r="BH577" i="4"/>
  <c r="BG577" i="4"/>
  <c r="BF577" i="4"/>
  <c r="T577" i="4"/>
  <c r="R577" i="4"/>
  <c r="P577" i="4"/>
  <c r="BI575" i="4"/>
  <c r="BH575" i="4"/>
  <c r="BG575" i="4"/>
  <c r="BF575" i="4"/>
  <c r="T575" i="4"/>
  <c r="R575" i="4"/>
  <c r="P575" i="4"/>
  <c r="BI571" i="4"/>
  <c r="BH571" i="4"/>
  <c r="BG571" i="4"/>
  <c r="BF571" i="4"/>
  <c r="T571" i="4"/>
  <c r="R571" i="4"/>
  <c r="P571" i="4"/>
  <c r="BI567" i="4"/>
  <c r="BH567" i="4"/>
  <c r="BG567" i="4"/>
  <c r="BF567" i="4"/>
  <c r="T567" i="4"/>
  <c r="R567" i="4"/>
  <c r="P567" i="4"/>
  <c r="BI561" i="4"/>
  <c r="BH561" i="4"/>
  <c r="BG561" i="4"/>
  <c r="BF561" i="4"/>
  <c r="T561" i="4"/>
  <c r="R561" i="4"/>
  <c r="P561" i="4"/>
  <c r="BI483" i="4"/>
  <c r="BH483" i="4"/>
  <c r="BG483" i="4"/>
  <c r="BF483" i="4"/>
  <c r="T483" i="4"/>
  <c r="R483" i="4"/>
  <c r="P483" i="4"/>
  <c r="BI478" i="4"/>
  <c r="BH478" i="4"/>
  <c r="BG478" i="4"/>
  <c r="BF478" i="4"/>
  <c r="T478" i="4"/>
  <c r="R478" i="4"/>
  <c r="P478" i="4"/>
  <c r="BI466" i="4"/>
  <c r="BH466" i="4"/>
  <c r="BG466" i="4"/>
  <c r="BF466" i="4"/>
  <c r="T466" i="4"/>
  <c r="R466" i="4"/>
  <c r="P466" i="4"/>
  <c r="BI460" i="4"/>
  <c r="BH460" i="4"/>
  <c r="BG460" i="4"/>
  <c r="BF460" i="4"/>
  <c r="T460" i="4"/>
  <c r="R460" i="4"/>
  <c r="P460" i="4"/>
  <c r="BI458" i="4"/>
  <c r="BH458" i="4"/>
  <c r="BG458" i="4"/>
  <c r="BF458" i="4"/>
  <c r="T458" i="4"/>
  <c r="R458" i="4"/>
  <c r="P458" i="4"/>
  <c r="BI456" i="4"/>
  <c r="BH456" i="4"/>
  <c r="BG456" i="4"/>
  <c r="BF456" i="4"/>
  <c r="T456" i="4"/>
  <c r="R456" i="4"/>
  <c r="P456" i="4"/>
  <c r="BI454" i="4"/>
  <c r="BH454" i="4"/>
  <c r="BG454" i="4"/>
  <c r="BF454" i="4"/>
  <c r="T454" i="4"/>
  <c r="R454" i="4"/>
  <c r="P454" i="4"/>
  <c r="BI443" i="4"/>
  <c r="BH443" i="4"/>
  <c r="BG443" i="4"/>
  <c r="BF443" i="4"/>
  <c r="T443" i="4"/>
  <c r="R443" i="4"/>
  <c r="P443" i="4"/>
  <c r="BI435" i="4"/>
  <c r="BH435" i="4"/>
  <c r="BG435" i="4"/>
  <c r="BF435" i="4"/>
  <c r="T435" i="4"/>
  <c r="R435" i="4"/>
  <c r="P435" i="4"/>
  <c r="BI431" i="4"/>
  <c r="BH431" i="4"/>
  <c r="BG431" i="4"/>
  <c r="BF431" i="4"/>
  <c r="T431" i="4"/>
  <c r="R431" i="4"/>
  <c r="P431" i="4"/>
  <c r="BI430" i="4"/>
  <c r="BH430" i="4"/>
  <c r="BG430" i="4"/>
  <c r="BF430" i="4"/>
  <c r="T430" i="4"/>
  <c r="R430" i="4"/>
  <c r="P430" i="4"/>
  <c r="BI428" i="4"/>
  <c r="BH428" i="4"/>
  <c r="BG428" i="4"/>
  <c r="BF428" i="4"/>
  <c r="T428" i="4"/>
  <c r="R428" i="4"/>
  <c r="P428" i="4"/>
  <c r="BI426" i="4"/>
  <c r="BH426" i="4"/>
  <c r="BG426" i="4"/>
  <c r="BF426" i="4"/>
  <c r="T426" i="4"/>
  <c r="R426" i="4"/>
  <c r="P426" i="4"/>
  <c r="BI425" i="4"/>
  <c r="BH425" i="4"/>
  <c r="BG425" i="4"/>
  <c r="BF425" i="4"/>
  <c r="T425" i="4"/>
  <c r="R425" i="4"/>
  <c r="P425" i="4"/>
  <c r="BI424" i="4"/>
  <c r="BH424" i="4"/>
  <c r="BG424" i="4"/>
  <c r="BF424" i="4"/>
  <c r="T424" i="4"/>
  <c r="R424" i="4"/>
  <c r="P424" i="4"/>
  <c r="BI417" i="4"/>
  <c r="BH417" i="4"/>
  <c r="BG417" i="4"/>
  <c r="BF417" i="4"/>
  <c r="T417" i="4"/>
  <c r="R417" i="4"/>
  <c r="P417" i="4"/>
  <c r="BI416" i="4"/>
  <c r="BH416" i="4"/>
  <c r="BG416" i="4"/>
  <c r="BF416" i="4"/>
  <c r="T416" i="4"/>
  <c r="R416" i="4"/>
  <c r="P416" i="4"/>
  <c r="BI411" i="4"/>
  <c r="BH411" i="4"/>
  <c r="BG411" i="4"/>
  <c r="BF411" i="4"/>
  <c r="T411" i="4"/>
  <c r="R411" i="4"/>
  <c r="P411" i="4"/>
  <c r="BI410" i="4"/>
  <c r="BH410" i="4"/>
  <c r="BG410" i="4"/>
  <c r="BF410" i="4"/>
  <c r="T410" i="4"/>
  <c r="R410" i="4"/>
  <c r="P410" i="4"/>
  <c r="BI404" i="4"/>
  <c r="BH404" i="4"/>
  <c r="BG404" i="4"/>
  <c r="BF404" i="4"/>
  <c r="T404" i="4"/>
  <c r="R404" i="4"/>
  <c r="P404" i="4"/>
  <c r="BI403" i="4"/>
  <c r="BH403" i="4"/>
  <c r="BG403" i="4"/>
  <c r="BF403" i="4"/>
  <c r="T403" i="4"/>
  <c r="R403" i="4"/>
  <c r="P403" i="4"/>
  <c r="BI397" i="4"/>
  <c r="BH397" i="4"/>
  <c r="BG397" i="4"/>
  <c r="BF397" i="4"/>
  <c r="T397" i="4"/>
  <c r="R397" i="4"/>
  <c r="P397" i="4"/>
  <c r="BI396" i="4"/>
  <c r="BH396" i="4"/>
  <c r="BG396" i="4"/>
  <c r="BF396" i="4"/>
  <c r="T396" i="4"/>
  <c r="R396" i="4"/>
  <c r="P396" i="4"/>
  <c r="BI391" i="4"/>
  <c r="BH391" i="4"/>
  <c r="BG391" i="4"/>
  <c r="BF391" i="4"/>
  <c r="T391" i="4"/>
  <c r="R391" i="4"/>
  <c r="P391" i="4"/>
  <c r="BI390" i="4"/>
  <c r="BH390" i="4"/>
  <c r="BG390" i="4"/>
  <c r="BF390" i="4"/>
  <c r="T390" i="4"/>
  <c r="R390" i="4"/>
  <c r="P390" i="4"/>
  <c r="BI384" i="4"/>
  <c r="BH384" i="4"/>
  <c r="BG384" i="4"/>
  <c r="BF384" i="4"/>
  <c r="T384" i="4"/>
  <c r="R384" i="4"/>
  <c r="P384" i="4"/>
  <c r="BI383" i="4"/>
  <c r="BH383" i="4"/>
  <c r="BG383" i="4"/>
  <c r="BF383" i="4"/>
  <c r="T383" i="4"/>
  <c r="R383" i="4"/>
  <c r="P383" i="4"/>
  <c r="BI377" i="4"/>
  <c r="BH377" i="4"/>
  <c r="BG377" i="4"/>
  <c r="BF377" i="4"/>
  <c r="T377" i="4"/>
  <c r="R377" i="4"/>
  <c r="P377" i="4"/>
  <c r="BI376" i="4"/>
  <c r="BH376" i="4"/>
  <c r="BG376" i="4"/>
  <c r="BF376" i="4"/>
  <c r="T376" i="4"/>
  <c r="R376" i="4"/>
  <c r="P376" i="4"/>
  <c r="BI370" i="4"/>
  <c r="BH370" i="4"/>
  <c r="BG370" i="4"/>
  <c r="BF370" i="4"/>
  <c r="T370" i="4"/>
  <c r="R370" i="4"/>
  <c r="P370" i="4"/>
  <c r="BI369" i="4"/>
  <c r="BH369" i="4"/>
  <c r="BG369" i="4"/>
  <c r="BF369" i="4"/>
  <c r="T369" i="4"/>
  <c r="R369" i="4"/>
  <c r="P369" i="4"/>
  <c r="BI364" i="4"/>
  <c r="BH364" i="4"/>
  <c r="BG364" i="4"/>
  <c r="BF364" i="4"/>
  <c r="T364" i="4"/>
  <c r="R364" i="4"/>
  <c r="P364" i="4"/>
  <c r="BI363" i="4"/>
  <c r="BH363" i="4"/>
  <c r="BG363" i="4"/>
  <c r="BF363" i="4"/>
  <c r="T363" i="4"/>
  <c r="R363" i="4"/>
  <c r="P363" i="4"/>
  <c r="BI357" i="4"/>
  <c r="BH357" i="4"/>
  <c r="BG357" i="4"/>
  <c r="BF357" i="4"/>
  <c r="T357" i="4"/>
  <c r="R357" i="4"/>
  <c r="P357" i="4"/>
  <c r="BI356" i="4"/>
  <c r="BH356" i="4"/>
  <c r="BG356" i="4"/>
  <c r="BF356" i="4"/>
  <c r="T356" i="4"/>
  <c r="R356" i="4"/>
  <c r="P356" i="4"/>
  <c r="BI355" i="4"/>
  <c r="BH355" i="4"/>
  <c r="BG355" i="4"/>
  <c r="BF355" i="4"/>
  <c r="T355" i="4"/>
  <c r="R355" i="4"/>
  <c r="P355" i="4"/>
  <c r="BI351" i="4"/>
  <c r="BH351" i="4"/>
  <c r="BG351" i="4"/>
  <c r="BF351" i="4"/>
  <c r="T351" i="4"/>
  <c r="R351" i="4"/>
  <c r="P351" i="4"/>
  <c r="BI346" i="4"/>
  <c r="BH346" i="4"/>
  <c r="BG346" i="4"/>
  <c r="BF346" i="4"/>
  <c r="T346" i="4"/>
  <c r="R346" i="4"/>
  <c r="P346" i="4"/>
  <c r="BI345" i="4"/>
  <c r="BH345" i="4"/>
  <c r="BG345" i="4"/>
  <c r="BF345" i="4"/>
  <c r="T345" i="4"/>
  <c r="R345" i="4"/>
  <c r="P345" i="4"/>
  <c r="BI344" i="4"/>
  <c r="BH344" i="4"/>
  <c r="BG344" i="4"/>
  <c r="BF344" i="4"/>
  <c r="T344" i="4"/>
  <c r="R344" i="4"/>
  <c r="P344" i="4"/>
  <c r="BI338" i="4"/>
  <c r="BH338" i="4"/>
  <c r="BG338" i="4"/>
  <c r="BF338" i="4"/>
  <c r="T338" i="4"/>
  <c r="R338" i="4"/>
  <c r="P338" i="4"/>
  <c r="BI335" i="4"/>
  <c r="BH335" i="4"/>
  <c r="BG335" i="4"/>
  <c r="BF335" i="4"/>
  <c r="T335" i="4"/>
  <c r="R335" i="4"/>
  <c r="P335" i="4"/>
  <c r="BI332" i="4"/>
  <c r="BH332" i="4"/>
  <c r="BG332" i="4"/>
  <c r="BF332" i="4"/>
  <c r="T332" i="4"/>
  <c r="R332" i="4"/>
  <c r="P332" i="4"/>
  <c r="BI326" i="4"/>
  <c r="BH326" i="4"/>
  <c r="BG326" i="4"/>
  <c r="BF326" i="4"/>
  <c r="T326" i="4"/>
  <c r="R326" i="4"/>
  <c r="P326" i="4"/>
  <c r="BI320" i="4"/>
  <c r="BH320" i="4"/>
  <c r="BG320" i="4"/>
  <c r="BF320" i="4"/>
  <c r="T320" i="4"/>
  <c r="R320" i="4"/>
  <c r="P320" i="4"/>
  <c r="BI318" i="4"/>
  <c r="BH318" i="4"/>
  <c r="BG318" i="4"/>
  <c r="BF318" i="4"/>
  <c r="T318" i="4"/>
  <c r="R318" i="4"/>
  <c r="P318" i="4"/>
  <c r="BI300" i="4"/>
  <c r="BH300" i="4"/>
  <c r="BG300" i="4"/>
  <c r="BF300" i="4"/>
  <c r="T300" i="4"/>
  <c r="R300" i="4"/>
  <c r="P300" i="4"/>
  <c r="BI295" i="4"/>
  <c r="BH295" i="4"/>
  <c r="BG295" i="4"/>
  <c r="BF295" i="4"/>
  <c r="T295" i="4"/>
  <c r="R295" i="4"/>
  <c r="P295" i="4"/>
  <c r="BI285" i="4"/>
  <c r="BH285" i="4"/>
  <c r="BG285" i="4"/>
  <c r="BF285" i="4"/>
  <c r="T285" i="4"/>
  <c r="R285" i="4"/>
  <c r="P285" i="4"/>
  <c r="BI284" i="4"/>
  <c r="BH284" i="4"/>
  <c r="BG284" i="4"/>
  <c r="BF284" i="4"/>
  <c r="T284" i="4"/>
  <c r="R284" i="4"/>
  <c r="P284" i="4"/>
  <c r="BI280" i="4"/>
  <c r="BH280" i="4"/>
  <c r="BG280" i="4"/>
  <c r="BF280" i="4"/>
  <c r="T280" i="4"/>
  <c r="R280" i="4"/>
  <c r="P280" i="4"/>
  <c r="BI277" i="4"/>
  <c r="BH277" i="4"/>
  <c r="BG277" i="4"/>
  <c r="BF277" i="4"/>
  <c r="T277" i="4"/>
  <c r="R277" i="4"/>
  <c r="P277" i="4"/>
  <c r="BI266" i="4"/>
  <c r="BH266" i="4"/>
  <c r="BG266" i="4"/>
  <c r="BF266" i="4"/>
  <c r="T266" i="4"/>
  <c r="R266" i="4"/>
  <c r="P266" i="4"/>
  <c r="BI265" i="4"/>
  <c r="BH265" i="4"/>
  <c r="BG265" i="4"/>
  <c r="BF265" i="4"/>
  <c r="T265" i="4"/>
  <c r="R265" i="4"/>
  <c r="P265" i="4"/>
  <c r="BI261" i="4"/>
  <c r="BH261" i="4"/>
  <c r="BG261" i="4"/>
  <c r="BF261" i="4"/>
  <c r="T261" i="4"/>
  <c r="R261" i="4"/>
  <c r="P261" i="4"/>
  <c r="BI258" i="4"/>
  <c r="BH258" i="4"/>
  <c r="BG258" i="4"/>
  <c r="BF258" i="4"/>
  <c r="T258" i="4"/>
  <c r="R258" i="4"/>
  <c r="P258" i="4"/>
  <c r="BI253" i="4"/>
  <c r="BH253" i="4"/>
  <c r="BG253" i="4"/>
  <c r="BF253" i="4"/>
  <c r="T253" i="4"/>
  <c r="R253" i="4"/>
  <c r="P253" i="4"/>
  <c r="BI250" i="4"/>
  <c r="BH250" i="4"/>
  <c r="BG250" i="4"/>
  <c r="BF250" i="4"/>
  <c r="T250" i="4"/>
  <c r="R250" i="4"/>
  <c r="P250" i="4"/>
  <c r="BI248" i="4"/>
  <c r="BH248" i="4"/>
  <c r="BG248" i="4"/>
  <c r="BF248" i="4"/>
  <c r="T248" i="4"/>
  <c r="R248" i="4"/>
  <c r="P248"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3" i="4"/>
  <c r="BH203" i="4"/>
  <c r="BG203" i="4"/>
  <c r="BF203" i="4"/>
  <c r="T203" i="4"/>
  <c r="R203" i="4"/>
  <c r="P203" i="4"/>
  <c r="BI201" i="4"/>
  <c r="BH201" i="4"/>
  <c r="BG201" i="4"/>
  <c r="BF201" i="4"/>
  <c r="T201" i="4"/>
  <c r="R201" i="4"/>
  <c r="P201" i="4"/>
  <c r="BI198" i="4"/>
  <c r="BH198" i="4"/>
  <c r="BG198" i="4"/>
  <c r="BF198" i="4"/>
  <c r="T198" i="4"/>
  <c r="R198" i="4"/>
  <c r="P198" i="4"/>
  <c r="BI196" i="4"/>
  <c r="BH196" i="4"/>
  <c r="BG196" i="4"/>
  <c r="BF196" i="4"/>
  <c r="T196" i="4"/>
  <c r="R196" i="4"/>
  <c r="P196" i="4"/>
  <c r="BI194" i="4"/>
  <c r="BH194" i="4"/>
  <c r="BG194" i="4"/>
  <c r="BF194" i="4"/>
  <c r="T194" i="4"/>
  <c r="R194" i="4"/>
  <c r="P194" i="4"/>
  <c r="BI189" i="4"/>
  <c r="BH189" i="4"/>
  <c r="BG189" i="4"/>
  <c r="BF189" i="4"/>
  <c r="T189" i="4"/>
  <c r="R189" i="4"/>
  <c r="P189" i="4"/>
  <c r="BI184" i="4"/>
  <c r="BH184" i="4"/>
  <c r="BG184" i="4"/>
  <c r="BF184" i="4"/>
  <c r="T184" i="4"/>
  <c r="R184" i="4"/>
  <c r="P184" i="4"/>
  <c r="BI181" i="4"/>
  <c r="BH181" i="4"/>
  <c r="BG181" i="4"/>
  <c r="BF181" i="4"/>
  <c r="T181" i="4"/>
  <c r="R181" i="4"/>
  <c r="P181"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3" i="4"/>
  <c r="BH153" i="4"/>
  <c r="BG153" i="4"/>
  <c r="BF153" i="4"/>
  <c r="T153" i="4"/>
  <c r="R153" i="4"/>
  <c r="P153" i="4"/>
  <c r="BI144" i="4"/>
  <c r="BH144" i="4"/>
  <c r="BG144" i="4"/>
  <c r="BF144" i="4"/>
  <c r="T144" i="4"/>
  <c r="R144" i="4"/>
  <c r="P144" i="4"/>
  <c r="F135" i="4"/>
  <c r="E133" i="4"/>
  <c r="F91" i="4"/>
  <c r="E89" i="4"/>
  <c r="J26" i="4"/>
  <c r="E26" i="4"/>
  <c r="J94" i="4"/>
  <c r="J25" i="4"/>
  <c r="J23" i="4"/>
  <c r="E23" i="4"/>
  <c r="J137" i="4"/>
  <c r="J22" i="4"/>
  <c r="J20" i="4"/>
  <c r="E20" i="4"/>
  <c r="F138" i="4"/>
  <c r="J19" i="4"/>
  <c r="J17" i="4"/>
  <c r="E17" i="4"/>
  <c r="F93" i="4"/>
  <c r="J16" i="4"/>
  <c r="J14" i="4"/>
  <c r="J135" i="4"/>
  <c r="E7" i="4"/>
  <c r="E129" i="4"/>
  <c r="J39" i="3"/>
  <c r="J38" i="3"/>
  <c r="AY97" i="1"/>
  <c r="J37" i="3"/>
  <c r="AX97" i="1"/>
  <c r="BI191" i="3"/>
  <c r="BH191" i="3"/>
  <c r="BG191" i="3"/>
  <c r="BF191" i="3"/>
  <c r="T191" i="3"/>
  <c r="R191" i="3"/>
  <c r="P191" i="3"/>
  <c r="BI186" i="3"/>
  <c r="BH186" i="3"/>
  <c r="BG186" i="3"/>
  <c r="BF186" i="3"/>
  <c r="T186" i="3"/>
  <c r="R186" i="3"/>
  <c r="P186" i="3"/>
  <c r="BI183" i="3"/>
  <c r="BH183" i="3"/>
  <c r="BG183" i="3"/>
  <c r="BF183" i="3"/>
  <c r="T183" i="3"/>
  <c r="R183" i="3"/>
  <c r="P183" i="3"/>
  <c r="BI178" i="3"/>
  <c r="BH178" i="3"/>
  <c r="BG178" i="3"/>
  <c r="BF178" i="3"/>
  <c r="T178" i="3"/>
  <c r="R178" i="3"/>
  <c r="P178" i="3"/>
  <c r="BI176" i="3"/>
  <c r="BH176" i="3"/>
  <c r="BG176" i="3"/>
  <c r="BF176" i="3"/>
  <c r="T176" i="3"/>
  <c r="R176" i="3"/>
  <c r="P176" i="3"/>
  <c r="BI173" i="3"/>
  <c r="BH173" i="3"/>
  <c r="BG173" i="3"/>
  <c r="BF173" i="3"/>
  <c r="T173" i="3"/>
  <c r="R173" i="3"/>
  <c r="P173" i="3"/>
  <c r="BI168" i="3"/>
  <c r="BH168" i="3"/>
  <c r="BG168" i="3"/>
  <c r="BF168" i="3"/>
  <c r="T168" i="3"/>
  <c r="R168" i="3"/>
  <c r="P168" i="3"/>
  <c r="BI165" i="3"/>
  <c r="BH165" i="3"/>
  <c r="BG165" i="3"/>
  <c r="BF165" i="3"/>
  <c r="T165" i="3"/>
  <c r="R165" i="3"/>
  <c r="P165" i="3"/>
  <c r="BI160" i="3"/>
  <c r="BH160" i="3"/>
  <c r="BG160" i="3"/>
  <c r="BF160" i="3"/>
  <c r="T160" i="3"/>
  <c r="R160" i="3"/>
  <c r="P160" i="3"/>
  <c r="BI157" i="3"/>
  <c r="BH157" i="3"/>
  <c r="BG157" i="3"/>
  <c r="BF157" i="3"/>
  <c r="T157" i="3"/>
  <c r="R157" i="3"/>
  <c r="P157" i="3"/>
  <c r="BI150" i="3"/>
  <c r="BH150" i="3"/>
  <c r="BG150" i="3"/>
  <c r="BF150" i="3"/>
  <c r="T150" i="3"/>
  <c r="R150" i="3"/>
  <c r="P150" i="3"/>
  <c r="BI147" i="3"/>
  <c r="BH147" i="3"/>
  <c r="BG147" i="3"/>
  <c r="BF147" i="3"/>
  <c r="T147" i="3"/>
  <c r="R147" i="3"/>
  <c r="P147" i="3"/>
  <c r="BI136" i="3"/>
  <c r="BH136" i="3"/>
  <c r="BG136" i="3"/>
  <c r="BF136" i="3"/>
  <c r="T136" i="3"/>
  <c r="R136" i="3"/>
  <c r="P136" i="3"/>
  <c r="BI133" i="3"/>
  <c r="BH133" i="3"/>
  <c r="BG133" i="3"/>
  <c r="BF133" i="3"/>
  <c r="T133" i="3"/>
  <c r="R133" i="3"/>
  <c r="P133" i="3"/>
  <c r="BI126" i="3"/>
  <c r="BH126" i="3"/>
  <c r="BG126" i="3"/>
  <c r="BF126" i="3"/>
  <c r="T126" i="3"/>
  <c r="R126" i="3"/>
  <c r="P126" i="3"/>
  <c r="F117" i="3"/>
  <c r="E115" i="3"/>
  <c r="F91" i="3"/>
  <c r="E89" i="3"/>
  <c r="J26" i="3"/>
  <c r="E26" i="3"/>
  <c r="J120" i="3"/>
  <c r="J25" i="3"/>
  <c r="J23" i="3"/>
  <c r="E23" i="3"/>
  <c r="J119" i="3"/>
  <c r="J22" i="3"/>
  <c r="J20" i="3"/>
  <c r="E20" i="3"/>
  <c r="F120" i="3"/>
  <c r="J19" i="3"/>
  <c r="J17" i="3"/>
  <c r="E17" i="3"/>
  <c r="F93" i="3"/>
  <c r="J16" i="3"/>
  <c r="J14" i="3"/>
  <c r="J117" i="3"/>
  <c r="E7" i="3"/>
  <c r="E111" i="3"/>
  <c r="J39" i="2"/>
  <c r="J38" i="2"/>
  <c r="AY96" i="1"/>
  <c r="J37" i="2"/>
  <c r="AX96" i="1"/>
  <c r="BI386" i="2"/>
  <c r="BH386" i="2"/>
  <c r="BG386" i="2"/>
  <c r="BF386" i="2"/>
  <c r="T386" i="2"/>
  <c r="T385" i="2"/>
  <c r="T384" i="2" s="1"/>
  <c r="R386" i="2"/>
  <c r="R385" i="2"/>
  <c r="R384" i="2"/>
  <c r="P386" i="2"/>
  <c r="P385" i="2"/>
  <c r="P384" i="2"/>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6" i="2"/>
  <c r="BH376" i="2"/>
  <c r="BG376" i="2"/>
  <c r="BF376" i="2"/>
  <c r="T376" i="2"/>
  <c r="R376" i="2"/>
  <c r="P376" i="2"/>
  <c r="BI375" i="2"/>
  <c r="BH375" i="2"/>
  <c r="BG375" i="2"/>
  <c r="BF375" i="2"/>
  <c r="T375" i="2"/>
  <c r="R375" i="2"/>
  <c r="P375" i="2"/>
  <c r="BI373" i="2"/>
  <c r="BH373" i="2"/>
  <c r="BG373" i="2"/>
  <c r="BF373" i="2"/>
  <c r="T373" i="2"/>
  <c r="R373" i="2"/>
  <c r="P373" i="2"/>
  <c r="BI372" i="2"/>
  <c r="BH372" i="2"/>
  <c r="BG372" i="2"/>
  <c r="BF372" i="2"/>
  <c r="T372" i="2"/>
  <c r="R372" i="2"/>
  <c r="P372" i="2"/>
  <c r="BI368" i="2"/>
  <c r="BH368" i="2"/>
  <c r="BG368" i="2"/>
  <c r="BF368" i="2"/>
  <c r="T368" i="2"/>
  <c r="R368" i="2"/>
  <c r="P368" i="2"/>
  <c r="BI366" i="2"/>
  <c r="BH366" i="2"/>
  <c r="BG366" i="2"/>
  <c r="BF366" i="2"/>
  <c r="T366" i="2"/>
  <c r="R366" i="2"/>
  <c r="P366" i="2"/>
  <c r="BI365" i="2"/>
  <c r="BH365" i="2"/>
  <c r="BG365" i="2"/>
  <c r="BF365" i="2"/>
  <c r="T365" i="2"/>
  <c r="R365" i="2"/>
  <c r="P365" i="2"/>
  <c r="BI361" i="2"/>
  <c r="BH361" i="2"/>
  <c r="BG361" i="2"/>
  <c r="BF361" i="2"/>
  <c r="T361" i="2"/>
  <c r="T360" i="2"/>
  <c r="R361" i="2"/>
  <c r="R360" i="2"/>
  <c r="P361" i="2"/>
  <c r="P360" i="2"/>
  <c r="BI359" i="2"/>
  <c r="BH359" i="2"/>
  <c r="BG359" i="2"/>
  <c r="BF359" i="2"/>
  <c r="T359" i="2"/>
  <c r="R359" i="2"/>
  <c r="P359"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8" i="2"/>
  <c r="BH348" i="2"/>
  <c r="BG348" i="2"/>
  <c r="BF348" i="2"/>
  <c r="T348" i="2"/>
  <c r="R348" i="2"/>
  <c r="P348" i="2"/>
  <c r="BI344" i="2"/>
  <c r="BH344" i="2"/>
  <c r="BG344" i="2"/>
  <c r="BF344" i="2"/>
  <c r="T344" i="2"/>
  <c r="R344" i="2"/>
  <c r="P344" i="2"/>
  <c r="BI343" i="2"/>
  <c r="BH343" i="2"/>
  <c r="BG343" i="2"/>
  <c r="BF343" i="2"/>
  <c r="T343" i="2"/>
  <c r="R343" i="2"/>
  <c r="P343" i="2"/>
  <c r="BI342" i="2"/>
  <c r="BH342" i="2"/>
  <c r="BG342" i="2"/>
  <c r="BF342" i="2"/>
  <c r="T342" i="2"/>
  <c r="R342" i="2"/>
  <c r="P342" i="2"/>
  <c r="BI339" i="2"/>
  <c r="BH339" i="2"/>
  <c r="BG339" i="2"/>
  <c r="BF339" i="2"/>
  <c r="T339" i="2"/>
  <c r="R339" i="2"/>
  <c r="P339" i="2"/>
  <c r="BI336" i="2"/>
  <c r="BH336" i="2"/>
  <c r="BG336" i="2"/>
  <c r="BF336" i="2"/>
  <c r="T336" i="2"/>
  <c r="R336" i="2"/>
  <c r="P336" i="2"/>
  <c r="BI333" i="2"/>
  <c r="BH333" i="2"/>
  <c r="BG333" i="2"/>
  <c r="BF333" i="2"/>
  <c r="T333" i="2"/>
  <c r="R333" i="2"/>
  <c r="P333" i="2"/>
  <c r="BI331" i="2"/>
  <c r="BH331" i="2"/>
  <c r="BG331" i="2"/>
  <c r="BF331" i="2"/>
  <c r="T331" i="2"/>
  <c r="T330" i="2"/>
  <c r="R331" i="2"/>
  <c r="R330" i="2"/>
  <c r="P331" i="2"/>
  <c r="P330" i="2"/>
  <c r="BI329" i="2"/>
  <c r="BH329" i="2"/>
  <c r="BG329" i="2"/>
  <c r="BF329" i="2"/>
  <c r="T329" i="2"/>
  <c r="R329" i="2"/>
  <c r="P329" i="2"/>
  <c r="BI328" i="2"/>
  <c r="BH328" i="2"/>
  <c r="BG328" i="2"/>
  <c r="BF328" i="2"/>
  <c r="T328" i="2"/>
  <c r="R328" i="2"/>
  <c r="P328" i="2"/>
  <c r="BI325" i="2"/>
  <c r="BH325" i="2"/>
  <c r="BG325" i="2"/>
  <c r="BF325" i="2"/>
  <c r="T325" i="2"/>
  <c r="R325" i="2"/>
  <c r="P325" i="2"/>
  <c r="BI321" i="2"/>
  <c r="BH321" i="2"/>
  <c r="BG321" i="2"/>
  <c r="BF321" i="2"/>
  <c r="T321" i="2"/>
  <c r="R321" i="2"/>
  <c r="P321" i="2"/>
  <c r="BI320" i="2"/>
  <c r="BH320" i="2"/>
  <c r="BG320" i="2"/>
  <c r="BF320" i="2"/>
  <c r="T320" i="2"/>
  <c r="R320" i="2"/>
  <c r="P320"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3" i="2"/>
  <c r="BH303" i="2"/>
  <c r="BG303" i="2"/>
  <c r="BF303" i="2"/>
  <c r="T303" i="2"/>
  <c r="R303" i="2"/>
  <c r="P303" i="2"/>
  <c r="BI300" i="2"/>
  <c r="BH300" i="2"/>
  <c r="BG300" i="2"/>
  <c r="BF300" i="2"/>
  <c r="T300" i="2"/>
  <c r="R300" i="2"/>
  <c r="P300" i="2"/>
  <c r="BI299" i="2"/>
  <c r="BH299" i="2"/>
  <c r="BG299" i="2"/>
  <c r="BF299" i="2"/>
  <c r="T299" i="2"/>
  <c r="R299" i="2"/>
  <c r="P299"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0" i="2"/>
  <c r="BH290" i="2"/>
  <c r="BG290" i="2"/>
  <c r="BF290" i="2"/>
  <c r="T290" i="2"/>
  <c r="R290" i="2"/>
  <c r="P290" i="2"/>
  <c r="BI285" i="2"/>
  <c r="BH285" i="2"/>
  <c r="BG285" i="2"/>
  <c r="BF285" i="2"/>
  <c r="T285" i="2"/>
  <c r="R285" i="2"/>
  <c r="P285" i="2"/>
  <c r="BI284" i="2"/>
  <c r="BH284" i="2"/>
  <c r="BG284" i="2"/>
  <c r="BF284" i="2"/>
  <c r="T284" i="2"/>
  <c r="R284" i="2"/>
  <c r="P284"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6" i="2"/>
  <c r="BH276" i="2"/>
  <c r="BG276" i="2"/>
  <c r="BF276" i="2"/>
  <c r="T276" i="2"/>
  <c r="R276" i="2"/>
  <c r="P276" i="2"/>
  <c r="BI275" i="2"/>
  <c r="BH275" i="2"/>
  <c r="BG275" i="2"/>
  <c r="BF275" i="2"/>
  <c r="T275" i="2"/>
  <c r="R275" i="2"/>
  <c r="P275" i="2"/>
  <c r="BI271" i="2"/>
  <c r="BH271" i="2"/>
  <c r="BG271" i="2"/>
  <c r="BF271" i="2"/>
  <c r="T271" i="2"/>
  <c r="R271" i="2"/>
  <c r="P271" i="2"/>
  <c r="BI268" i="2"/>
  <c r="BH268" i="2"/>
  <c r="BG268" i="2"/>
  <c r="BF268" i="2"/>
  <c r="T268" i="2"/>
  <c r="R268" i="2"/>
  <c r="P268" i="2"/>
  <c r="BI264" i="2"/>
  <c r="BH264" i="2"/>
  <c r="BG264" i="2"/>
  <c r="BF264" i="2"/>
  <c r="T264" i="2"/>
  <c r="R264" i="2"/>
  <c r="P264" i="2"/>
  <c r="BI261" i="2"/>
  <c r="BH261" i="2"/>
  <c r="BG261" i="2"/>
  <c r="BF261" i="2"/>
  <c r="T261" i="2"/>
  <c r="T260" i="2"/>
  <c r="R261" i="2"/>
  <c r="R260" i="2"/>
  <c r="P261" i="2"/>
  <c r="P260"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49" i="2"/>
  <c r="BH249" i="2"/>
  <c r="BG249" i="2"/>
  <c r="BF249" i="2"/>
  <c r="T249" i="2"/>
  <c r="R249" i="2"/>
  <c r="P249" i="2"/>
  <c r="BI248" i="2"/>
  <c r="BH248" i="2"/>
  <c r="BG248" i="2"/>
  <c r="BF248" i="2"/>
  <c r="T248" i="2"/>
  <c r="R248" i="2"/>
  <c r="P248" i="2"/>
  <c r="BI247" i="2"/>
  <c r="BH247" i="2"/>
  <c r="BG247" i="2"/>
  <c r="BF247" i="2"/>
  <c r="T247" i="2"/>
  <c r="R247" i="2"/>
  <c r="P247" i="2"/>
  <c r="BI245" i="2"/>
  <c r="BH245" i="2"/>
  <c r="BG245" i="2"/>
  <c r="BF245" i="2"/>
  <c r="T245" i="2"/>
  <c r="R245" i="2"/>
  <c r="P245" i="2"/>
  <c r="BI241" i="2"/>
  <c r="BH241" i="2"/>
  <c r="BG241" i="2"/>
  <c r="BF241" i="2"/>
  <c r="T241" i="2"/>
  <c r="R241" i="2"/>
  <c r="P241" i="2"/>
  <c r="BI240" i="2"/>
  <c r="BH240" i="2"/>
  <c r="BG240" i="2"/>
  <c r="BF240" i="2"/>
  <c r="T240" i="2"/>
  <c r="R240" i="2"/>
  <c r="P240"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1" i="2"/>
  <c r="BH231" i="2"/>
  <c r="BG231" i="2"/>
  <c r="BF231" i="2"/>
  <c r="T231" i="2"/>
  <c r="R231" i="2"/>
  <c r="P231" i="2"/>
  <c r="BI226" i="2"/>
  <c r="BH226" i="2"/>
  <c r="BG226" i="2"/>
  <c r="BF226" i="2"/>
  <c r="T226" i="2"/>
  <c r="R226" i="2"/>
  <c r="P226" i="2"/>
  <c r="BI225" i="2"/>
  <c r="BH225" i="2"/>
  <c r="BG225" i="2"/>
  <c r="BF225" i="2"/>
  <c r="T225" i="2"/>
  <c r="R225" i="2"/>
  <c r="P225" i="2"/>
  <c r="BI222" i="2"/>
  <c r="BH222" i="2"/>
  <c r="BG222" i="2"/>
  <c r="BF222" i="2"/>
  <c r="T222" i="2"/>
  <c r="R222" i="2"/>
  <c r="P222" i="2"/>
  <c r="BI219" i="2"/>
  <c r="BH219" i="2"/>
  <c r="BG219" i="2"/>
  <c r="BF219" i="2"/>
  <c r="T219" i="2"/>
  <c r="R219" i="2"/>
  <c r="P219" i="2"/>
  <c r="BI218" i="2"/>
  <c r="BH218" i="2"/>
  <c r="BG218" i="2"/>
  <c r="BF218" i="2"/>
  <c r="T218" i="2"/>
  <c r="R218" i="2"/>
  <c r="P218" i="2"/>
  <c r="BI215" i="2"/>
  <c r="BH215" i="2"/>
  <c r="BG215" i="2"/>
  <c r="BF215" i="2"/>
  <c r="T215" i="2"/>
  <c r="R215" i="2"/>
  <c r="P215" i="2"/>
  <c r="BI210" i="2"/>
  <c r="BH210" i="2"/>
  <c r="BG210" i="2"/>
  <c r="BF210" i="2"/>
  <c r="T210" i="2"/>
  <c r="R210" i="2"/>
  <c r="P210" i="2"/>
  <c r="BI209" i="2"/>
  <c r="BH209" i="2"/>
  <c r="BG209" i="2"/>
  <c r="BF209" i="2"/>
  <c r="T209" i="2"/>
  <c r="R209" i="2"/>
  <c r="P209" i="2"/>
  <c r="BI206" i="2"/>
  <c r="BH206" i="2"/>
  <c r="BG206" i="2"/>
  <c r="BF206" i="2"/>
  <c r="T206" i="2"/>
  <c r="R206" i="2"/>
  <c r="P206" i="2"/>
  <c r="BI202" i="2"/>
  <c r="BH202" i="2"/>
  <c r="BG202" i="2"/>
  <c r="BF202" i="2"/>
  <c r="T202" i="2"/>
  <c r="R202" i="2"/>
  <c r="P202" i="2"/>
  <c r="BI198" i="2"/>
  <c r="BH198" i="2"/>
  <c r="BG198" i="2"/>
  <c r="BF198" i="2"/>
  <c r="T198" i="2"/>
  <c r="R198" i="2"/>
  <c r="P198" i="2"/>
  <c r="BI193" i="2"/>
  <c r="BH193" i="2"/>
  <c r="BG193" i="2"/>
  <c r="BF193" i="2"/>
  <c r="T193" i="2"/>
  <c r="R193" i="2"/>
  <c r="P193" i="2"/>
  <c r="BI188" i="2"/>
  <c r="BH188" i="2"/>
  <c r="BG188" i="2"/>
  <c r="BF188" i="2"/>
  <c r="T188" i="2"/>
  <c r="R188" i="2"/>
  <c r="P188"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79" i="2"/>
  <c r="BH179" i="2"/>
  <c r="BG179" i="2"/>
  <c r="BF179" i="2"/>
  <c r="T179" i="2"/>
  <c r="R179" i="2"/>
  <c r="P179" i="2"/>
  <c r="BI176" i="2"/>
  <c r="BH176" i="2"/>
  <c r="BG176" i="2"/>
  <c r="BF176" i="2"/>
  <c r="T176" i="2"/>
  <c r="R176" i="2"/>
  <c r="P176" i="2"/>
  <c r="BI172" i="2"/>
  <c r="BH172" i="2"/>
  <c r="BG172" i="2"/>
  <c r="BF172" i="2"/>
  <c r="T172" i="2"/>
  <c r="R172" i="2"/>
  <c r="P172"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1" i="2"/>
  <c r="BH161" i="2"/>
  <c r="BG161" i="2"/>
  <c r="BF161" i="2"/>
  <c r="T161" i="2"/>
  <c r="R161" i="2"/>
  <c r="P161" i="2"/>
  <c r="BI160" i="2"/>
  <c r="BH160" i="2"/>
  <c r="BG160" i="2"/>
  <c r="BF160" i="2"/>
  <c r="T160" i="2"/>
  <c r="R160" i="2"/>
  <c r="P160" i="2"/>
  <c r="BI159" i="2"/>
  <c r="BH159" i="2"/>
  <c r="BG159" i="2"/>
  <c r="BF159" i="2"/>
  <c r="T159" i="2"/>
  <c r="R159" i="2"/>
  <c r="P159" i="2"/>
  <c r="BI154" i="2"/>
  <c r="BH154" i="2"/>
  <c r="BG154" i="2"/>
  <c r="BF154" i="2"/>
  <c r="T154" i="2"/>
  <c r="R154" i="2"/>
  <c r="P154" i="2"/>
  <c r="BI151" i="2"/>
  <c r="BH151" i="2"/>
  <c r="BG151" i="2"/>
  <c r="BF151" i="2"/>
  <c r="T151" i="2"/>
  <c r="R151" i="2"/>
  <c r="P151" i="2"/>
  <c r="BI146" i="2"/>
  <c r="BH146" i="2"/>
  <c r="BG146" i="2"/>
  <c r="BF146" i="2"/>
  <c r="T146" i="2"/>
  <c r="R146" i="2"/>
  <c r="P146" i="2"/>
  <c r="BI143" i="2"/>
  <c r="BH143" i="2"/>
  <c r="BG143" i="2"/>
  <c r="BF143" i="2"/>
  <c r="T143" i="2"/>
  <c r="R143" i="2"/>
  <c r="P143" i="2"/>
  <c r="F134" i="2"/>
  <c r="E132" i="2"/>
  <c r="F91" i="2"/>
  <c r="E89" i="2"/>
  <c r="J26" i="2"/>
  <c r="E26" i="2"/>
  <c r="J137" i="2"/>
  <c r="J25" i="2"/>
  <c r="J23" i="2"/>
  <c r="E23" i="2"/>
  <c r="J93" i="2"/>
  <c r="J22" i="2"/>
  <c r="J20" i="2"/>
  <c r="E20" i="2"/>
  <c r="F94" i="2"/>
  <c r="J19" i="2"/>
  <c r="J17" i="2"/>
  <c r="E17" i="2"/>
  <c r="F136" i="2"/>
  <c r="J16" i="2"/>
  <c r="J14" i="2"/>
  <c r="J134" i="2"/>
  <c r="E7" i="2"/>
  <c r="E85" i="2"/>
  <c r="L90" i="1"/>
  <c r="AM90" i="1"/>
  <c r="AM89" i="1"/>
  <c r="L89" i="1"/>
  <c r="AM87" i="1"/>
  <c r="L87" i="1"/>
  <c r="L85" i="1"/>
  <c r="L84" i="1"/>
  <c r="J375" i="2"/>
  <c r="BK249" i="2"/>
  <c r="BK167" i="2"/>
  <c r="J307" i="2"/>
  <c r="J165" i="2"/>
  <c r="J339" i="2"/>
  <c r="J253" i="2"/>
  <c r="BK185" i="2"/>
  <c r="J343" i="2"/>
  <c r="J295" i="2"/>
  <c r="BK241" i="2"/>
  <c r="J184" i="2"/>
  <c r="J309" i="2"/>
  <c r="BK252" i="2"/>
  <c r="BK143" i="2"/>
  <c r="BK343" i="2"/>
  <c r="J264" i="2"/>
  <c r="J209" i="2"/>
  <c r="J329" i="2"/>
  <c r="BK300" i="2"/>
  <c r="J236" i="2"/>
  <c r="J159" i="2"/>
  <c r="J381" i="2"/>
  <c r="BK325" i="2"/>
  <c r="BK248" i="2"/>
  <c r="J193" i="2"/>
  <c r="BK168" i="3"/>
  <c r="BK178" i="3"/>
  <c r="BK176" i="3"/>
  <c r="J126" i="3"/>
  <c r="BK833" i="4"/>
  <c r="BK755" i="4"/>
  <c r="BK707" i="4"/>
  <c r="J650" i="4"/>
  <c r="J428" i="4"/>
  <c r="J345" i="4"/>
  <c r="BK189" i="4"/>
  <c r="BK889" i="4"/>
  <c r="BK771" i="4"/>
  <c r="BK733" i="4"/>
  <c r="BK651" i="4"/>
  <c r="J425" i="4"/>
  <c r="J384" i="4"/>
  <c r="J258" i="4"/>
  <c r="J889" i="4"/>
  <c r="J790" i="4"/>
  <c r="J713" i="4"/>
  <c r="BK478" i="4"/>
  <c r="BK284" i="4"/>
  <c r="BK144" i="4"/>
  <c r="BK820" i="4"/>
  <c r="J792" i="4"/>
  <c r="J749" i="4"/>
  <c r="BK663" i="4"/>
  <c r="J456" i="4"/>
  <c r="BK356" i="4"/>
  <c r="BK258" i="4"/>
  <c r="BK1001" i="4"/>
  <c r="BK886" i="4"/>
  <c r="J771" i="4"/>
  <c r="BK735" i="4"/>
  <c r="J651" i="4"/>
  <c r="J410" i="4"/>
  <c r="BK280" i="4"/>
  <c r="BK970" i="4"/>
  <c r="J902" i="4"/>
  <c r="BK808" i="4"/>
  <c r="BK743" i="4"/>
  <c r="J675" i="4"/>
  <c r="BK561" i="4"/>
  <c r="BK410" i="4"/>
  <c r="BK265" i="4"/>
  <c r="BK912" i="4"/>
  <c r="BK787" i="4"/>
  <c r="BK739" i="4"/>
  <c r="BK677" i="4"/>
  <c r="J577" i="4"/>
  <c r="BK370" i="4"/>
  <c r="J184" i="4"/>
  <c r="J910" i="4"/>
  <c r="J833" i="4"/>
  <c r="J770" i="4"/>
  <c r="BK734" i="4"/>
  <c r="BK667" i="4"/>
  <c r="BK575" i="4"/>
  <c r="BK384" i="4"/>
  <c r="J213" i="4"/>
  <c r="J203" i="4"/>
  <c r="J253" i="5"/>
  <c r="J207" i="5"/>
  <c r="BK180" i="5"/>
  <c r="BK282" i="5"/>
  <c r="J220" i="5"/>
  <c r="J175" i="5"/>
  <c r="J267" i="5"/>
  <c r="BK232" i="5"/>
  <c r="BK294" i="5"/>
  <c r="J254" i="5"/>
  <c r="BK187" i="5"/>
  <c r="J273" i="5"/>
  <c r="J248" i="5"/>
  <c r="J211" i="5"/>
  <c r="J285" i="5"/>
  <c r="BK246" i="5"/>
  <c r="BK210" i="5"/>
  <c r="BK189" i="5"/>
  <c r="BK285" i="5"/>
  <c r="BK247" i="5"/>
  <c r="BK211" i="5"/>
  <c r="J179" i="5"/>
  <c r="J245" i="5"/>
  <c r="BK218" i="5"/>
  <c r="BK201" i="5"/>
  <c r="J220" i="6"/>
  <c r="BK198" i="6"/>
  <c r="J176" i="6"/>
  <c r="J167" i="6"/>
  <c r="BK159" i="6"/>
  <c r="BK147" i="6"/>
  <c r="J135" i="6"/>
  <c r="J225" i="6"/>
  <c r="J201" i="6"/>
  <c r="BK226" i="6"/>
  <c r="BK208" i="6"/>
  <c r="BK185" i="6"/>
  <c r="BK173" i="6"/>
  <c r="BK153" i="6"/>
  <c r="BK141" i="6"/>
  <c r="J134" i="6"/>
  <c r="BK222" i="6"/>
  <c r="BK193" i="6"/>
  <c r="BK202" i="6"/>
  <c r="J183" i="6"/>
  <c r="J169" i="6"/>
  <c r="BK152" i="6"/>
  <c r="BK146" i="6"/>
  <c r="J132" i="6"/>
  <c r="BK225" i="6"/>
  <c r="BK190" i="6"/>
  <c r="BK131" i="6"/>
  <c r="J230" i="6"/>
  <c r="J193" i="6"/>
  <c r="BK237" i="7"/>
  <c r="BK194" i="7"/>
  <c r="J160" i="7"/>
  <c r="BK138" i="7"/>
  <c r="J221" i="7"/>
  <c r="BK179" i="7"/>
  <c r="BK231" i="7"/>
  <c r="BK211" i="7"/>
  <c r="BK187" i="7"/>
  <c r="BK136" i="7"/>
  <c r="BK220" i="7"/>
  <c r="BK183" i="7"/>
  <c r="BK167" i="7"/>
  <c r="BK137" i="7"/>
  <c r="J225" i="7"/>
  <c r="BK172" i="7"/>
  <c r="J132" i="7"/>
  <c r="J220" i="7"/>
  <c r="J194" i="7"/>
  <c r="J176" i="7"/>
  <c r="BK144" i="7"/>
  <c r="BK202" i="7"/>
  <c r="J148" i="7"/>
  <c r="BK239" i="7"/>
  <c r="J211" i="7"/>
  <c r="BK177" i="7"/>
  <c r="J237" i="8"/>
  <c r="J185" i="8"/>
  <c r="J160" i="8"/>
  <c r="J233" i="8"/>
  <c r="J203" i="8"/>
  <c r="J167" i="8"/>
  <c r="J135" i="8"/>
  <c r="J223" i="8"/>
  <c r="J186" i="8"/>
  <c r="J164" i="8"/>
  <c r="BK232" i="8"/>
  <c r="BK201" i="8"/>
  <c r="J182" i="8"/>
  <c r="BK149" i="8"/>
  <c r="BK236" i="8"/>
  <c r="J204" i="8"/>
  <c r="BK181" i="8"/>
  <c r="BK140" i="8"/>
  <c r="J206" i="8"/>
  <c r="BK185" i="8"/>
  <c r="BK137" i="8"/>
  <c r="J183" i="8"/>
  <c r="BK156" i="8"/>
  <c r="J153" i="8"/>
  <c r="J144" i="8"/>
  <c r="J143" i="8"/>
  <c r="BK142" i="8"/>
  <c r="J139" i="8"/>
  <c r="BK247" i="8"/>
  <c r="J247" i="8"/>
  <c r="BK246" i="8"/>
  <c r="BK241" i="8"/>
  <c r="BK238" i="8"/>
  <c r="J231" i="8"/>
  <c r="J224" i="8"/>
  <c r="J221" i="8"/>
  <c r="J219" i="8"/>
  <c r="BK217" i="8"/>
  <c r="BK216" i="8"/>
  <c r="BK214" i="8"/>
  <c r="BK211" i="8"/>
  <c r="BK210" i="8"/>
  <c r="BK208" i="8"/>
  <c r="J201" i="8"/>
  <c r="BK200" i="8"/>
  <c r="J198" i="8"/>
  <c r="J195" i="8"/>
  <c r="J192" i="8"/>
  <c r="J190" i="8"/>
  <c r="BK189" i="8"/>
  <c r="J188" i="8"/>
  <c r="BK180" i="8"/>
  <c r="BK178" i="8"/>
  <c r="J173" i="8"/>
  <c r="BK172" i="8"/>
  <c r="BK165" i="8"/>
  <c r="BK161" i="8"/>
  <c r="J158" i="8"/>
  <c r="BK147" i="8"/>
  <c r="BK144" i="8"/>
  <c r="J142" i="8"/>
  <c r="BK141" i="8"/>
  <c r="BK139" i="8"/>
  <c r="BK138" i="8"/>
  <c r="J134" i="8"/>
  <c r="J333" i="9"/>
  <c r="BK332" i="9"/>
  <c r="J329" i="9"/>
  <c r="BK312" i="9"/>
  <c r="J306" i="9"/>
  <c r="BK305" i="9"/>
  <c r="J302" i="9"/>
  <c r="BK290" i="9"/>
  <c r="J282" i="9"/>
  <c r="BK269" i="9"/>
  <c r="BK255" i="9"/>
  <c r="BK239" i="9"/>
  <c r="J196" i="9"/>
  <c r="BK158" i="9"/>
  <c r="BK335" i="9"/>
  <c r="BK306" i="9"/>
  <c r="BK298" i="9"/>
  <c r="BK264" i="9"/>
  <c r="J225" i="9"/>
  <c r="BK209" i="9"/>
  <c r="BK177" i="9"/>
  <c r="BK155" i="9"/>
  <c r="BK331" i="9"/>
  <c r="J290" i="9"/>
  <c r="J259" i="9"/>
  <c r="BK223" i="9"/>
  <c r="BK211" i="9"/>
  <c r="BK154" i="9"/>
  <c r="J325" i="9"/>
  <c r="BK292" i="9"/>
  <c r="J248" i="9"/>
  <c r="BK231" i="9"/>
  <c r="J200" i="9"/>
  <c r="BK166" i="9"/>
  <c r="J142" i="9"/>
  <c r="J315" i="9"/>
  <c r="J277" i="9"/>
  <c r="BK253" i="9"/>
  <c r="BK221" i="9"/>
  <c r="BK200" i="9"/>
  <c r="J179" i="9"/>
  <c r="J144" i="9"/>
  <c r="J328" i="9"/>
  <c r="J309" i="9"/>
  <c r="J281" i="9"/>
  <c r="BK236" i="9"/>
  <c r="J211" i="9"/>
  <c r="BK178" i="9"/>
  <c r="J339" i="9"/>
  <c r="J296" i="9"/>
  <c r="J247" i="9"/>
  <c r="J191" i="9"/>
  <c r="BK226" i="9"/>
  <c r="BK169" i="9"/>
  <c r="BK135" i="9"/>
  <c r="J155" i="10"/>
  <c r="BK133" i="10"/>
  <c r="J135" i="10"/>
  <c r="BK168" i="10"/>
  <c r="J147" i="10"/>
  <c r="J133" i="10"/>
  <c r="J170" i="10"/>
  <c r="BK138" i="10"/>
  <c r="BK277" i="11"/>
  <c r="J256" i="11"/>
  <c r="BK228" i="11"/>
  <c r="BK209" i="11"/>
  <c r="BK175" i="11"/>
  <c r="J148" i="11"/>
  <c r="J251" i="11"/>
  <c r="J207" i="11"/>
  <c r="J182" i="11"/>
  <c r="J281" i="11"/>
  <c r="BK252" i="11"/>
  <c r="BK224" i="11"/>
  <c r="J201" i="11"/>
  <c r="J162" i="11"/>
  <c r="BK274" i="11"/>
  <c r="BK234" i="11"/>
  <c r="J224" i="11"/>
  <c r="BK202" i="11"/>
  <c r="J173" i="11"/>
  <c r="J276" i="11"/>
  <c r="J249" i="11"/>
  <c r="J212" i="11"/>
  <c r="J197" i="11"/>
  <c r="BK168" i="11"/>
  <c r="BK149" i="11"/>
  <c r="J250" i="11"/>
  <c r="J218" i="11"/>
  <c r="J171" i="11"/>
  <c r="J268" i="11"/>
  <c r="BK240" i="11"/>
  <c r="BK207" i="11"/>
  <c r="J174" i="11"/>
  <c r="J149" i="11"/>
  <c r="BK283" i="11"/>
  <c r="J215" i="11"/>
  <c r="BK193" i="11"/>
  <c r="BK158" i="11"/>
  <c r="BK121" i="12"/>
  <c r="J127" i="13"/>
  <c r="J125" i="13"/>
  <c r="J136" i="13"/>
  <c r="BK129" i="13"/>
  <c r="J129" i="13"/>
  <c r="BK136" i="13"/>
  <c r="J368" i="2"/>
  <c r="J240" i="2"/>
  <c r="J206" i="2"/>
  <c r="J280" i="2"/>
  <c r="J182" i="2"/>
  <c r="J305" i="2"/>
  <c r="J247" i="2"/>
  <c r="BK172" i="2"/>
  <c r="BK305" i="2"/>
  <c r="J256" i="2"/>
  <c r="J215" i="2"/>
  <c r="BK352" i="2"/>
  <c r="J275" i="2"/>
  <c r="J183" i="2"/>
  <c r="J365" i="2"/>
  <c r="J328" i="2"/>
  <c r="BK281" i="2"/>
  <c r="BK166" i="2"/>
  <c r="BK331" i="2"/>
  <c r="BK276" i="2"/>
  <c r="BK183" i="2"/>
  <c r="BK383" i="2"/>
  <c r="BK380" i="2"/>
  <c r="J355" i="2"/>
  <c r="BK307" i="2"/>
  <c r="BK264" i="2"/>
  <c r="J179" i="2"/>
  <c r="J191" i="3"/>
  <c r="BK150" i="3"/>
  <c r="J176" i="3"/>
  <c r="J178" i="3"/>
  <c r="BK913" i="4"/>
  <c r="BK763" i="4"/>
  <c r="J737" i="4"/>
  <c r="BK653" i="4"/>
  <c r="J430" i="4"/>
  <c r="J351" i="4"/>
  <c r="J253" i="4"/>
  <c r="J934" i="4"/>
  <c r="BK791" i="4"/>
  <c r="J741" i="4"/>
  <c r="BK684" i="4"/>
  <c r="BK579" i="4"/>
  <c r="BK335" i="4"/>
  <c r="BK962" i="4"/>
  <c r="J834" i="4"/>
  <c r="BK789" i="4"/>
  <c r="J707" i="4"/>
  <c r="J571" i="4"/>
  <c r="J285" i="4"/>
  <c r="J198" i="4"/>
  <c r="BK846" i="4"/>
  <c r="J806" i="4"/>
  <c r="BK772" i="4"/>
  <c r="BK709" i="4"/>
  <c r="BK567" i="4"/>
  <c r="BK428" i="4"/>
  <c r="BK326" i="4"/>
  <c r="BK162" i="4"/>
  <c r="BK869" i="4"/>
  <c r="BK794" i="4"/>
  <c r="BK717" i="4"/>
  <c r="J597" i="4"/>
  <c r="BK397" i="4"/>
  <c r="J158" i="4"/>
  <c r="J926" i="4"/>
  <c r="BK831" i="4"/>
  <c r="BK799" i="4"/>
  <c r="J740" i="4"/>
  <c r="BK674" i="4"/>
  <c r="J460" i="4"/>
  <c r="J369" i="4"/>
  <c r="BK253" i="4"/>
  <c r="BK934" i="4"/>
  <c r="BK792" i="4"/>
  <c r="J744" i="4"/>
  <c r="J688" i="4"/>
  <c r="BK571" i="4"/>
  <c r="J346" i="4"/>
  <c r="BK160" i="4"/>
  <c r="J964" i="4"/>
  <c r="J857" i="4"/>
  <c r="BK765" i="4"/>
  <c r="BK683" i="4"/>
  <c r="BK650" i="4"/>
  <c r="J466" i="4"/>
  <c r="J377" i="4"/>
  <c r="BK219" i="4"/>
  <c r="BK198" i="4"/>
  <c r="J279" i="5"/>
  <c r="J236" i="5"/>
  <c r="BK192" i="5"/>
  <c r="J149" i="5"/>
  <c r="J242" i="5"/>
  <c r="J198" i="5"/>
  <c r="BK281" i="5"/>
  <c r="J237" i="5"/>
  <c r="BK296" i="5"/>
  <c r="BK270" i="5"/>
  <c r="BK214" i="5"/>
  <c r="BK291" i="5"/>
  <c r="BK237" i="5"/>
  <c r="BK209" i="5"/>
  <c r="BK176" i="5"/>
  <c r="J260" i="5"/>
  <c r="J230" i="5"/>
  <c r="BK199" i="5"/>
  <c r="J168" i="5"/>
  <c r="J235" i="5"/>
  <c r="J196" i="5"/>
  <c r="BK267" i="5"/>
  <c r="BK225" i="5"/>
  <c r="J215" i="5"/>
  <c r="BK202" i="5"/>
  <c r="J176" i="5"/>
  <c r="BK212" i="6"/>
  <c r="J188" i="6"/>
  <c r="J174" i="6"/>
  <c r="J166" i="6"/>
  <c r="J158" i="6"/>
  <c r="BK145" i="6"/>
  <c r="BK127" i="6"/>
  <c r="J194" i="6"/>
  <c r="BK219" i="6"/>
  <c r="BK183" i="6"/>
  <c r="J168" i="6"/>
  <c r="J155" i="6"/>
  <c r="BK144" i="6"/>
  <c r="BK135" i="6"/>
  <c r="BK217" i="6"/>
  <c r="BK228" i="6"/>
  <c r="J212" i="6"/>
  <c r="BK189" i="6"/>
  <c r="J170" i="6"/>
  <c r="J157" i="6"/>
  <c r="J148" i="6"/>
  <c r="J137" i="6"/>
  <c r="BK229" i="6"/>
  <c r="BK216" i="6"/>
  <c r="BK134" i="6"/>
  <c r="J231" i="6"/>
  <c r="BK203" i="6"/>
  <c r="BK187" i="6"/>
  <c r="BK205" i="7"/>
  <c r="J181" i="7"/>
  <c r="J151" i="7"/>
  <c r="J133" i="7"/>
  <c r="J195" i="7"/>
  <c r="BK148" i="7"/>
  <c r="BK215" i="7"/>
  <c r="BK195" i="7"/>
  <c r="BK160" i="7"/>
  <c r="BK229" i="7"/>
  <c r="BK208" i="7"/>
  <c r="J170" i="7"/>
  <c r="BK141" i="7"/>
  <c r="J208" i="7"/>
  <c r="J166" i="7"/>
  <c r="J237" i="7"/>
  <c r="J215" i="7"/>
  <c r="J186" i="7"/>
  <c r="BK154" i="7"/>
  <c r="BK212" i="7"/>
  <c r="BK174" i="7"/>
  <c r="J153" i="7"/>
  <c r="BK236" i="7"/>
  <c r="J202" i="7"/>
  <c r="BK178" i="7"/>
  <c r="BK234" i="8"/>
  <c r="BK179" i="8"/>
  <c r="BK145" i="8"/>
  <c r="BK222" i="8"/>
  <c r="BK198" i="8"/>
  <c r="BK158" i="8"/>
  <c r="BK233" i="8"/>
  <c r="BK187" i="8"/>
  <c r="J150" i="8"/>
  <c r="J228" i="8"/>
  <c r="J200" i="8"/>
  <c r="BK164" i="8"/>
  <c r="J148" i="8"/>
  <c r="J240" i="8"/>
  <c r="J225" i="8"/>
  <c r="J187" i="8"/>
  <c r="J147" i="8"/>
  <c r="BK231" i="8"/>
  <c r="BK182" i="8"/>
  <c r="J149" i="8"/>
  <c r="BK223" i="8"/>
  <c r="BK212" i="8"/>
  <c r="BK191" i="8"/>
  <c r="J249" i="9"/>
  <c r="J236" i="9"/>
  <c r="J204" i="9"/>
  <c r="J163" i="9"/>
  <c r="J336" i="9"/>
  <c r="BK304" i="9"/>
  <c r="J292" i="9"/>
  <c r="J251" i="9"/>
  <c r="BK218" i="9"/>
  <c r="BK181" i="9"/>
  <c r="J152" i="9"/>
  <c r="J316" i="9"/>
  <c r="BK281" i="9"/>
  <c r="BK262" i="9"/>
  <c r="BK224" i="9"/>
  <c r="J209" i="9"/>
  <c r="J155" i="9"/>
  <c r="BK321" i="9"/>
  <c r="BK297" i="9"/>
  <c r="J253" i="9"/>
  <c r="J220" i="9"/>
  <c r="BK188" i="9"/>
  <c r="J148" i="9"/>
  <c r="BK318" i="9"/>
  <c r="J289" i="9"/>
  <c r="BK261" i="9"/>
  <c r="J232" i="9"/>
  <c r="BK216" i="9"/>
  <c r="J187" i="9"/>
  <c r="BK151" i="9"/>
  <c r="BK316" i="9"/>
  <c r="BK286" i="9"/>
  <c r="BK258" i="9"/>
  <c r="BK227" i="9"/>
  <c r="BK192" i="9"/>
  <c r="BK160" i="9"/>
  <c r="BK337" i="9"/>
  <c r="BK294" i="9"/>
  <c r="J206" i="9"/>
  <c r="BK186" i="9"/>
  <c r="BK173" i="9"/>
  <c r="J166" i="9"/>
  <c r="BK163" i="9"/>
  <c r="BK159" i="9"/>
  <c r="J154" i="9"/>
  <c r="BK147" i="9"/>
  <c r="BK143" i="9"/>
  <c r="BK139" i="9"/>
  <c r="J135" i="9"/>
  <c r="J327" i="9"/>
  <c r="BK324" i="9"/>
  <c r="J319" i="9"/>
  <c r="BK315" i="9"/>
  <c r="J304" i="9"/>
  <c r="J300" i="9"/>
  <c r="J295" i="9"/>
  <c r="BK287" i="9"/>
  <c r="J283" i="9"/>
  <c r="J274" i="9"/>
  <c r="J271" i="9"/>
  <c r="J266" i="9"/>
  <c r="J264" i="9"/>
  <c r="J260" i="9"/>
  <c r="BK250" i="9"/>
  <c r="BK245" i="9"/>
  <c r="J215" i="9"/>
  <c r="BK202" i="9"/>
  <c r="J182" i="9"/>
  <c r="J157" i="9"/>
  <c r="J164" i="10"/>
  <c r="BK137" i="10"/>
  <c r="J140" i="10"/>
  <c r="BK143" i="10"/>
  <c r="J153" i="10"/>
  <c r="J150" i="10"/>
  <c r="J165" i="10"/>
  <c r="J166" i="10"/>
  <c r="BK282" i="11"/>
  <c r="BK267" i="11"/>
  <c r="J244" i="11"/>
  <c r="BK226" i="11"/>
  <c r="BK188" i="11"/>
  <c r="J269" i="11"/>
  <c r="J243" i="11"/>
  <c r="BK196" i="11"/>
  <c r="J156" i="11"/>
  <c r="BK273" i="11"/>
  <c r="J237" i="11"/>
  <c r="BK223" i="11"/>
  <c r="J193" i="11"/>
  <c r="J158" i="11"/>
  <c r="J277" i="11"/>
  <c r="BK238" i="11"/>
  <c r="BK217" i="11"/>
  <c r="J198" i="11"/>
  <c r="BK148" i="11"/>
  <c r="J265" i="11"/>
  <c r="BK245" i="11"/>
  <c r="J219" i="11"/>
  <c r="BK201" i="11"/>
  <c r="J184" i="11"/>
  <c r="J155" i="11"/>
  <c r="J135" i="11"/>
  <c r="BK279" i="11"/>
  <c r="BK251" i="11"/>
  <c r="J228" i="11"/>
  <c r="J196" i="11"/>
  <c r="J163" i="11"/>
  <c r="J134" i="11"/>
  <c r="BK260" i="11"/>
  <c r="BK231" i="11"/>
  <c r="BK186" i="11"/>
  <c r="J161" i="11"/>
  <c r="J284" i="11"/>
  <c r="BK257" i="11"/>
  <c r="J195" i="11"/>
  <c r="BK178" i="11"/>
  <c r="J151" i="11"/>
  <c r="J34" i="12"/>
  <c r="AW107" i="1"/>
  <c r="BK138" i="13"/>
  <c r="BK365" i="2"/>
  <c r="BK282" i="2"/>
  <c r="BK234" i="2"/>
  <c r="J166" i="2"/>
  <c r="J300" i="2"/>
  <c r="BK210" i="2"/>
  <c r="BK161" i="2"/>
  <c r="J303" i="2"/>
  <c r="BK225" i="2"/>
  <c r="J146" i="2"/>
  <c r="BK306" i="2"/>
  <c r="J248" i="2"/>
  <c r="BK219" i="2"/>
  <c r="J161" i="2"/>
  <c r="J293" i="2"/>
  <c r="J202" i="2"/>
  <c r="BK333" i="2"/>
  <c r="BK297" i="2"/>
  <c r="J245" i="2"/>
  <c r="J361" i="2"/>
  <c r="J308" i="2"/>
  <c r="BK240" i="2"/>
  <c r="J386" i="2"/>
  <c r="BK376" i="2"/>
  <c r="BK329" i="2"/>
  <c r="BK303" i="2"/>
  <c r="BK235" i="2"/>
  <c r="BK154" i="2"/>
  <c r="J173" i="3"/>
  <c r="BK136" i="3"/>
  <c r="BK157" i="3"/>
  <c r="J133" i="3"/>
  <c r="J932" i="4"/>
  <c r="BK795" i="4"/>
  <c r="BK744" i="4"/>
  <c r="J674" i="4"/>
  <c r="J567" i="4"/>
  <c r="BK416" i="4"/>
  <c r="BK203" i="4"/>
  <c r="BK153" i="4"/>
  <c r="J820" i="4"/>
  <c r="BK770" i="4"/>
  <c r="BK740" i="4"/>
  <c r="BK671" i="4"/>
  <c r="BK411" i="4"/>
  <c r="J364" i="4"/>
  <c r="J196" i="4"/>
  <c r="BK824" i="4"/>
  <c r="J755" i="4"/>
  <c r="J683" i="4"/>
  <c r="BK430" i="4"/>
  <c r="J332" i="4"/>
  <c r="BK213" i="4"/>
  <c r="BK857" i="4"/>
  <c r="BK818" i="4"/>
  <c r="J742" i="4"/>
  <c r="BK691" i="4"/>
  <c r="BK466" i="4"/>
  <c r="BK377" i="4"/>
  <c r="BK266" i="4"/>
  <c r="BK184" i="4"/>
  <c r="BK880" i="4"/>
  <c r="BK806" i="4"/>
  <c r="BK761" i="4"/>
  <c r="BK661" i="4"/>
  <c r="BK424" i="4"/>
  <c r="J355" i="4"/>
  <c r="J1001" i="4"/>
  <c r="J917" i="4"/>
  <c r="BK830" i="4"/>
  <c r="J764" i="4"/>
  <c r="BK713" i="4"/>
  <c r="J595" i="4"/>
  <c r="BK458" i="4"/>
  <c r="J335" i="4"/>
  <c r="BK215" i="4"/>
  <c r="BK932" i="4"/>
  <c r="BK804" i="4"/>
  <c r="BK750" i="4"/>
  <c r="J700" i="4"/>
  <c r="BK668" i="4"/>
  <c r="J443" i="4"/>
  <c r="J318" i="4"/>
  <c r="BK207" i="4"/>
  <c r="BK917" i="4"/>
  <c r="J831" i="4"/>
  <c r="J747" i="4"/>
  <c r="BK689" i="4"/>
  <c r="BK583" i="4"/>
  <c r="J417" i="4"/>
  <c r="BK295" i="4"/>
  <c r="J209" i="4"/>
  <c r="J144" i="4"/>
  <c r="J250" i="5"/>
  <c r="J202" i="5"/>
  <c r="BK179" i="5"/>
  <c r="BK260" i="5"/>
  <c r="J210" i="5"/>
  <c r="J164" i="5"/>
  <c r="J252" i="5"/>
  <c r="J212" i="5"/>
  <c r="BK277" i="5"/>
  <c r="J223" i="5"/>
  <c r="BK184" i="5"/>
  <c r="J256" i="5"/>
  <c r="J231" i="5"/>
  <c r="J181" i="5"/>
  <c r="J266" i="5"/>
  <c r="BK238" i="5"/>
  <c r="BK221" i="5"/>
  <c r="J192" i="5"/>
  <c r="BK158" i="5"/>
  <c r="BK243" i="5"/>
  <c r="J219" i="5"/>
  <c r="J199" i="5"/>
  <c r="J282" i="5"/>
  <c r="BK227" i="5"/>
  <c r="J213" i="5"/>
  <c r="BK198" i="5"/>
  <c r="BK234" i="6"/>
  <c r="J203" i="6"/>
  <c r="J181" i="6"/>
  <c r="J172" i="6"/>
  <c r="J162" i="6"/>
  <c r="BK154" i="6"/>
  <c r="J138" i="6"/>
  <c r="J222" i="6"/>
  <c r="J197" i="6"/>
  <c r="BK224" i="6"/>
  <c r="J207" i="6"/>
  <c r="BK170" i="6"/>
  <c r="BK156" i="6"/>
  <c r="J140" i="6"/>
  <c r="J129" i="6"/>
  <c r="J215" i="6"/>
  <c r="J224" i="6"/>
  <c r="BK201" i="6"/>
  <c r="J185" i="6"/>
  <c r="BK171" i="6"/>
  <c r="BK162" i="6"/>
  <c r="J154" i="6"/>
  <c r="J149" i="6"/>
  <c r="J133" i="6"/>
  <c r="BK218" i="6"/>
  <c r="J184" i="6"/>
  <c r="J234" i="6"/>
  <c r="J202" i="6"/>
  <c r="J239" i="7"/>
  <c r="J197" i="7"/>
  <c r="J172" i="7"/>
  <c r="J149" i="7"/>
  <c r="BK238" i="7"/>
  <c r="BK201" i="7"/>
  <c r="J169" i="7"/>
  <c r="J136" i="7"/>
  <c r="J204" i="7"/>
  <c r="J182" i="7"/>
  <c r="J139" i="7"/>
  <c r="BK217" i="7"/>
  <c r="BK181" i="7"/>
  <c r="J154" i="7"/>
  <c r="BK130" i="7"/>
  <c r="J184" i="7"/>
  <c r="J146" i="7"/>
  <c r="BK224" i="7"/>
  <c r="BK199" i="7"/>
  <c r="J171" i="7"/>
  <c r="BK139" i="7"/>
  <c r="J175" i="7"/>
  <c r="BK152" i="7"/>
  <c r="J130" i="7"/>
  <c r="J219" i="7"/>
  <c r="J196" i="7"/>
  <c r="BK170" i="7"/>
  <c r="BK240" i="8"/>
  <c r="BK190" i="8"/>
  <c r="BK153" i="8"/>
  <c r="J227" i="8"/>
  <c r="J191" i="8"/>
  <c r="BK160" i="8"/>
  <c r="J241" i="8"/>
  <c r="BK192" i="8"/>
  <c r="J177" i="8"/>
  <c r="J157" i="8"/>
  <c r="BK243" i="8"/>
  <c r="J215" i="8"/>
  <c r="J169" i="8"/>
  <c r="BK154" i="8"/>
  <c r="BK135" i="8"/>
  <c r="BK228" i="8"/>
  <c r="J176" i="8"/>
  <c r="BK143" i="8"/>
  <c r="BK205" i="8"/>
  <c r="J161" i="8"/>
  <c r="J238" i="8"/>
  <c r="BK220" i="8"/>
  <c r="J202" i="8"/>
  <c r="J245" i="9"/>
  <c r="BK212" i="9"/>
  <c r="J149" i="9"/>
  <c r="J330" i="9"/>
  <c r="BK302" i="9"/>
  <c r="J284" i="9"/>
  <c r="BK240" i="9"/>
  <c r="BK205" i="9"/>
  <c r="BK164" i="9"/>
  <c r="BK136" i="9"/>
  <c r="BK295" i="9"/>
  <c r="J275" i="9"/>
  <c r="J230" i="9"/>
  <c r="BK215" i="9"/>
  <c r="BK165" i="9"/>
  <c r="J332" i="9"/>
  <c r="BK310" i="9"/>
  <c r="BK277" i="9"/>
  <c r="J241" i="9"/>
  <c r="BK196" i="9"/>
  <c r="J168" i="9"/>
  <c r="BK146" i="9"/>
  <c r="J323" i="9"/>
  <c r="BK300" i="9"/>
  <c r="BK266" i="9"/>
  <c r="J231" i="9"/>
  <c r="J212" i="9"/>
  <c r="BK185" i="9"/>
  <c r="J150" i="9"/>
  <c r="J337" i="9"/>
  <c r="BK311" i="9"/>
  <c r="BK282" i="9"/>
  <c r="BK230" i="9"/>
  <c r="J201" i="9"/>
  <c r="J153" i="9"/>
  <c r="BK338" i="9"/>
  <c r="J265" i="9"/>
  <c r="BK244" i="9"/>
  <c r="J192" i="9"/>
  <c r="BK219" i="9"/>
  <c r="J186" i="9"/>
  <c r="J160" i="9"/>
  <c r="J169" i="10"/>
  <c r="J139" i="10"/>
  <c r="J142" i="10"/>
  <c r="J138" i="10"/>
  <c r="BK165" i="10"/>
  <c r="BK139" i="10"/>
  <c r="J152" i="10"/>
  <c r="BK155" i="10"/>
  <c r="BK280" i="11"/>
  <c r="BK264" i="11"/>
  <c r="BK243" i="11"/>
  <c r="BK220" i="11"/>
  <c r="BK181" i="11"/>
  <c r="BK147" i="11"/>
  <c r="BK247" i="11"/>
  <c r="J221" i="11"/>
  <c r="BK190" i="11"/>
  <c r="BK155" i="11"/>
  <c r="J263" i="11"/>
  <c r="BK242" i="11"/>
  <c r="J208" i="11"/>
  <c r="BK166" i="11"/>
  <c r="BK135" i="11"/>
  <c r="BK250" i="11"/>
  <c r="BK230" i="11"/>
  <c r="J214" i="11"/>
  <c r="J169" i="11"/>
  <c r="J274" i="11"/>
  <c r="J260" i="11"/>
  <c r="J222" i="11"/>
  <c r="BK203" i="11"/>
  <c r="BK182" i="11"/>
  <c r="BK140" i="11"/>
  <c r="BK276" i="11"/>
  <c r="BK235" i="11"/>
  <c r="J190" i="11"/>
  <c r="BK145" i="11"/>
  <c r="J266" i="11"/>
  <c r="BK236" i="11"/>
  <c r="J233" i="11"/>
  <c r="J189" i="11"/>
  <c r="BK171" i="11"/>
  <c r="BK137" i="11"/>
  <c r="J273" i="11"/>
  <c r="J203" i="11"/>
  <c r="BK162" i="11"/>
  <c r="J121" i="12"/>
  <c r="J133" i="13"/>
  <c r="BK134" i="13"/>
  <c r="J130" i="13"/>
  <c r="BK127" i="13"/>
  <c r="F34" i="13"/>
  <c r="BK293" i="2"/>
  <c r="BK280" i="2"/>
  <c r="BK209" i="2"/>
  <c r="BK358" i="2"/>
  <c r="J254" i="2"/>
  <c r="BK176" i="2"/>
  <c r="J160" i="2"/>
  <c r="BK290" i="2"/>
  <c r="J219" i="2"/>
  <c r="BK359" i="2"/>
  <c r="J297" i="2"/>
  <c r="BK253" i="2"/>
  <c r="BK206" i="2"/>
  <c r="J321" i="2"/>
  <c r="BK255" i="2"/>
  <c r="J151" i="2"/>
  <c r="BK348" i="2"/>
  <c r="BK284" i="2"/>
  <c r="BK231" i="2"/>
  <c r="J336" i="2"/>
  <c r="J312" i="2"/>
  <c r="BK193" i="2"/>
  <c r="BK386" i="2"/>
  <c r="BK381" i="2"/>
  <c r="J372" i="2"/>
  <c r="J316" i="2"/>
  <c r="J279" i="2"/>
  <c r="J198" i="2"/>
  <c r="J157" i="3"/>
  <c r="BK165" i="3"/>
  <c r="BK173" i="3"/>
  <c r="J877" i="4"/>
  <c r="J772" i="4"/>
  <c r="J731" i="4"/>
  <c r="J435" i="4"/>
  <c r="BK383" i="4"/>
  <c r="J338" i="4"/>
  <c r="J162" i="4"/>
  <c r="J860" i="4"/>
  <c r="BK769" i="4"/>
  <c r="BK721" i="4"/>
  <c r="J665" i="4"/>
  <c r="BK456" i="4"/>
  <c r="BK351" i="4"/>
  <c r="BK966" i="4"/>
  <c r="J808" i="4"/>
  <c r="BK742" i="4"/>
  <c r="J658" i="4"/>
  <c r="BK364" i="4"/>
  <c r="J217" i="4"/>
  <c r="J1070" i="4"/>
  <c r="BK829" i="4"/>
  <c r="J775" i="4"/>
  <c r="J738" i="4"/>
  <c r="J653" i="4"/>
  <c r="BK357" i="4"/>
  <c r="J261" i="4"/>
  <c r="BK968" i="4"/>
  <c r="BK860" i="4"/>
  <c r="J787" i="4"/>
  <c r="J739" i="4"/>
  <c r="BK595" i="4"/>
  <c r="BK376" i="4"/>
  <c r="J248" i="4"/>
  <c r="BK928" i="4"/>
  <c r="BK877" i="4"/>
  <c r="BK773" i="4"/>
  <c r="BK700" i="4"/>
  <c r="J583" i="4"/>
  <c r="J424" i="4"/>
  <c r="BK346" i="4"/>
  <c r="J189" i="4"/>
  <c r="J886" i="4"/>
  <c r="J767" i="4"/>
  <c r="BK745" i="4"/>
  <c r="J689" i="4"/>
  <c r="BK585" i="4"/>
  <c r="J376" i="4"/>
  <c r="BK217" i="4"/>
  <c r="J968" i="4"/>
  <c r="J880" i="4"/>
  <c r="J791" i="4"/>
  <c r="BK695" i="4"/>
  <c r="J594" i="4"/>
  <c r="BK404" i="4"/>
  <c r="J326" i="4"/>
  <c r="J208" i="4"/>
  <c r="J294" i="5"/>
  <c r="J249" i="5"/>
  <c r="BK193" i="5"/>
  <c r="BK278" i="5"/>
  <c r="BK219" i="5"/>
  <c r="BK186" i="5"/>
  <c r="BK273" i="5"/>
  <c r="BK236" i="5"/>
  <c r="J209" i="5"/>
  <c r="J281" i="5"/>
  <c r="BK224" i="5"/>
  <c r="J185" i="5"/>
  <c r="J247" i="5"/>
  <c r="J201" i="5"/>
  <c r="J280" i="5"/>
  <c r="J251" i="5"/>
  <c r="BK226" i="5"/>
  <c r="BK190" i="5"/>
  <c r="BK293" i="5"/>
  <c r="J239" i="5"/>
  <c r="J217" i="5"/>
  <c r="BK181" i="5"/>
  <c r="J240" i="5"/>
  <c r="BK217" i="5"/>
  <c r="J158" i="5"/>
  <c r="J217" i="6"/>
  <c r="BK196" i="6"/>
  <c r="BK178" i="6"/>
  <c r="J171" i="6"/>
  <c r="J160" i="6"/>
  <c r="J153" i="6"/>
  <c r="J142" i="6"/>
  <c r="BK128" i="6"/>
  <c r="BK210" i="6"/>
  <c r="BK184" i="6"/>
  <c r="J198" i="6"/>
  <c r="BK180" i="6"/>
  <c r="BK160" i="6"/>
  <c r="BK151" i="6"/>
  <c r="BK138" i="6"/>
  <c r="J124" i="6"/>
  <c r="J205" i="6"/>
  <c r="BK214" i="6"/>
  <c r="BK192" i="6"/>
  <c r="BK174" i="6"/>
  <c r="J164" i="6"/>
  <c r="J156" i="6"/>
  <c r="BK142" i="6"/>
  <c r="J128" i="6"/>
  <c r="BK186" i="6"/>
  <c r="BK132" i="6"/>
  <c r="BK221" i="6"/>
  <c r="BK191" i="6"/>
  <c r="J226" i="7"/>
  <c r="BK191" i="7"/>
  <c r="J158" i="7"/>
  <c r="BK134" i="7"/>
  <c r="BK227" i="7"/>
  <c r="BK186" i="7"/>
  <c r="BK234" i="7"/>
  <c r="J207" i="7"/>
  <c r="J150" i="7"/>
  <c r="J223" i="7"/>
  <c r="J188" i="7"/>
  <c r="BK156" i="7"/>
  <c r="BK135" i="7"/>
  <c r="J217" i="7"/>
  <c r="BK173" i="7"/>
  <c r="J142" i="7"/>
  <c r="J222" i="7"/>
  <c r="BK197" i="7"/>
  <c r="BK185" i="7"/>
  <c r="J156" i="7"/>
  <c r="BK219" i="7"/>
  <c r="BK198" i="7"/>
  <c r="BK158" i="7"/>
  <c r="BK240" i="7"/>
  <c r="J214" i="7"/>
  <c r="J179" i="7"/>
  <c r="J157" i="7"/>
  <c r="BK225" i="8"/>
  <c r="BK176" i="8"/>
  <c r="J138" i="8"/>
  <c r="BK213" i="8"/>
  <c r="BK193" i="8"/>
  <c r="J162" i="8"/>
  <c r="J243" i="8"/>
  <c r="BK199" i="8"/>
  <c r="J179" i="8"/>
  <c r="J166" i="8"/>
  <c r="BK146" i="8"/>
  <c r="BK224" i="8"/>
  <c r="BK197" i="8"/>
  <c r="J159" i="8"/>
  <c r="J145" i="8"/>
  <c r="BK227" i="8"/>
  <c r="BK169" i="8"/>
  <c r="J141" i="8"/>
  <c r="J199" i="8"/>
  <c r="J181" i="8"/>
  <c r="BK237" i="8"/>
  <c r="BK219" i="8"/>
  <c r="BK204" i="8"/>
  <c r="BK265" i="9"/>
  <c r="BK234" i="9"/>
  <c r="BK201" i="9"/>
  <c r="BK175" i="9"/>
  <c r="J147" i="9"/>
  <c r="J324" i="9"/>
  <c r="J287" i="9"/>
  <c r="J255" i="9"/>
  <c r="BK197" i="9"/>
  <c r="BK174" i="9"/>
  <c r="J335" i="9"/>
  <c r="J293" i="9"/>
  <c r="J267" i="9"/>
  <c r="BK229" i="9"/>
  <c r="J184" i="9"/>
  <c r="BK150" i="9"/>
  <c r="J314" i="9"/>
  <c r="J278" i="9"/>
  <c r="BK247" i="9"/>
  <c r="BK208" i="9"/>
  <c r="J178" i="9"/>
  <c r="J159" i="9"/>
  <c r="J331" i="9"/>
  <c r="J297" i="9"/>
  <c r="BK272" i="9"/>
  <c r="J235" i="9"/>
  <c r="J218" i="9"/>
  <c r="J195" i="9"/>
  <c r="BK172" i="9"/>
  <c r="J338" i="9"/>
  <c r="BK308" i="9"/>
  <c r="J269" i="9"/>
  <c r="BK217" i="9"/>
  <c r="J180" i="9"/>
  <c r="BK339" i="9"/>
  <c r="BK254" i="9"/>
  <c r="BK204" i="9"/>
  <c r="BK190" i="9"/>
  <c r="J175" i="9"/>
  <c r="J170" i="9"/>
  <c r="J165" i="9"/>
  <c r="J162" i="9"/>
  <c r="J156" i="9"/>
  <c r="BK152" i="9"/>
  <c r="BK149" i="9"/>
  <c r="BK145" i="9"/>
  <c r="J140" i="9"/>
  <c r="J136" i="9"/>
  <c r="BK329" i="9"/>
  <c r="J326" i="9"/>
  <c r="BK320" i="9"/>
  <c r="J317" i="9"/>
  <c r="J311" i="9"/>
  <c r="J303" i="9"/>
  <c r="BK299" i="9"/>
  <c r="J286" i="9"/>
  <c r="BK280" i="9"/>
  <c r="J279" i="9"/>
  <c r="J272" i="9"/>
  <c r="BK267" i="9"/>
  <c r="J263" i="9"/>
  <c r="BK259" i="9"/>
  <c r="BK257" i="9"/>
  <c r="BK235" i="9"/>
  <c r="J203" i="9"/>
  <c r="J197" i="9"/>
  <c r="J174" i="9"/>
  <c r="BK167" i="10"/>
  <c r="BK142" i="10"/>
  <c r="BK152" i="10"/>
  <c r="J161" i="10"/>
  <c r="BK145" i="10"/>
  <c r="BK140" i="10"/>
  <c r="BK150" i="10"/>
  <c r="J278" i="11"/>
  <c r="BK259" i="11"/>
  <c r="BK229" i="11"/>
  <c r="BK210" i="11"/>
  <c r="J176" i="11"/>
  <c r="BK272" i="11"/>
  <c r="BK248" i="11"/>
  <c r="J225" i="11"/>
  <c r="J187" i="11"/>
  <c r="BK136" i="11"/>
  <c r="J254" i="11"/>
  <c r="BK227" i="11"/>
  <c r="J202" i="11"/>
  <c r="J172" i="11"/>
  <c r="J140" i="11"/>
  <c r="BK266" i="11"/>
  <c r="J223" i="11"/>
  <c r="BK185" i="11"/>
  <c r="J136" i="11"/>
  <c r="BK253" i="11"/>
  <c r="BK205" i="11"/>
  <c r="J185" i="11"/>
  <c r="J164" i="11"/>
  <c r="J285" i="11"/>
  <c r="J258" i="11"/>
  <c r="J210" i="11"/>
  <c r="J166" i="11"/>
  <c r="BK141" i="11"/>
  <c r="J126" i="13"/>
  <c r="BK339" i="2"/>
  <c r="J252" i="2"/>
  <c r="BK215" i="2"/>
  <c r="BK312" i="2"/>
  <c r="BK226" i="2"/>
  <c r="J164" i="2"/>
  <c r="J143" i="2"/>
  <c r="BK237" i="2"/>
  <c r="AS98" i="1"/>
  <c r="BK188" i="2"/>
  <c r="J333" i="2"/>
  <c r="BK279" i="2"/>
  <c r="J226" i="2"/>
  <c r="BK372" i="2"/>
  <c r="BK308" i="2"/>
  <c r="J255" i="2"/>
  <c r="J373" i="2"/>
  <c r="J325" i="2"/>
  <c r="BK299" i="2"/>
  <c r="J222" i="2"/>
  <c r="J383" i="2"/>
  <c r="BK375" i="2"/>
  <c r="BK349" i="2"/>
  <c r="J290" i="2"/>
  <c r="J218" i="2"/>
  <c r="J150" i="3"/>
  <c r="BK191" i="3"/>
  <c r="BK183" i="3"/>
  <c r="BK126" i="3"/>
  <c r="J165" i="3"/>
  <c r="BK892" i="4"/>
  <c r="J765" i="4"/>
  <c r="J709" i="4"/>
  <c r="BK594" i="4"/>
  <c r="BK403" i="4"/>
  <c r="J219" i="4"/>
  <c r="BK964" i="4"/>
  <c r="J863" i="4"/>
  <c r="BK767" i="4"/>
  <c r="BK738" i="4"/>
  <c r="BK655" i="4"/>
  <c r="J403" i="4"/>
  <c r="J295" i="4"/>
  <c r="BK936" i="4"/>
  <c r="J829" i="4"/>
  <c r="J750" i="4"/>
  <c r="J677" i="4"/>
  <c r="J404" i="4"/>
  <c r="J215" i="4"/>
  <c r="BK819" i="4"/>
  <c r="J789" i="4"/>
  <c r="BK731" i="4"/>
  <c r="J656" i="4"/>
  <c r="BK369" i="4"/>
  <c r="BK320" i="4"/>
  <c r="BK902" i="4"/>
  <c r="J830" i="4"/>
  <c r="J762" i="4"/>
  <c r="BK658" i="4"/>
  <c r="BK426" i="4"/>
  <c r="J794" i="4"/>
  <c r="BK746" i="4"/>
  <c r="J671" i="4"/>
  <c r="J411" i="4"/>
  <c r="J280" i="4"/>
  <c r="J970" i="4"/>
  <c r="BK863" i="4"/>
  <c r="J793" i="4"/>
  <c r="BK736" i="4"/>
  <c r="BK649" i="4"/>
  <c r="BK443" i="4"/>
  <c r="J266" i="4"/>
  <c r="BK164" i="4"/>
  <c r="BK292" i="5"/>
  <c r="J246" i="5"/>
  <c r="BK197" i="5"/>
  <c r="BK164" i="5"/>
  <c r="BK245" i="5"/>
  <c r="BK207" i="5"/>
  <c r="J291" i="5"/>
  <c r="BK244" i="5"/>
  <c r="BK200" i="5"/>
  <c r="BK240" i="5"/>
  <c r="J200" i="5"/>
  <c r="J270" i="5"/>
  <c r="BK234" i="5"/>
  <c r="J197" i="5"/>
  <c r="J142" i="5"/>
  <c r="BK242" i="5"/>
  <c r="J225" i="5"/>
  <c r="J186" i="5"/>
  <c r="J263" i="5"/>
  <c r="BK230" i="5"/>
  <c r="BK213" i="5"/>
  <c r="BK274" i="5"/>
  <c r="J233" i="5"/>
  <c r="BK220" i="5"/>
  <c r="J204" i="5"/>
  <c r="BK142" i="5"/>
  <c r="BK209" i="6"/>
  <c r="J187" i="6"/>
  <c r="J175" i="6"/>
  <c r="J165" i="6"/>
  <c r="BK149" i="6"/>
  <c r="BK139" i="6"/>
  <c r="BK230" i="6"/>
  <c r="BK195" i="6"/>
  <c r="J223" i="6"/>
  <c r="BK188" i="6"/>
  <c r="J178" i="6"/>
  <c r="BK161" i="6"/>
  <c r="J145" i="6"/>
  <c r="J125" i="6"/>
  <c r="J211" i="6"/>
  <c r="J208" i="6"/>
  <c r="J191" i="6"/>
  <c r="BK172" i="6"/>
  <c r="J159" i="6"/>
  <c r="J151" i="6"/>
  <c r="J139" i="6"/>
  <c r="BK130" i="6"/>
  <c r="J209" i="6"/>
  <c r="J127" i="6"/>
  <c r="J210" i="6"/>
  <c r="J182" i="6"/>
  <c r="BK216" i="7"/>
  <c r="J183" i="7"/>
  <c r="J155" i="7"/>
  <c r="BK226" i="7"/>
  <c r="J180" i="7"/>
  <c r="J138" i="7"/>
  <c r="BK213" i="7"/>
  <c r="BK188" i="7"/>
  <c r="J162" i="7"/>
  <c r="BK221" i="7"/>
  <c r="J177" i="7"/>
  <c r="BK157" i="7"/>
  <c r="J134" i="7"/>
  <c r="BK214" i="7"/>
  <c r="BK153" i="7"/>
  <c r="J229" i="7"/>
  <c r="BK200" i="7"/>
  <c r="BK182" i="7"/>
  <c r="BK159" i="7"/>
  <c r="J206" i="7"/>
  <c r="BK169" i="7"/>
  <c r="BK145" i="7"/>
  <c r="BK223" i="7"/>
  <c r="J199" i="7"/>
  <c r="J164" i="7"/>
  <c r="J213" i="8"/>
  <c r="J171" i="8"/>
  <c r="BK155" i="8"/>
  <c r="J226" i="8"/>
  <c r="BK171" i="8"/>
  <c r="BK151" i="8"/>
  <c r="J197" i="8"/>
  <c r="BK174" i="8"/>
  <c r="J136" i="8"/>
  <c r="J217" i="8"/>
  <c r="BK166" i="8"/>
  <c r="BK150" i="8"/>
  <c r="J245" i="8"/>
  <c r="J205" i="8"/>
  <c r="BK168" i="8"/>
  <c r="BK136" i="8"/>
  <c r="BK184" i="8"/>
  <c r="BK148" i="8"/>
  <c r="J298" i="9"/>
  <c r="BK283" i="9"/>
  <c r="J270" i="9"/>
  <c r="BK243" i="9"/>
  <c r="BK225" i="9"/>
  <c r="J188" i="9"/>
  <c r="BK162" i="9"/>
  <c r="BK142" i="9"/>
  <c r="BK314" i="9"/>
  <c r="J285" i="9"/>
  <c r="J221" i="9"/>
  <c r="BK182" i="9"/>
  <c r="BK161" i="9"/>
  <c r="BK325" i="9"/>
  <c r="J276" i="9"/>
  <c r="BK252" i="9"/>
  <c r="J216" i="9"/>
  <c r="J185" i="9"/>
  <c r="J139" i="9"/>
  <c r="J320" i="9"/>
  <c r="J288" i="9"/>
  <c r="BK242" i="9"/>
  <c r="J205" i="9"/>
  <c r="BK176" i="9"/>
  <c r="BK137" i="9"/>
  <c r="J310" i="9"/>
  <c r="BK276" i="9"/>
  <c r="J254" i="9"/>
  <c r="J227" i="9"/>
  <c r="BK206" i="9"/>
  <c r="J161" i="9"/>
  <c r="BK319" i="9"/>
  <c r="BK293" i="9"/>
  <c r="J273" i="9"/>
  <c r="J239" i="9"/>
  <c r="J202" i="9"/>
  <c r="J172" i="9"/>
  <c r="J340" i="9"/>
  <c r="J321" i="9"/>
  <c r="BK249" i="9"/>
  <c r="BK195" i="9"/>
  <c r="J240" i="9"/>
  <c r="J177" i="9"/>
  <c r="J143" i="9"/>
  <c r="J149" i="10"/>
  <c r="BK148" i="10"/>
  <c r="BK164" i="10"/>
  <c r="BK159" i="10"/>
  <c r="BK153" i="10"/>
  <c r="J137" i="10"/>
  <c r="J134" i="10"/>
  <c r="BK132" i="10"/>
  <c r="J257" i="11"/>
  <c r="BK239" i="11"/>
  <c r="J217" i="11"/>
  <c r="BK179" i="11"/>
  <c r="J145" i="11"/>
  <c r="BK246" i="11"/>
  <c r="BK197" i="11"/>
  <c r="BK167" i="11"/>
  <c r="BK265" i="11"/>
  <c r="J230" i="11"/>
  <c r="J200" i="11"/>
  <c r="J177" i="11"/>
  <c r="J279" i="11"/>
  <c r="J248" i="11"/>
  <c r="BK216" i="11"/>
  <c r="BK195" i="11"/>
  <c r="J143" i="11"/>
  <c r="J270" i="11"/>
  <c r="J246" i="11"/>
  <c r="J204" i="11"/>
  <c r="BK189" i="11"/>
  <c r="BK151" i="11"/>
  <c r="BK281" i="11"/>
  <c r="BK249" i="11"/>
  <c r="BK198" i="11"/>
  <c r="BK142" i="11"/>
  <c r="BK269" i="11"/>
  <c r="BK225" i="11"/>
  <c r="J180" i="11"/>
  <c r="BK159" i="11"/>
  <c r="BK284" i="11"/>
  <c r="J240" i="11"/>
  <c r="J194" i="11"/>
  <c r="BK164" i="11"/>
  <c r="F37" i="12"/>
  <c r="BD107" i="1"/>
  <c r="BK126" i="13"/>
  <c r="J358" i="2"/>
  <c r="BK236" i="2"/>
  <c r="BK146" i="2"/>
  <c r="J268" i="2"/>
  <c r="BK198" i="2"/>
  <c r="BK159" i="2"/>
  <c r="J296" i="2"/>
  <c r="BK245" i="2"/>
  <c r="BK151" i="2"/>
  <c r="BK320" i="2"/>
  <c r="J276" i="2"/>
  <c r="J237" i="2"/>
  <c r="BK366" i="2"/>
  <c r="BK256" i="2"/>
  <c r="J225" i="2"/>
  <c r="AS95" i="1"/>
  <c r="BK295" i="2"/>
  <c r="J241" i="2"/>
  <c r="J344" i="2"/>
  <c r="BK285" i="2"/>
  <c r="J210" i="2"/>
  <c r="BK382" i="2"/>
  <c r="BK361" i="2"/>
  <c r="BK309" i="2"/>
  <c r="J281" i="2"/>
  <c r="BK184" i="2"/>
  <c r="J186" i="3"/>
  <c r="J168" i="3"/>
  <c r="BK147" i="3"/>
  <c r="J904" i="4"/>
  <c r="BK790" i="4"/>
  <c r="BK741" i="4"/>
  <c r="J668" i="4"/>
  <c r="J458" i="4"/>
  <c r="J391" i="4"/>
  <c r="J194" i="4"/>
  <c r="J891" i="4"/>
  <c r="J819" i="4"/>
  <c r="J679" i="4"/>
  <c r="BK396" i="4"/>
  <c r="BK277" i="4"/>
  <c r="BK910" i="4"/>
  <c r="BK802" i="4"/>
  <c r="BK749" i="4"/>
  <c r="J667" i="4"/>
  <c r="J370" i="4"/>
  <c r="BK248" i="4"/>
  <c r="BK1075" i="4"/>
  <c r="J835" i="4"/>
  <c r="J777" i="4"/>
  <c r="BK725" i="4"/>
  <c r="BK652" i="4"/>
  <c r="J390" i="4"/>
  <c r="BK300" i="4"/>
  <c r="J201" i="4"/>
  <c r="BK926" i="4"/>
  <c r="J825" i="4"/>
  <c r="J663" i="4"/>
  <c r="BK454" i="4"/>
  <c r="J383" i="4"/>
  <c r="J181" i="4"/>
  <c r="J935" i="4"/>
  <c r="BK883" i="4"/>
  <c r="BK825" i="4"/>
  <c r="J761" i="4"/>
  <c r="BK730" i="4"/>
  <c r="BK589" i="4"/>
  <c r="J426" i="4"/>
  <c r="J320" i="4"/>
  <c r="BK201" i="4"/>
  <c r="J913" i="4"/>
  <c r="J795" i="4"/>
  <c r="BK747" i="4"/>
  <c r="BK679" i="4"/>
  <c r="J575" i="4"/>
  <c r="J356" i="4"/>
  <c r="BK194" i="4"/>
  <c r="BK904" i="4"/>
  <c r="J846" i="4"/>
  <c r="BK777" i="4"/>
  <c r="J745" i="4"/>
  <c r="BK675" i="4"/>
  <c r="BK577" i="4"/>
  <c r="BK345" i="4"/>
  <c r="BK208" i="4"/>
  <c r="BK235" i="5"/>
  <c r="J189" i="5"/>
  <c r="J295" i="5"/>
  <c r="BK239" i="5"/>
  <c r="BK206" i="5"/>
  <c r="BK253" i="5"/>
  <c r="J228" i="5"/>
  <c r="J274" i="5"/>
  <c r="BK222" i="5"/>
  <c r="BK168" i="5"/>
  <c r="BK249" i="5"/>
  <c r="J224" i="5"/>
  <c r="J180" i="5"/>
  <c r="J277" i="5"/>
  <c r="BK241" i="5"/>
  <c r="BK208" i="5"/>
  <c r="BK188" i="5"/>
  <c r="J278" i="5"/>
  <c r="J221" i="5"/>
  <c r="BK204" i="5"/>
  <c r="BK136" i="5"/>
  <c r="BK231" i="5"/>
  <c r="J214" i="5"/>
  <c r="J184" i="5"/>
  <c r="BK213" i="6"/>
  <c r="J189" i="6"/>
  <c r="J173" i="6"/>
  <c r="BK164" i="6"/>
  <c r="BK148" i="6"/>
  <c r="BK133" i="6"/>
  <c r="J219" i="6"/>
  <c r="J229" i="6"/>
  <c r="J195" i="6"/>
  <c r="BK181" i="6"/>
  <c r="BK166" i="6"/>
  <c r="J146" i="6"/>
  <c r="J126" i="6"/>
  <c r="J213" i="6"/>
  <c r="BK223" i="6"/>
  <c r="J199" i="6"/>
  <c r="BK177" i="6"/>
  <c r="J161" i="6"/>
  <c r="J152" i="6"/>
  <c r="J141" i="6"/>
  <c r="BK129" i="6"/>
  <c r="BK211" i="6"/>
  <c r="BK182" i="6"/>
  <c r="BK233" i="6"/>
  <c r="J204" i="6"/>
  <c r="J230" i="7"/>
  <c r="J189" i="7"/>
  <c r="BK150" i="7"/>
  <c r="BK132" i="7"/>
  <c r="BK209" i="7"/>
  <c r="J165" i="7"/>
  <c r="BK230" i="7"/>
  <c r="BK206" i="7"/>
  <c r="BK184" i="7"/>
  <c r="BK143" i="7"/>
  <c r="J224" i="7"/>
  <c r="BK207" i="7"/>
  <c r="BK161" i="7"/>
  <c r="BK131" i="7"/>
  <c r="J209" i="7"/>
  <c r="BK162" i="7"/>
  <c r="J238" i="7"/>
  <c r="BK204" i="7"/>
  <c r="J187" i="7"/>
  <c r="BK164" i="7"/>
  <c r="BK133" i="7"/>
  <c r="J173" i="7"/>
  <c r="BK155" i="7"/>
  <c r="J135" i="7"/>
  <c r="BK218" i="7"/>
  <c r="BK192" i="7"/>
  <c r="BK176" i="7"/>
  <c r="J230" i="8"/>
  <c r="J168" i="8"/>
  <c r="J246" i="8"/>
  <c r="J212" i="8"/>
  <c r="J184" i="8"/>
  <c r="J137" i="8"/>
  <c r="BK215" i="8"/>
  <c r="J189" i="8"/>
  <c r="BK173" i="8"/>
  <c r="BK235" i="8"/>
  <c r="BK206" i="8"/>
  <c r="J180" i="8"/>
  <c r="BK157" i="8"/>
  <c r="J140" i="8"/>
  <c r="BK230" i="8"/>
  <c r="BK194" i="8"/>
  <c r="J151" i="8"/>
  <c r="J232" i="8"/>
  <c r="J194" i="8"/>
  <c r="BK159" i="8"/>
  <c r="J234" i="8"/>
  <c r="BK209" i="8"/>
  <c r="BK195" i="8"/>
  <c r="J261" i="9"/>
  <c r="J242" i="9"/>
  <c r="BK222" i="9"/>
  <c r="BK184" i="9"/>
  <c r="J145" i="9"/>
  <c r="BK313" i="9"/>
  <c r="BK289" i="9"/>
  <c r="BK248" i="9"/>
  <c r="J210" i="9"/>
  <c r="J171" i="9"/>
  <c r="BK144" i="9"/>
  <c r="J294" i="9"/>
  <c r="BK273" i="9"/>
  <c r="J234" i="9"/>
  <c r="BK214" i="9"/>
  <c r="BK183" i="9"/>
  <c r="BK326" i="9"/>
  <c r="BK309" i="9"/>
  <c r="BK275" i="9"/>
  <c r="BK237" i="9"/>
  <c r="BK203" i="9"/>
  <c r="BK171" i="9"/>
  <c r="J138" i="9"/>
  <c r="J305" i="9"/>
  <c r="BK279" i="9"/>
  <c r="BK241" i="9"/>
  <c r="J214" i="9"/>
  <c r="J193" i="9"/>
  <c r="BK134" i="9"/>
  <c r="J313" i="9"/>
  <c r="BK285" i="9"/>
  <c r="J256" i="9"/>
  <c r="J222" i="9"/>
  <c r="J189" i="9"/>
  <c r="J151" i="9"/>
  <c r="BK336" i="9"/>
  <c r="BK263" i="9"/>
  <c r="BK210" i="9"/>
  <c r="BK187" i="9"/>
  <c r="J237" i="9"/>
  <c r="BK180" i="9"/>
  <c r="J146" i="9"/>
  <c r="J148" i="10"/>
  <c r="J157" i="10"/>
  <c r="BK166" i="10"/>
  <c r="J162" i="10"/>
  <c r="BK160" i="10"/>
  <c r="J132" i="10"/>
  <c r="BK144" i="10"/>
  <c r="J143" i="10"/>
  <c r="BK270" i="11"/>
  <c r="BK237" i="11"/>
  <c r="BK208" i="11"/>
  <c r="BK169" i="11"/>
  <c r="J261" i="11"/>
  <c r="J241" i="11"/>
  <c r="BK199" i="11"/>
  <c r="BK176" i="11"/>
  <c r="J259" i="11"/>
  <c r="BK221" i="11"/>
  <c r="J181" i="11"/>
  <c r="BK161" i="11"/>
  <c r="J264" i="11"/>
  <c r="J242" i="11"/>
  <c r="J226" i="11"/>
  <c r="BK204" i="11"/>
  <c r="J168" i="11"/>
  <c r="J267" i="11"/>
  <c r="J238" i="11"/>
  <c r="BK194" i="11"/>
  <c r="BK163" i="11"/>
  <c r="J137" i="11"/>
  <c r="BK271" i="11"/>
  <c r="J239" i="11"/>
  <c r="BK212" i="11"/>
  <c r="J154" i="11"/>
  <c r="J280" i="11"/>
  <c r="BK256" i="11"/>
  <c r="J220" i="11"/>
  <c r="J183" i="11"/>
  <c r="J167" i="11"/>
  <c r="BK285" i="11"/>
  <c r="BK263" i="11"/>
  <c r="BK213" i="11"/>
  <c r="J188" i="11"/>
  <c r="BK154" i="11"/>
  <c r="F36" i="12"/>
  <c r="BC107" i="1" s="1"/>
  <c r="J131" i="13"/>
  <c r="J348" i="2"/>
  <c r="BK261" i="2"/>
  <c r="J188" i="2"/>
  <c r="BK355" i="2"/>
  <c r="J231" i="2"/>
  <c r="J172" i="2"/>
  <c r="J359" i="2"/>
  <c r="J282" i="2"/>
  <c r="J168" i="2"/>
  <c r="J349" i="2"/>
  <c r="BK294" i="2"/>
  <c r="BK247" i="2"/>
  <c r="BK202" i="2"/>
  <c r="J342" i="2"/>
  <c r="J285" i="2"/>
  <c r="J176" i="2"/>
  <c r="BK344" i="2"/>
  <c r="J306" i="2"/>
  <c r="BK254" i="2"/>
  <c r="J366" i="2"/>
  <c r="BK316" i="2"/>
  <c r="J284" i="2"/>
  <c r="BK182" i="2"/>
  <c r="J382" i="2"/>
  <c r="J376" i="2"/>
  <c r="J352" i="2"/>
  <c r="BK296" i="2"/>
  <c r="J185" i="2"/>
  <c r="BK160" i="3"/>
  <c r="J136" i="3"/>
  <c r="BK186" i="3"/>
  <c r="J160" i="3"/>
  <c r="BK1070" i="4"/>
  <c r="BK768" i="4"/>
  <c r="BK726" i="4"/>
  <c r="J661" i="4"/>
  <c r="BK431" i="4"/>
  <c r="BK390" i="4"/>
  <c r="J207" i="4"/>
  <c r="J962" i="4"/>
  <c r="BK788" i="4"/>
  <c r="J743" i="4"/>
  <c r="J717" i="4"/>
  <c r="J581" i="4"/>
  <c r="BK391" i="4"/>
  <c r="J265" i="4"/>
  <c r="J892" i="4"/>
  <c r="J769" i="4"/>
  <c r="J684" i="4"/>
  <c r="BK460" i="4"/>
  <c r="J344" i="4"/>
  <c r="J164" i="4"/>
  <c r="BK935" i="4"/>
  <c r="J804" i="4"/>
  <c r="J768" i="4"/>
  <c r="J695" i="4"/>
  <c r="J478" i="4"/>
  <c r="BK435" i="4"/>
  <c r="BK338" i="4"/>
  <c r="BK211" i="4"/>
  <c r="J928" i="4"/>
  <c r="BK835" i="4"/>
  <c r="J788" i="4"/>
  <c r="J746" i="4"/>
  <c r="J655" i="4"/>
  <c r="J431" i="4"/>
  <c r="BK318" i="4"/>
  <c r="J1065" i="4"/>
  <c r="BK908" i="4"/>
  <c r="J818" i="4"/>
  <c r="J735" i="4"/>
  <c r="J585" i="4"/>
  <c r="BK425" i="4"/>
  <c r="BK285" i="4"/>
  <c r="J160" i="4"/>
  <c r="J908" i="4"/>
  <c r="BK762" i="4"/>
  <c r="J721" i="4"/>
  <c r="BK597" i="4"/>
  <c r="BK417" i="4"/>
  <c r="BK355" i="4"/>
  <c r="BK196" i="4"/>
  <c r="BK891" i="4"/>
  <c r="J824" i="4"/>
  <c r="BK759" i="4"/>
  <c r="BK688" i="4"/>
  <c r="BK656" i="4"/>
  <c r="BK483" i="4"/>
  <c r="BK363" i="4"/>
  <c r="BK209" i="4"/>
  <c r="J283" i="5"/>
  <c r="BK248" i="5"/>
  <c r="J188" i="5"/>
  <c r="BK283" i="5"/>
  <c r="BK233" i="5"/>
  <c r="BK205" i="5"/>
  <c r="J290" i="5"/>
  <c r="J243" i="5"/>
  <c r="J292" i="5"/>
  <c r="J244" i="5"/>
  <c r="BK212" i="5"/>
  <c r="J293" i="5"/>
  <c r="BK251" i="5"/>
  <c r="J227" i="5"/>
  <c r="BK149" i="5"/>
  <c r="BK259" i="5"/>
  <c r="J234" i="5"/>
  <c r="J205" i="5"/>
  <c r="BK295" i="5"/>
  <c r="BK252" i="5"/>
  <c r="J226" i="5"/>
  <c r="BK203" i="5"/>
  <c r="BK250" i="5"/>
  <c r="BK223" i="5"/>
  <c r="J206" i="5"/>
  <c r="BK196" i="5"/>
  <c r="BK232" i="6"/>
  <c r="BK204" i="6"/>
  <c r="J177" i="6"/>
  <c r="BK169" i="6"/>
  <c r="BK163" i="6"/>
  <c r="J150" i="6"/>
  <c r="BK140" i="6"/>
  <c r="BK124" i="6"/>
  <c r="J214" i="6"/>
  <c r="J192" i="6"/>
  <c r="J216" i="6"/>
  <c r="J186" i="6"/>
  <c r="BK175" i="6"/>
  <c r="BK158" i="6"/>
  <c r="J143" i="6"/>
  <c r="J136" i="6"/>
  <c r="J228" i="6"/>
  <c r="J200" i="6"/>
  <c r="BK200" i="6"/>
  <c r="J180" i="6"/>
  <c r="BK167" i="6"/>
  <c r="BK155" i="6"/>
  <c r="J144" i="6"/>
  <c r="BK136" i="6"/>
  <c r="BK220" i="6"/>
  <c r="J196" i="6"/>
  <c r="BK126" i="6"/>
  <c r="BK215" i="6"/>
  <c r="BK197" i="6"/>
  <c r="J236" i="7"/>
  <c r="BK196" i="7"/>
  <c r="BK171" i="7"/>
  <c r="BK142" i="7"/>
  <c r="BK233" i="7"/>
  <c r="J190" i="7"/>
  <c r="J159" i="7"/>
  <c r="J218" i="7"/>
  <c r="J198" i="7"/>
  <c r="BK165" i="7"/>
  <c r="BK232" i="7"/>
  <c r="J213" i="7"/>
  <c r="J174" i="7"/>
  <c r="J152" i="7"/>
  <c r="J234" i="7"/>
  <c r="J193" i="7"/>
  <c r="J144" i="7"/>
  <c r="J232" i="7"/>
  <c r="J216" i="7"/>
  <c r="BK193" i="7"/>
  <c r="J178" i="7"/>
  <c r="J145" i="7"/>
  <c r="J203" i="7"/>
  <c r="J168" i="7"/>
  <c r="J141" i="7"/>
  <c r="BK235" i="7"/>
  <c r="J205" i="7"/>
  <c r="BK189" i="7"/>
  <c r="BK202" i="8"/>
  <c r="BK163" i="8"/>
  <c r="BK242" i="8"/>
  <c r="J216" i="8"/>
  <c r="BK177" i="8"/>
  <c r="J156" i="8"/>
  <c r="J210" i="8"/>
  <c r="J178" i="8"/>
  <c r="J155" i="8"/>
  <c r="J242" i="8"/>
  <c r="J214" i="8"/>
  <c r="BK162" i="8"/>
  <c r="BK188" i="8"/>
  <c r="BK199" i="9"/>
  <c r="BK179" i="9"/>
  <c r="BK141" i="9"/>
  <c r="BK317" i="9"/>
  <c r="BK296" i="9"/>
  <c r="J262" i="9"/>
  <c r="J223" i="9"/>
  <c r="BK191" i="9"/>
  <c r="J169" i="9"/>
  <c r="BK330" i="9"/>
  <c r="J280" i="9"/>
  <c r="BK251" i="9"/>
  <c r="BK213" i="9"/>
  <c r="J158" i="9"/>
  <c r="BK138" i="9"/>
  <c r="J301" i="9"/>
  <c r="BK260" i="9"/>
  <c r="J229" i="9"/>
  <c r="BK194" i="9"/>
  <c r="BK157" i="9"/>
  <c r="BK327" i="9"/>
  <c r="BK274" i="9"/>
  <c r="J244" i="9"/>
  <c r="J213" i="9"/>
  <c r="J181" i="9"/>
  <c r="J141" i="9"/>
  <c r="J318" i="9"/>
  <c r="BK278" i="9"/>
  <c r="J246" i="9"/>
  <c r="J219" i="9"/>
  <c r="J173" i="9"/>
  <c r="BK340" i="9"/>
  <c r="J252" i="9"/>
  <c r="BK198" i="9"/>
  <c r="J243" i="9"/>
  <c r="BK189" i="9"/>
  <c r="BK153" i="9"/>
  <c r="J160" i="10"/>
  <c r="J168" i="10"/>
  <c r="BK169" i="10"/>
  <c r="BK161" i="10"/>
  <c r="J154" i="10"/>
  <c r="BK154" i="10"/>
  <c r="BK157" i="10"/>
  <c r="J167" i="10"/>
  <c r="BK135" i="10"/>
  <c r="J271" i="11"/>
  <c r="BK233" i="11"/>
  <c r="J205" i="11"/>
  <c r="J153" i="11"/>
  <c r="BK255" i="11"/>
  <c r="BK232" i="11"/>
  <c r="BK183" i="11"/>
  <c r="BK143" i="11"/>
  <c r="J262" i="11"/>
  <c r="J236" i="11"/>
  <c r="BK211" i="11"/>
  <c r="BK173" i="11"/>
  <c r="BK153" i="11"/>
  <c r="BK261" i="11"/>
  <c r="J231" i="11"/>
  <c r="J209" i="11"/>
  <c r="J175" i="11"/>
  <c r="J138" i="11"/>
  <c r="BK254" i="11"/>
  <c r="J211" i="11"/>
  <c r="J191" i="11"/>
  <c r="BK156" i="11"/>
  <c r="J282" i="11"/>
  <c r="BK262" i="11"/>
  <c r="J232" i="11"/>
  <c r="BK177" i="11"/>
  <c r="BK138" i="11"/>
  <c r="BK244" i="11"/>
  <c r="BK222" i="11"/>
  <c r="BK172" i="11"/>
  <c r="BK146" i="11"/>
  <c r="BK278" i="11"/>
  <c r="BK214" i="11"/>
  <c r="J186" i="11"/>
  <c r="J142" i="11"/>
  <c r="BK131" i="13"/>
  <c r="J134" i="13"/>
  <c r="J138" i="13"/>
  <c r="BK130" i="13"/>
  <c r="J320" i="2"/>
  <c r="BK268" i="2"/>
  <c r="BK168" i="2"/>
  <c r="BK336" i="2"/>
  <c r="J235" i="2"/>
  <c r="BK179" i="2"/>
  <c r="J154" i="2"/>
  <c r="BK271" i="2"/>
  <c r="BK218" i="2"/>
  <c r="BK368" i="2"/>
  <c r="BK321" i="2"/>
  <c r="BK275" i="2"/>
  <c r="J234" i="2"/>
  <c r="BK164" i="2"/>
  <c r="J299" i="2"/>
  <c r="J249" i="2"/>
  <c r="BK373" i="2"/>
  <c r="J331" i="2"/>
  <c r="J261" i="2"/>
  <c r="J167" i="2"/>
  <c r="BK328" i="2"/>
  <c r="J271" i="2"/>
  <c r="BK160" i="2"/>
  <c r="J380" i="2"/>
  <c r="BK342" i="2"/>
  <c r="J294" i="2"/>
  <c r="BK222" i="2"/>
  <c r="BK165" i="2"/>
  <c r="J147" i="3"/>
  <c r="BK133" i="3"/>
  <c r="J183" i="3"/>
  <c r="J869" i="4"/>
  <c r="J759" i="4"/>
  <c r="J691" i="4"/>
  <c r="J589" i="4"/>
  <c r="J357" i="4"/>
  <c r="J211" i="4"/>
  <c r="BK181" i="4"/>
  <c r="BK764" i="4"/>
  <c r="J725" i="4"/>
  <c r="J649" i="4"/>
  <c r="J397" i="4"/>
  <c r="BK344" i="4"/>
  <c r="J912" i="4"/>
  <c r="BK793" i="4"/>
  <c r="J726" i="4"/>
  <c r="BK581" i="4"/>
  <c r="BK261" i="4"/>
  <c r="BK1065" i="4"/>
  <c r="J799" i="4"/>
  <c r="J736" i="4"/>
  <c r="J672" i="4"/>
  <c r="J454" i="4"/>
  <c r="BK332" i="4"/>
  <c r="BK250" i="4"/>
  <c r="J936" i="4"/>
  <c r="J883" i="4"/>
  <c r="J802" i="4"/>
  <c r="J734" i="4"/>
  <c r="J416" i="4"/>
  <c r="J284" i="4"/>
  <c r="J966" i="4"/>
  <c r="BK834" i="4"/>
  <c r="BK775" i="4"/>
  <c r="J733" i="4"/>
  <c r="BK665" i="4"/>
  <c r="J483" i="4"/>
  <c r="J363" i="4"/>
  <c r="J277" i="4"/>
  <c r="J153" i="4"/>
  <c r="BK866" i="4"/>
  <c r="J763" i="4"/>
  <c r="J730" i="4"/>
  <c r="J652" i="4"/>
  <c r="J561" i="4"/>
  <c r="J300" i="4"/>
  <c r="J1075" i="4"/>
  <c r="J866" i="4"/>
  <c r="J773" i="4"/>
  <c r="BK737" i="4"/>
  <c r="BK672" i="4"/>
  <c r="J579" i="4"/>
  <c r="J396" i="4"/>
  <c r="J250" i="4"/>
  <c r="BK158" i="4"/>
  <c r="BK280" i="5"/>
  <c r="J241" i="5"/>
  <c r="J190" i="5"/>
  <c r="J296" i="5"/>
  <c r="J229" i="5"/>
  <c r="J187" i="5"/>
  <c r="J259" i="5"/>
  <c r="BK229" i="5"/>
  <c r="BK290" i="5"/>
  <c r="BK263" i="5"/>
  <c r="J218" i="5"/>
  <c r="BK279" i="5"/>
  <c r="J238" i="5"/>
  <c r="J208" i="5"/>
  <c r="J136" i="5"/>
  <c r="BK256" i="5"/>
  <c r="BK228" i="5"/>
  <c r="J193" i="5"/>
  <c r="BK175" i="5"/>
  <c r="BK266" i="5"/>
  <c r="J232" i="5"/>
  <c r="BK215" i="5"/>
  <c r="BK185" i="5"/>
  <c r="BK254" i="5"/>
  <c r="J222" i="5"/>
  <c r="J203" i="5"/>
  <c r="BK231" i="6"/>
  <c r="BK205" i="6"/>
  <c r="J179" i="6"/>
  <c r="BK168" i="6"/>
  <c r="BK157" i="6"/>
  <c r="BK143" i="6"/>
  <c r="J130" i="6"/>
  <c r="J221" i="6"/>
  <c r="J232" i="6"/>
  <c r="BK199" i="6"/>
  <c r="BK179" i="6"/>
  <c r="J163" i="6"/>
  <c r="J147" i="6"/>
  <c r="BK137" i="6"/>
  <c r="J233" i="6"/>
  <c r="BK207" i="6"/>
  <c r="J218" i="6"/>
  <c r="BK194" i="6"/>
  <c r="BK176" i="6"/>
  <c r="BK165" i="6"/>
  <c r="BK150" i="6"/>
  <c r="J131" i="6"/>
  <c r="J226" i="6"/>
  <c r="BK206" i="6"/>
  <c r="BK125" i="6"/>
  <c r="J206" i="6"/>
  <c r="J190" i="6"/>
  <c r="BK222" i="7"/>
  <c r="BK180" i="7"/>
  <c r="BK146" i="7"/>
  <c r="J131" i="7"/>
  <c r="J192" i="7"/>
  <c r="BK151" i="7"/>
  <c r="J227" i="7"/>
  <c r="BK203" i="7"/>
  <c r="J167" i="7"/>
  <c r="J235" i="7"/>
  <c r="BK190" i="7"/>
  <c r="BK168" i="7"/>
  <c r="BK149" i="7"/>
  <c r="J231" i="7"/>
  <c r="BK175" i="7"/>
  <c r="J143" i="7"/>
  <c r="BK225" i="7"/>
  <c r="J201" i="7"/>
  <c r="J191" i="7"/>
  <c r="J161" i="7"/>
  <c r="J233" i="7"/>
  <c r="J200" i="7"/>
  <c r="BK166" i="7"/>
  <c r="J240" i="7"/>
  <c r="J212" i="7"/>
  <c r="J185" i="7"/>
  <c r="J137" i="7"/>
  <c r="J222" i="8"/>
  <c r="BK167" i="8"/>
  <c r="J236" i="8"/>
  <c r="J209" i="8"/>
  <c r="J174" i="8"/>
  <c r="BK245" i="8"/>
  <c r="J208" i="8"/>
  <c r="BK183" i="8"/>
  <c r="J172" i="8"/>
  <c r="BK134" i="8"/>
  <c r="J220" i="8"/>
  <c r="J193" i="8"/>
  <c r="J163" i="8"/>
  <c r="J146" i="8"/>
  <c r="J235" i="8"/>
  <c r="BK203" i="8"/>
  <c r="J165" i="8"/>
  <c r="BK221" i="8"/>
  <c r="BK186" i="8"/>
  <c r="J154" i="8"/>
  <c r="BK226" i="8"/>
  <c r="J211" i="8"/>
  <c r="BK256" i="9"/>
  <c r="J226" i="9"/>
  <c r="J190" i="9"/>
  <c r="BK148" i="9"/>
  <c r="BK328" i="9"/>
  <c r="BK303" i="9"/>
  <c r="BK271" i="9"/>
  <c r="J224" i="9"/>
  <c r="J194" i="9"/>
  <c r="BK170" i="9"/>
  <c r="J137" i="9"/>
  <c r="BK288" i="9"/>
  <c r="BK246" i="9"/>
  <c r="BK220" i="9"/>
  <c r="J208" i="9"/>
  <c r="BK156" i="9"/>
  <c r="BK323" i="9"/>
  <c r="J299" i="9"/>
  <c r="J257" i="9"/>
  <c r="BK232" i="9"/>
  <c r="BK193" i="9"/>
  <c r="J164" i="9"/>
  <c r="BK333" i="9"/>
  <c r="J312" i="9"/>
  <c r="BK284" i="9"/>
  <c r="J258" i="9"/>
  <c r="J228" i="9"/>
  <c r="J198" i="9"/>
  <c r="J176" i="9"/>
  <c r="BK140" i="9"/>
  <c r="BK301" i="9"/>
  <c r="BK270" i="9"/>
  <c r="BK228" i="9"/>
  <c r="J183" i="9"/>
  <c r="J134" i="9"/>
  <c r="J308" i="9"/>
  <c r="J250" i="9"/>
  <c r="J199" i="9"/>
  <c r="J217" i="9"/>
  <c r="BK168" i="9"/>
  <c r="BK170" i="10"/>
  <c r="BK134" i="10"/>
  <c r="J145" i="10"/>
  <c r="BK147" i="10"/>
  <c r="J144" i="10"/>
  <c r="BK149" i="10"/>
  <c r="BK162" i="10"/>
  <c r="J159" i="10"/>
  <c r="J283" i="11"/>
  <c r="J253" i="11"/>
  <c r="J227" i="11"/>
  <c r="BK191" i="11"/>
  <c r="J159" i="11"/>
  <c r="BK258" i="11"/>
  <c r="J213" i="11"/>
  <c r="J178" i="11"/>
  <c r="J275" i="11"/>
  <c r="J255" i="11"/>
  <c r="J229" i="11"/>
  <c r="J216" i="11"/>
  <c r="BK180" i="11"/>
  <c r="BK275" i="11"/>
  <c r="J245" i="11"/>
  <c r="BK219" i="11"/>
  <c r="BK184" i="11"/>
  <c r="BK134" i="11"/>
  <c r="J252" i="11"/>
  <c r="BK218" i="11"/>
  <c r="BK200" i="11"/>
  <c r="BK174" i="11"/>
  <c r="J147" i="11"/>
  <c r="BK268" i="11"/>
  <c r="J234" i="11"/>
  <c r="BK215" i="11"/>
  <c r="J170" i="11"/>
  <c r="J272" i="11"/>
  <c r="BK241" i="11"/>
  <c r="J235" i="11"/>
  <c r="BK187" i="11"/>
  <c r="BK170" i="11"/>
  <c r="J141" i="11"/>
  <c r="J247" i="11"/>
  <c r="J199" i="11"/>
  <c r="J179" i="11"/>
  <c r="J146" i="11"/>
  <c r="F35" i="12"/>
  <c r="BB107" i="1"/>
  <c r="BK133" i="13"/>
  <c r="BK125" i="13"/>
  <c r="R142" i="2" l="1"/>
  <c r="T201" i="2"/>
  <c r="T263" i="2"/>
  <c r="R298" i="2"/>
  <c r="P324" i="2"/>
  <c r="BK367" i="2"/>
  <c r="J367" i="2" s="1"/>
  <c r="J114" i="2" s="1"/>
  <c r="BK379" i="2"/>
  <c r="J379" i="2"/>
  <c r="J116" i="2"/>
  <c r="BK125" i="3"/>
  <c r="J125" i="3" s="1"/>
  <c r="J100" i="3" s="1"/>
  <c r="T143" i="4"/>
  <c r="P216" i="4"/>
  <c r="R279" i="4"/>
  <c r="T648" i="4"/>
  <c r="T666" i="4"/>
  <c r="T678" i="4"/>
  <c r="R732" i="4"/>
  <c r="BK890" i="4"/>
  <c r="J890" i="4" s="1"/>
  <c r="J115" i="4" s="1"/>
  <c r="P911" i="4"/>
  <c r="T933" i="4"/>
  <c r="P174" i="5"/>
  <c r="R195" i="5"/>
  <c r="BK255" i="5"/>
  <c r="J255" i="5"/>
  <c r="J108" i="5" s="1"/>
  <c r="BK289" i="5"/>
  <c r="J289" i="5" s="1"/>
  <c r="J110" i="5" s="1"/>
  <c r="R227" i="6"/>
  <c r="P163" i="7"/>
  <c r="R210" i="7"/>
  <c r="BK152" i="8"/>
  <c r="BK132" i="8" s="1"/>
  <c r="J132" i="8" s="1"/>
  <c r="J99" i="8" s="1"/>
  <c r="P170" i="8"/>
  <c r="BK207" i="8"/>
  <c r="J207" i="8"/>
  <c r="J105" i="8" s="1"/>
  <c r="BK229" i="8"/>
  <c r="J229" i="8"/>
  <c r="J107" i="8" s="1"/>
  <c r="P244" i="8"/>
  <c r="T167" i="9"/>
  <c r="R238" i="9"/>
  <c r="T291" i="9"/>
  <c r="T322" i="9"/>
  <c r="T131" i="10"/>
  <c r="P141" i="10"/>
  <c r="P151" i="10"/>
  <c r="T163" i="10"/>
  <c r="T133" i="11"/>
  <c r="P144" i="11"/>
  <c r="T152" i="11"/>
  <c r="R165" i="11"/>
  <c r="R192" i="11"/>
  <c r="P142" i="2"/>
  <c r="BK201" i="2"/>
  <c r="J201" i="2"/>
  <c r="J102" i="2" s="1"/>
  <c r="P246" i="2"/>
  <c r="T283" i="2"/>
  <c r="P332" i="2"/>
  <c r="R367" i="2"/>
  <c r="R379" i="2"/>
  <c r="R125" i="3"/>
  <c r="P183" i="4"/>
  <c r="P142" i="4" s="1"/>
  <c r="P252" i="4"/>
  <c r="P427" i="4"/>
  <c r="BK660" i="4"/>
  <c r="J660" i="4" s="1"/>
  <c r="J109" i="4" s="1"/>
  <c r="P690" i="4"/>
  <c r="R807" i="4"/>
  <c r="T969" i="4"/>
  <c r="BK174" i="5"/>
  <c r="J174" i="5"/>
  <c r="J103" i="5"/>
  <c r="BK195" i="5"/>
  <c r="T255" i="5"/>
  <c r="BK123" i="6"/>
  <c r="J123" i="6" s="1"/>
  <c r="J99" i="6" s="1"/>
  <c r="R163" i="7"/>
  <c r="BK228" i="7"/>
  <c r="J228" i="7" s="1"/>
  <c r="J105" i="7" s="1"/>
  <c r="R133" i="8"/>
  <c r="T175" i="8"/>
  <c r="T196" i="8"/>
  <c r="T218" i="8"/>
  <c r="T239" i="8"/>
  <c r="BK167" i="9"/>
  <c r="J167" i="9" s="1"/>
  <c r="J101" i="9" s="1"/>
  <c r="P238" i="9"/>
  <c r="BK291" i="9"/>
  <c r="J291" i="9" s="1"/>
  <c r="J106" i="9" s="1"/>
  <c r="BK322" i="9"/>
  <c r="J322" i="9"/>
  <c r="J108" i="9" s="1"/>
  <c r="BK136" i="10"/>
  <c r="J136" i="10"/>
  <c r="J101" i="10" s="1"/>
  <c r="BK146" i="10"/>
  <c r="J146" i="10"/>
  <c r="J103" i="10" s="1"/>
  <c r="R163" i="10"/>
  <c r="P133" i="11"/>
  <c r="T139" i="11"/>
  <c r="P152" i="11"/>
  <c r="R157" i="11"/>
  <c r="T165" i="11"/>
  <c r="BK206" i="11"/>
  <c r="J206" i="11" s="1"/>
  <c r="J109" i="11" s="1"/>
  <c r="P150" i="2"/>
  <c r="R263" i="2"/>
  <c r="P283" i="2"/>
  <c r="T332" i="2"/>
  <c r="P367" i="2"/>
  <c r="P379" i="2"/>
  <c r="R177" i="3"/>
  <c r="BK183" i="4"/>
  <c r="J183" i="4" s="1"/>
  <c r="J101" i="4" s="1"/>
  <c r="BK252" i="4"/>
  <c r="J252" i="4" s="1"/>
  <c r="J103" i="4" s="1"/>
  <c r="T427" i="4"/>
  <c r="P660" i="4"/>
  <c r="BK690" i="4"/>
  <c r="J690" i="4" s="1"/>
  <c r="J112" i="4" s="1"/>
  <c r="T807" i="4"/>
  <c r="BK911" i="4"/>
  <c r="J911" i="4" s="1"/>
  <c r="J116" i="4" s="1"/>
  <c r="P933" i="4"/>
  <c r="P135" i="5"/>
  <c r="R191" i="5"/>
  <c r="P216" i="5"/>
  <c r="R123" i="6"/>
  <c r="R122" i="6" s="1"/>
  <c r="T163" i="7"/>
  <c r="R228" i="7"/>
  <c r="T133" i="8"/>
  <c r="P175" i="8"/>
  <c r="P196" i="8"/>
  <c r="BK218" i="8"/>
  <c r="J218" i="8"/>
  <c r="J106" i="8" s="1"/>
  <c r="R239" i="8"/>
  <c r="R167" i="9"/>
  <c r="R132" i="9" s="1"/>
  <c r="R131" i="9" s="1"/>
  <c r="T238" i="9"/>
  <c r="R291" i="9"/>
  <c r="R322" i="9"/>
  <c r="R131" i="10"/>
  <c r="T141" i="10"/>
  <c r="T151" i="10"/>
  <c r="BK163" i="10"/>
  <c r="J163" i="10"/>
  <c r="J107" i="10" s="1"/>
  <c r="R133" i="11"/>
  <c r="BK144" i="11"/>
  <c r="J144" i="11"/>
  <c r="J102" i="11"/>
  <c r="R152" i="11"/>
  <c r="BK160" i="11"/>
  <c r="J160" i="11"/>
  <c r="J106" i="11" s="1"/>
  <c r="R160" i="11"/>
  <c r="BK192" i="11"/>
  <c r="J192" i="11"/>
  <c r="J108" i="11"/>
  <c r="T206" i="11"/>
  <c r="T150" i="2"/>
  <c r="R246" i="2"/>
  <c r="R283" i="2"/>
  <c r="R332" i="2"/>
  <c r="P364" i="2"/>
  <c r="P374" i="2"/>
  <c r="T125" i="3"/>
  <c r="BK143" i="4"/>
  <c r="J143" i="4" s="1"/>
  <c r="J100" i="4" s="1"/>
  <c r="BK216" i="4"/>
  <c r="J216" i="4"/>
  <c r="J102" i="4" s="1"/>
  <c r="P279" i="4"/>
  <c r="BK648" i="4"/>
  <c r="J648" i="4" s="1"/>
  <c r="J106" i="4" s="1"/>
  <c r="R660" i="4"/>
  <c r="R690" i="4"/>
  <c r="P807" i="4"/>
  <c r="R911" i="4"/>
  <c r="R933" i="4"/>
  <c r="T174" i="5"/>
  <c r="T216" i="5"/>
  <c r="T289" i="5"/>
  <c r="P123" i="6"/>
  <c r="P129" i="7"/>
  <c r="T140" i="7"/>
  <c r="R147" i="7"/>
  <c r="P228" i="7"/>
  <c r="R152" i="8"/>
  <c r="R170" i="8"/>
  <c r="BK196" i="8"/>
  <c r="J196" i="8"/>
  <c r="J104" i="8" s="1"/>
  <c r="P218" i="8"/>
  <c r="P239" i="8"/>
  <c r="P133" i="9"/>
  <c r="BK207" i="9"/>
  <c r="J207" i="9" s="1"/>
  <c r="J102" i="9" s="1"/>
  <c r="P233" i="9"/>
  <c r="BK268" i="9"/>
  <c r="J268" i="9"/>
  <c r="J105" i="9" s="1"/>
  <c r="T307" i="9"/>
  <c r="T334" i="9"/>
  <c r="P136" i="10"/>
  <c r="P146" i="10"/>
  <c r="P163" i="10"/>
  <c r="BK124" i="13"/>
  <c r="BK132" i="13"/>
  <c r="J132" i="13" s="1"/>
  <c r="J100" i="13" s="1"/>
  <c r="T142" i="2"/>
  <c r="R201" i="2"/>
  <c r="BK246" i="2"/>
  <c r="J246" i="2"/>
  <c r="J103" i="2" s="1"/>
  <c r="BK298" i="2"/>
  <c r="J298" i="2" s="1"/>
  <c r="J108" i="2" s="1"/>
  <c r="BK324" i="2"/>
  <c r="J324" i="2" s="1"/>
  <c r="J109" i="2" s="1"/>
  <c r="R364" i="2"/>
  <c r="R374" i="2"/>
  <c r="BK177" i="3"/>
  <c r="J177" i="3" s="1"/>
  <c r="J101" i="3" s="1"/>
  <c r="T183" i="4"/>
  <c r="T252" i="4"/>
  <c r="BK427" i="4"/>
  <c r="J427" i="4"/>
  <c r="J105" i="4" s="1"/>
  <c r="T660" i="4"/>
  <c r="T690" i="4"/>
  <c r="BK807" i="4"/>
  <c r="J807" i="4"/>
  <c r="J114" i="4" s="1"/>
  <c r="T911" i="4"/>
  <c r="BK933" i="4"/>
  <c r="J933" i="4" s="1"/>
  <c r="J117" i="4" s="1"/>
  <c r="R174" i="5"/>
  <c r="P195" i="5"/>
  <c r="R255" i="5"/>
  <c r="T227" i="6"/>
  <c r="BK163" i="7"/>
  <c r="J163" i="7"/>
  <c r="J103" i="7" s="1"/>
  <c r="T210" i="7"/>
  <c r="T152" i="8"/>
  <c r="T170" i="8"/>
  <c r="R207" i="8"/>
  <c r="P229" i="8"/>
  <c r="T244" i="8"/>
  <c r="BK133" i="9"/>
  <c r="J133" i="9" s="1"/>
  <c r="J100" i="9" s="1"/>
  <c r="R207" i="9"/>
  <c r="T233" i="9"/>
  <c r="R268" i="9"/>
  <c r="R307" i="9"/>
  <c r="BK334" i="9"/>
  <c r="J334" i="9" s="1"/>
  <c r="J109" i="9" s="1"/>
  <c r="BK131" i="10"/>
  <c r="BK130" i="10" s="1"/>
  <c r="J130" i="10" s="1"/>
  <c r="J99" i="10" s="1"/>
  <c r="BK141" i="10"/>
  <c r="J141" i="10"/>
  <c r="J102" i="10"/>
  <c r="BK151" i="10"/>
  <c r="J151" i="10"/>
  <c r="J104" i="10"/>
  <c r="T158" i="10"/>
  <c r="BK139" i="11"/>
  <c r="J139" i="11" s="1"/>
  <c r="J101" i="11" s="1"/>
  <c r="R144" i="11"/>
  <c r="BK157" i="11"/>
  <c r="J157" i="11"/>
  <c r="J105" i="11"/>
  <c r="P165" i="11"/>
  <c r="R206" i="11"/>
  <c r="R124" i="13"/>
  <c r="R132" i="13"/>
  <c r="BK150" i="2"/>
  <c r="J150" i="2" s="1"/>
  <c r="J101" i="2" s="1"/>
  <c r="T246" i="2"/>
  <c r="T298" i="2"/>
  <c r="T324" i="2"/>
  <c r="T367" i="2"/>
  <c r="T379" i="2"/>
  <c r="T177" i="3"/>
  <c r="R183" i="4"/>
  <c r="R252" i="4"/>
  <c r="R427" i="4"/>
  <c r="R666" i="4"/>
  <c r="P678" i="4"/>
  <c r="P732" i="4"/>
  <c r="P890" i="4"/>
  <c r="P969" i="4"/>
  <c r="BK135" i="5"/>
  <c r="J135" i="5"/>
  <c r="J101" i="5"/>
  <c r="P191" i="5"/>
  <c r="BK216" i="5"/>
  <c r="J216" i="5" s="1"/>
  <c r="J107" i="5" s="1"/>
  <c r="T123" i="6"/>
  <c r="T122" i="6" s="1"/>
  <c r="T129" i="7"/>
  <c r="R140" i="7"/>
  <c r="BK147" i="7"/>
  <c r="J147" i="7"/>
  <c r="J102" i="7" s="1"/>
  <c r="BK210" i="7"/>
  <c r="J210" i="7"/>
  <c r="J104" i="7" s="1"/>
  <c r="P152" i="8"/>
  <c r="BK170" i="8"/>
  <c r="J170" i="8" s="1"/>
  <c r="J102" i="8" s="1"/>
  <c r="P207" i="8"/>
  <c r="T229" i="8"/>
  <c r="R244" i="8"/>
  <c r="T133" i="9"/>
  <c r="P207" i="9"/>
  <c r="BK233" i="9"/>
  <c r="J233" i="9" s="1"/>
  <c r="J103" i="9" s="1"/>
  <c r="T268" i="9"/>
  <c r="BK307" i="9"/>
  <c r="J307" i="9"/>
  <c r="J107" i="9" s="1"/>
  <c r="P334" i="9"/>
  <c r="R136" i="10"/>
  <c r="T146" i="10"/>
  <c r="R158" i="10"/>
  <c r="P139" i="11"/>
  <c r="T144" i="11"/>
  <c r="P157" i="11"/>
  <c r="P160" i="11"/>
  <c r="T160" i="11"/>
  <c r="P192" i="11"/>
  <c r="T192" i="11"/>
  <c r="P124" i="13"/>
  <c r="R128" i="13"/>
  <c r="T132" i="13"/>
  <c r="R150" i="2"/>
  <c r="BK263" i="2"/>
  <c r="J263" i="2"/>
  <c r="J106" i="2"/>
  <c r="P298" i="2"/>
  <c r="R324" i="2"/>
  <c r="T364" i="2"/>
  <c r="T374" i="2"/>
  <c r="P125" i="3"/>
  <c r="P143" i="4"/>
  <c r="T216" i="4"/>
  <c r="BK279" i="4"/>
  <c r="J279" i="4"/>
  <c r="J104" i="4" s="1"/>
  <c r="P648" i="4"/>
  <c r="BK666" i="4"/>
  <c r="J666" i="4" s="1"/>
  <c r="J110" i="4" s="1"/>
  <c r="BK678" i="4"/>
  <c r="J678" i="4" s="1"/>
  <c r="J111" i="4" s="1"/>
  <c r="T732" i="4"/>
  <c r="T890" i="4"/>
  <c r="BK969" i="4"/>
  <c r="J969" i="4" s="1"/>
  <c r="J118" i="4" s="1"/>
  <c r="R135" i="5"/>
  <c r="R134" i="5" s="1"/>
  <c r="T191" i="5"/>
  <c r="R216" i="5"/>
  <c r="R289" i="5"/>
  <c r="BK227" i="6"/>
  <c r="J227" i="6" s="1"/>
  <c r="J100" i="6" s="1"/>
  <c r="R129" i="7"/>
  <c r="R128" i="7" s="1"/>
  <c r="R127" i="7" s="1"/>
  <c r="P140" i="7"/>
  <c r="P147" i="7"/>
  <c r="P210" i="7"/>
  <c r="BK133" i="8"/>
  <c r="J133" i="8"/>
  <c r="J100" i="8"/>
  <c r="R175" i="8"/>
  <c r="R196" i="8"/>
  <c r="R218" i="8"/>
  <c r="BK239" i="8"/>
  <c r="J239" i="8"/>
  <c r="J108" i="8" s="1"/>
  <c r="P167" i="9"/>
  <c r="BK238" i="9"/>
  <c r="J238" i="9" s="1"/>
  <c r="J104" i="9" s="1"/>
  <c r="P291" i="9"/>
  <c r="P322" i="9"/>
  <c r="P131" i="10"/>
  <c r="R141" i="10"/>
  <c r="R151" i="10"/>
  <c r="P158" i="10"/>
  <c r="BK133" i="11"/>
  <c r="J133" i="11"/>
  <c r="J100" i="11" s="1"/>
  <c r="R139" i="11"/>
  <c r="BK152" i="11"/>
  <c r="J152" i="11" s="1"/>
  <c r="J104" i="11" s="1"/>
  <c r="T157" i="11"/>
  <c r="BK165" i="11"/>
  <c r="J165" i="11"/>
  <c r="J107" i="11" s="1"/>
  <c r="P206" i="11"/>
  <c r="T124" i="13"/>
  <c r="P128" i="13"/>
  <c r="P132" i="13"/>
  <c r="BK142" i="2"/>
  <c r="J142" i="2" s="1"/>
  <c r="J100" i="2" s="1"/>
  <c r="P201" i="2"/>
  <c r="P263" i="2"/>
  <c r="P262" i="2" s="1"/>
  <c r="BK283" i="2"/>
  <c r="J283" i="2"/>
  <c r="J107" i="2" s="1"/>
  <c r="BK332" i="2"/>
  <c r="J332" i="2"/>
  <c r="J111" i="2" s="1"/>
  <c r="BK364" i="2"/>
  <c r="J364" i="2" s="1"/>
  <c r="J113" i="2" s="1"/>
  <c r="BK374" i="2"/>
  <c r="J374" i="2" s="1"/>
  <c r="J115" i="2" s="1"/>
  <c r="P177" i="3"/>
  <c r="R143" i="4"/>
  <c r="R142" i="4"/>
  <c r="R216" i="4"/>
  <c r="T279" i="4"/>
  <c r="R648" i="4"/>
  <c r="P666" i="4"/>
  <c r="R678" i="4"/>
  <c r="BK732" i="4"/>
  <c r="J732" i="4" s="1"/>
  <c r="J113" i="4" s="1"/>
  <c r="R890" i="4"/>
  <c r="R969" i="4"/>
  <c r="T135" i="5"/>
  <c r="T134" i="5" s="1"/>
  <c r="BK191" i="5"/>
  <c r="J191" i="5"/>
  <c r="J104" i="5" s="1"/>
  <c r="T195" i="5"/>
  <c r="T194" i="5" s="1"/>
  <c r="P255" i="5"/>
  <c r="P289" i="5"/>
  <c r="P227" i="6"/>
  <c r="BK129" i="7"/>
  <c r="BK128" i="7"/>
  <c r="BK127" i="7" s="1"/>
  <c r="J127" i="7" s="1"/>
  <c r="J98" i="7" s="1"/>
  <c r="BK140" i="7"/>
  <c r="J140" i="7"/>
  <c r="J101" i="7"/>
  <c r="T147" i="7"/>
  <c r="T228" i="7"/>
  <c r="P133" i="8"/>
  <c r="P132" i="8" s="1"/>
  <c r="P131" i="8" s="1"/>
  <c r="AU103" i="1" s="1"/>
  <c r="BK175" i="8"/>
  <c r="J175" i="8"/>
  <c r="J103" i="8" s="1"/>
  <c r="T207" i="8"/>
  <c r="R229" i="8"/>
  <c r="BK244" i="8"/>
  <c r="J244" i="8"/>
  <c r="J109" i="8" s="1"/>
  <c r="R133" i="9"/>
  <c r="T207" i="9"/>
  <c r="R233" i="9"/>
  <c r="P268" i="9"/>
  <c r="P307" i="9"/>
  <c r="R334" i="9"/>
  <c r="T136" i="10"/>
  <c r="R146" i="10"/>
  <c r="BK158" i="10"/>
  <c r="J158" i="10"/>
  <c r="J106" i="10"/>
  <c r="BK128" i="13"/>
  <c r="J128" i="13"/>
  <c r="J99" i="13" s="1"/>
  <c r="T128" i="13"/>
  <c r="BK120" i="12"/>
  <c r="J120" i="12" s="1"/>
  <c r="J98" i="12" s="1"/>
  <c r="BK167" i="5"/>
  <c r="BK134" i="5" s="1"/>
  <c r="J134" i="5" s="1"/>
  <c r="J100" i="5" s="1"/>
  <c r="BK284" i="5"/>
  <c r="J284" i="5"/>
  <c r="J109" i="5"/>
  <c r="BK150" i="11"/>
  <c r="J150" i="11"/>
  <c r="J103" i="11"/>
  <c r="BK137" i="13"/>
  <c r="J137" i="13"/>
  <c r="J102" i="13" s="1"/>
  <c r="BK385" i="2"/>
  <c r="J385" i="2"/>
  <c r="J118" i="2" s="1"/>
  <c r="BK1074" i="4"/>
  <c r="J1074" i="4"/>
  <c r="J119" i="4" s="1"/>
  <c r="BK260" i="2"/>
  <c r="J260" i="2" s="1"/>
  <c r="J104" i="2" s="1"/>
  <c r="BK330" i="2"/>
  <c r="J330" i="2" s="1"/>
  <c r="J110" i="2" s="1"/>
  <c r="BK360" i="2"/>
  <c r="J360" i="2" s="1"/>
  <c r="J112" i="2" s="1"/>
  <c r="BK657" i="4"/>
  <c r="J657" i="4"/>
  <c r="J107" i="4"/>
  <c r="BK156" i="10"/>
  <c r="J156" i="10"/>
  <c r="J105" i="10"/>
  <c r="BK135" i="13"/>
  <c r="J135" i="13"/>
  <c r="J101" i="13" s="1"/>
  <c r="F92" i="13"/>
  <c r="BE130" i="13"/>
  <c r="E85" i="13"/>
  <c r="F118" i="13"/>
  <c r="BE129" i="13"/>
  <c r="BE131" i="13"/>
  <c r="BE136" i="13"/>
  <c r="BE125" i="13"/>
  <c r="BE127" i="13"/>
  <c r="BE133" i="13"/>
  <c r="BE134" i="13"/>
  <c r="J92" i="13"/>
  <c r="J118" i="13"/>
  <c r="BE126" i="13"/>
  <c r="BA108" i="1"/>
  <c r="J89" i="13"/>
  <c r="BE138" i="13"/>
  <c r="J91" i="12"/>
  <c r="F115" i="12"/>
  <c r="BE121" i="12"/>
  <c r="J33" i="12" s="1"/>
  <c r="AV107" i="1" s="1"/>
  <c r="AT107" i="1" s="1"/>
  <c r="E85" i="12"/>
  <c r="F91" i="12"/>
  <c r="J112" i="12"/>
  <c r="J92" i="12"/>
  <c r="F94" i="11"/>
  <c r="BE136" i="11"/>
  <c r="BE137" i="11"/>
  <c r="BE138" i="11"/>
  <c r="BE140" i="11"/>
  <c r="BE159" i="11"/>
  <c r="BE170" i="11"/>
  <c r="BE176" i="11"/>
  <c r="BE184" i="11"/>
  <c r="BE191" i="11"/>
  <c r="BE221" i="11"/>
  <c r="BE222" i="11"/>
  <c r="BE237" i="11"/>
  <c r="BE242" i="11"/>
  <c r="BE243" i="11"/>
  <c r="BE244" i="11"/>
  <c r="BE249" i="11"/>
  <c r="BE253" i="11"/>
  <c r="BE259" i="11"/>
  <c r="BE260" i="11"/>
  <c r="BE261" i="11"/>
  <c r="BE268" i="11"/>
  <c r="BE275" i="11"/>
  <c r="BE276" i="11"/>
  <c r="BE280" i="11"/>
  <c r="BE283" i="11"/>
  <c r="BE284" i="11"/>
  <c r="BE285" i="11"/>
  <c r="F93" i="11"/>
  <c r="J128" i="11"/>
  <c r="BE194" i="11"/>
  <c r="BE198" i="11"/>
  <c r="BE213" i="11"/>
  <c r="BE218" i="11"/>
  <c r="BE223" i="11"/>
  <c r="BE227" i="11"/>
  <c r="BE229" i="11"/>
  <c r="BE238" i="11"/>
  <c r="BE248" i="11"/>
  <c r="BE255" i="11"/>
  <c r="BE278" i="11"/>
  <c r="E119" i="11"/>
  <c r="BE151" i="11"/>
  <c r="BE153" i="11"/>
  <c r="BE168" i="11"/>
  <c r="BE173" i="11"/>
  <c r="BE174" i="11"/>
  <c r="BE181" i="11"/>
  <c r="BE182" i="11"/>
  <c r="BE183" i="11"/>
  <c r="BE203" i="11"/>
  <c r="BE204" i="11"/>
  <c r="BE207" i="11"/>
  <c r="BE210" i="11"/>
  <c r="BE226" i="11"/>
  <c r="BE230" i="11"/>
  <c r="BE233" i="11"/>
  <c r="BE256" i="11"/>
  <c r="BE258" i="11"/>
  <c r="BE264" i="11"/>
  <c r="BE267" i="11"/>
  <c r="BE273" i="11"/>
  <c r="BE274" i="11"/>
  <c r="BE277" i="11"/>
  <c r="J93" i="11"/>
  <c r="BE172" i="11"/>
  <c r="BE177" i="11"/>
  <c r="BE179" i="11"/>
  <c r="BE199" i="11"/>
  <c r="BE202" i="11"/>
  <c r="BE205" i="11"/>
  <c r="BE216" i="11"/>
  <c r="BE220" i="11"/>
  <c r="BE224" i="11"/>
  <c r="BE225" i="11"/>
  <c r="BE247" i="11"/>
  <c r="BE250" i="11"/>
  <c r="BE263" i="11"/>
  <c r="BE269" i="11"/>
  <c r="BE272" i="11"/>
  <c r="BE282" i="11"/>
  <c r="BE145" i="11"/>
  <c r="BE171" i="11"/>
  <c r="BE186" i="11"/>
  <c r="BE187" i="11"/>
  <c r="BE188" i="11"/>
  <c r="BE190" i="11"/>
  <c r="BE193" i="11"/>
  <c r="BE200" i="11"/>
  <c r="BE236" i="11"/>
  <c r="BE240" i="11"/>
  <c r="BE257" i="11"/>
  <c r="J91" i="11"/>
  <c r="BE142" i="11"/>
  <c r="BE143" i="11"/>
  <c r="BE149" i="11"/>
  <c r="BE154" i="11"/>
  <c r="BE155" i="11"/>
  <c r="BE169" i="11"/>
  <c r="BE178" i="11"/>
  <c r="BE197" i="11"/>
  <c r="BE217" i="11"/>
  <c r="BE228" i="11"/>
  <c r="BE232" i="11"/>
  <c r="BE234" i="11"/>
  <c r="BE239" i="11"/>
  <c r="BE241" i="11"/>
  <c r="BE246" i="11"/>
  <c r="BE270" i="11"/>
  <c r="BE279" i="11"/>
  <c r="BE147" i="11"/>
  <c r="BE148" i="11"/>
  <c r="BE158" i="11"/>
  <c r="BE164" i="11"/>
  <c r="BE175" i="11"/>
  <c r="BE180" i="11"/>
  <c r="BE185" i="11"/>
  <c r="BE201" i="11"/>
  <c r="BE208" i="11"/>
  <c r="BE209" i="11"/>
  <c r="BE211" i="11"/>
  <c r="BE215" i="11"/>
  <c r="BE219" i="11"/>
  <c r="BE235" i="11"/>
  <c r="BE252" i="11"/>
  <c r="BE254" i="11"/>
  <c r="BE265" i="11"/>
  <c r="BE266" i="11"/>
  <c r="BE271" i="11"/>
  <c r="BE281" i="11"/>
  <c r="BE134" i="11"/>
  <c r="BE135" i="11"/>
  <c r="BE141" i="11"/>
  <c r="BE146" i="11"/>
  <c r="BE156" i="11"/>
  <c r="BE161" i="11"/>
  <c r="BE162" i="11"/>
  <c r="BE163" i="11"/>
  <c r="BE166" i="11"/>
  <c r="BE167" i="11"/>
  <c r="BE189" i="11"/>
  <c r="BE195" i="11"/>
  <c r="BE196" i="11"/>
  <c r="BE212" i="11"/>
  <c r="BE214" i="11"/>
  <c r="BE231" i="11"/>
  <c r="BE245" i="11"/>
  <c r="BE251" i="11"/>
  <c r="BE262" i="11"/>
  <c r="F94" i="10"/>
  <c r="BE137" i="10"/>
  <c r="BE152" i="10"/>
  <c r="BE153" i="10"/>
  <c r="BE154" i="10"/>
  <c r="BE161" i="10"/>
  <c r="BE170" i="10"/>
  <c r="E117" i="10"/>
  <c r="J91" i="10"/>
  <c r="BE157" i="10"/>
  <c r="BE143" i="10"/>
  <c r="BE144" i="10"/>
  <c r="BE145" i="10"/>
  <c r="BE148" i="10"/>
  <c r="BE159" i="10"/>
  <c r="BE164" i="10"/>
  <c r="BE132" i="10"/>
  <c r="BE139" i="10"/>
  <c r="BE142" i="10"/>
  <c r="BE149" i="10"/>
  <c r="F93" i="10"/>
  <c r="J126" i="10"/>
  <c r="BE134" i="10"/>
  <c r="BE155" i="10"/>
  <c r="BE160" i="10"/>
  <c r="BE165" i="10"/>
  <c r="J93" i="10"/>
  <c r="BE133" i="10"/>
  <c r="BE147" i="10"/>
  <c r="BE150" i="10"/>
  <c r="BE166" i="10"/>
  <c r="BE167" i="10"/>
  <c r="BE135" i="10"/>
  <c r="BE138" i="10"/>
  <c r="BE140" i="10"/>
  <c r="BE162" i="10"/>
  <c r="BE168" i="10"/>
  <c r="BE169" i="10"/>
  <c r="J91" i="9"/>
  <c r="F127" i="9"/>
  <c r="BE150" i="9"/>
  <c r="BE178" i="9"/>
  <c r="BE179" i="9"/>
  <c r="BE192" i="9"/>
  <c r="BE209" i="9"/>
  <c r="BE211" i="9"/>
  <c r="BE212" i="9"/>
  <c r="BE213" i="9"/>
  <c r="BE221" i="9"/>
  <c r="BE222" i="9"/>
  <c r="BE223" i="9"/>
  <c r="BE224" i="9"/>
  <c r="BE225" i="9"/>
  <c r="BE234" i="9"/>
  <c r="BE242" i="9"/>
  <c r="BE248" i="9"/>
  <c r="BE253" i="9"/>
  <c r="BE254" i="9"/>
  <c r="BE255" i="9"/>
  <c r="BE276" i="9"/>
  <c r="BE278" i="9"/>
  <c r="BE286" i="9"/>
  <c r="BE288" i="9"/>
  <c r="BE289" i="9"/>
  <c r="BE290" i="9"/>
  <c r="BE292" i="9"/>
  <c r="BE298" i="9"/>
  <c r="BE301" i="9"/>
  <c r="BE312" i="9"/>
  <c r="J94" i="9"/>
  <c r="F128" i="9"/>
  <c r="BE138" i="9"/>
  <c r="BE144" i="9"/>
  <c r="BE155" i="9"/>
  <c r="BE172" i="9"/>
  <c r="BE181" i="9"/>
  <c r="BE182" i="9"/>
  <c r="BE215" i="9"/>
  <c r="BE216" i="9"/>
  <c r="BE217" i="9"/>
  <c r="BE241" i="9"/>
  <c r="BE243" i="9"/>
  <c r="BE256" i="9"/>
  <c r="BE257" i="9"/>
  <c r="BE260" i="9"/>
  <c r="BE306" i="9"/>
  <c r="BE311" i="9"/>
  <c r="BE313" i="9"/>
  <c r="BE325" i="9"/>
  <c r="BE338" i="9"/>
  <c r="BE339" i="9"/>
  <c r="BE340" i="9"/>
  <c r="BE140" i="9"/>
  <c r="BE141" i="9"/>
  <c r="BE145" i="9"/>
  <c r="BE147" i="9"/>
  <c r="BE157" i="9"/>
  <c r="BE158" i="9"/>
  <c r="BE159" i="9"/>
  <c r="BE164" i="9"/>
  <c r="BE168" i="9"/>
  <c r="BE175" i="9"/>
  <c r="BE186" i="9"/>
  <c r="BE187" i="9"/>
  <c r="BE194" i="9"/>
  <c r="BE196" i="9"/>
  <c r="BE197" i="9"/>
  <c r="BE199" i="9"/>
  <c r="BE204" i="9"/>
  <c r="BE208" i="9"/>
  <c r="BE220" i="9"/>
  <c r="BE232" i="9"/>
  <c r="BE240" i="9"/>
  <c r="BE249" i="9"/>
  <c r="BE250" i="9"/>
  <c r="BE262" i="9"/>
  <c r="BE263" i="9"/>
  <c r="BE264" i="9"/>
  <c r="BE265" i="9"/>
  <c r="BE266" i="9"/>
  <c r="BE267" i="9"/>
  <c r="BE274" i="9"/>
  <c r="BE277" i="9"/>
  <c r="BE284" i="9"/>
  <c r="BE297" i="9"/>
  <c r="BE321" i="9"/>
  <c r="BE323" i="9"/>
  <c r="BE324" i="9"/>
  <c r="BE326" i="9"/>
  <c r="BE336" i="9"/>
  <c r="E119" i="9"/>
  <c r="BE136" i="9"/>
  <c r="BE139" i="9"/>
  <c r="BE146" i="9"/>
  <c r="BE148" i="9"/>
  <c r="BE152" i="9"/>
  <c r="BE156" i="9"/>
  <c r="BE162" i="9"/>
  <c r="BE163" i="9"/>
  <c r="BE166" i="9"/>
  <c r="BE177" i="9"/>
  <c r="BE184" i="9"/>
  <c r="BE189" i="9"/>
  <c r="BE203" i="9"/>
  <c r="BE299" i="9"/>
  <c r="BE308" i="9"/>
  <c r="BE316" i="9"/>
  <c r="BE329" i="9"/>
  <c r="J93" i="9"/>
  <c r="BE135" i="9"/>
  <c r="BE161" i="9"/>
  <c r="BE183" i="9"/>
  <c r="BE185" i="9"/>
  <c r="BE191" i="9"/>
  <c r="BE201" i="9"/>
  <c r="BE258" i="9"/>
  <c r="BE272" i="9"/>
  <c r="BE273" i="9"/>
  <c r="BE293" i="9"/>
  <c r="BE330" i="9"/>
  <c r="BE335" i="9"/>
  <c r="BE137" i="9"/>
  <c r="BE142" i="9"/>
  <c r="BE143" i="9"/>
  <c r="BE160" i="9"/>
  <c r="BE169" i="9"/>
  <c r="BE170" i="9"/>
  <c r="BE173" i="9"/>
  <c r="BE174" i="9"/>
  <c r="BE176" i="9"/>
  <c r="BE188" i="9"/>
  <c r="BE190" i="9"/>
  <c r="BE198" i="9"/>
  <c r="BE200" i="9"/>
  <c r="BE205" i="9"/>
  <c r="BE236" i="9"/>
  <c r="BE285" i="9"/>
  <c r="BE300" i="9"/>
  <c r="BE302" i="9"/>
  <c r="BE303" i="9"/>
  <c r="BE304" i="9"/>
  <c r="BE305" i="9"/>
  <c r="BE309" i="9"/>
  <c r="BE314" i="9"/>
  <c r="BE317" i="9"/>
  <c r="BE318" i="9"/>
  <c r="BE320" i="9"/>
  <c r="BE327" i="9"/>
  <c r="BE332" i="9"/>
  <c r="BE134" i="9"/>
  <c r="BE149" i="9"/>
  <c r="BE180" i="9"/>
  <c r="BE195" i="9"/>
  <c r="BE202" i="9"/>
  <c r="BE219" i="9"/>
  <c r="BE226" i="9"/>
  <c r="BE229" i="9"/>
  <c r="BE237" i="9"/>
  <c r="BE239" i="9"/>
  <c r="BE244" i="9"/>
  <c r="BE245" i="9"/>
  <c r="BE259" i="9"/>
  <c r="BE261" i="9"/>
  <c r="BE269" i="9"/>
  <c r="BE270" i="9"/>
  <c r="BE275" i="9"/>
  <c r="BE282" i="9"/>
  <c r="BE283" i="9"/>
  <c r="BE333" i="9"/>
  <c r="BE337" i="9"/>
  <c r="BE151" i="9"/>
  <c r="BE153" i="9"/>
  <c r="BE154" i="9"/>
  <c r="BE165" i="9"/>
  <c r="BE171" i="9"/>
  <c r="BE193" i="9"/>
  <c r="BE206" i="9"/>
  <c r="BE210" i="9"/>
  <c r="BE214" i="9"/>
  <c r="BE218" i="9"/>
  <c r="BE227" i="9"/>
  <c r="BE228" i="9"/>
  <c r="BE230" i="9"/>
  <c r="BE231" i="9"/>
  <c r="BE235" i="9"/>
  <c r="BE246" i="9"/>
  <c r="BE247" i="9"/>
  <c r="BE251" i="9"/>
  <c r="BE252" i="9"/>
  <c r="BE271" i="9"/>
  <c r="BE279" i="9"/>
  <c r="BE280" i="9"/>
  <c r="BE281" i="9"/>
  <c r="BE287" i="9"/>
  <c r="BE294" i="9"/>
  <c r="BE295" i="9"/>
  <c r="BE296" i="9"/>
  <c r="BE310" i="9"/>
  <c r="BE315" i="9"/>
  <c r="BE319" i="9"/>
  <c r="BE328" i="9"/>
  <c r="BE331" i="9"/>
  <c r="J93" i="8"/>
  <c r="BE136" i="8"/>
  <c r="BE151" i="8"/>
  <c r="BE153" i="8"/>
  <c r="BE154" i="8"/>
  <c r="BE159" i="8"/>
  <c r="BE160" i="8"/>
  <c r="BE163" i="8"/>
  <c r="BE177" i="8"/>
  <c r="BE185" i="8"/>
  <c r="BE186" i="8"/>
  <c r="BE204" i="8"/>
  <c r="BE205" i="8"/>
  <c r="BE236" i="8"/>
  <c r="BE247" i="8"/>
  <c r="F94" i="8"/>
  <c r="BE189" i="8"/>
  <c r="BE193" i="8"/>
  <c r="BE210" i="8"/>
  <c r="BE230" i="8"/>
  <c r="BE231" i="8"/>
  <c r="BE232" i="8"/>
  <c r="J129" i="7"/>
  <c r="J100" i="7"/>
  <c r="BE135" i="8"/>
  <c r="BE167" i="8"/>
  <c r="BE168" i="8"/>
  <c r="BE171" i="8"/>
  <c r="BE172" i="8"/>
  <c r="BE173" i="8"/>
  <c r="BE174" i="8"/>
  <c r="BE187" i="8"/>
  <c r="BE228" i="8"/>
  <c r="BE238" i="8"/>
  <c r="BE242" i="8"/>
  <c r="J125" i="8"/>
  <c r="BE134" i="8"/>
  <c r="BE145" i="8"/>
  <c r="BE149" i="8"/>
  <c r="BE161" i="8"/>
  <c r="BE162" i="8"/>
  <c r="BE184" i="8"/>
  <c r="BE192" i="8"/>
  <c r="BE197" i="8"/>
  <c r="BE202" i="8"/>
  <c r="BE206" i="8"/>
  <c r="BE209" i="8"/>
  <c r="BE212" i="8"/>
  <c r="BE213" i="8"/>
  <c r="BE216" i="8"/>
  <c r="BE221" i="8"/>
  <c r="BE223" i="8"/>
  <c r="BE233" i="8"/>
  <c r="J128" i="8"/>
  <c r="BE155" i="8"/>
  <c r="BE176" i="8"/>
  <c r="BE191" i="8"/>
  <c r="BE195" i="8"/>
  <c r="BE203" i="8"/>
  <c r="BE222" i="8"/>
  <c r="BE225" i="8"/>
  <c r="BE234" i="8"/>
  <c r="BE237" i="8"/>
  <c r="BE241" i="8"/>
  <c r="F93" i="8"/>
  <c r="BE137" i="8"/>
  <c r="BE138" i="8"/>
  <c r="BE139" i="8"/>
  <c r="BE142" i="8"/>
  <c r="BE143" i="8"/>
  <c r="BE144" i="8"/>
  <c r="BE190" i="8"/>
  <c r="BE194" i="8"/>
  <c r="BE211" i="8"/>
  <c r="BE226" i="8"/>
  <c r="BE227" i="8"/>
  <c r="BE240" i="8"/>
  <c r="E119" i="8"/>
  <c r="BE140" i="8"/>
  <c r="BE146" i="8"/>
  <c r="BE150" i="8"/>
  <c r="BE164" i="8"/>
  <c r="BE165" i="8"/>
  <c r="BE166" i="8"/>
  <c r="BE169" i="8"/>
  <c r="BE178" i="8"/>
  <c r="BE179" i="8"/>
  <c r="BE180" i="8"/>
  <c r="BE181" i="8"/>
  <c r="BE182" i="8"/>
  <c r="BE200" i="8"/>
  <c r="BE201" i="8"/>
  <c r="BE208" i="8"/>
  <c r="BE224" i="8"/>
  <c r="BE243" i="8"/>
  <c r="BE245" i="8"/>
  <c r="BE141" i="8"/>
  <c r="BE147" i="8"/>
  <c r="BE148" i="8"/>
  <c r="BE156" i="8"/>
  <c r="BE157" i="8"/>
  <c r="BE158" i="8"/>
  <c r="BE183" i="8"/>
  <c r="BE188" i="8"/>
  <c r="BE198" i="8"/>
  <c r="BE199" i="8"/>
  <c r="BE214" i="8"/>
  <c r="BE215" i="8"/>
  <c r="BE217" i="8"/>
  <c r="BE219" i="8"/>
  <c r="BE220" i="8"/>
  <c r="BE235" i="8"/>
  <c r="BE246" i="8"/>
  <c r="J91" i="7"/>
  <c r="E115" i="7"/>
  <c r="BE130" i="7"/>
  <c r="BE131" i="7"/>
  <c r="BE133" i="7"/>
  <c r="BE139" i="7"/>
  <c r="BE142" i="7"/>
  <c r="BE144" i="7"/>
  <c r="BE150" i="7"/>
  <c r="BE151" i="7"/>
  <c r="BE160" i="7"/>
  <c r="BE162" i="7"/>
  <c r="BE166" i="7"/>
  <c r="BE168" i="7"/>
  <c r="BE175" i="7"/>
  <c r="BE197" i="7"/>
  <c r="BE208" i="7"/>
  <c r="BE226" i="7"/>
  <c r="BE232" i="7"/>
  <c r="BE239" i="7"/>
  <c r="BE240" i="7"/>
  <c r="BE134" i="7"/>
  <c r="BE136" i="7"/>
  <c r="BE149" i="7"/>
  <c r="BE156" i="7"/>
  <c r="BE177" i="7"/>
  <c r="BE209" i="7"/>
  <c r="BE211" i="7"/>
  <c r="BE223" i="7"/>
  <c r="BE229" i="7"/>
  <c r="BE230" i="7"/>
  <c r="BE231" i="7"/>
  <c r="BE235" i="7"/>
  <c r="BE236" i="7"/>
  <c r="BE148" i="7"/>
  <c r="BE169" i="7"/>
  <c r="BE180" i="7"/>
  <c r="BE181" i="7"/>
  <c r="BE183" i="7"/>
  <c r="BE184" i="7"/>
  <c r="BE195" i="7"/>
  <c r="BE207" i="7"/>
  <c r="BE233" i="7"/>
  <c r="BE234" i="7"/>
  <c r="F93" i="7"/>
  <c r="J123" i="7"/>
  <c r="BE135" i="7"/>
  <c r="BE137" i="7"/>
  <c r="BE138" i="7"/>
  <c r="BE178" i="7"/>
  <c r="BE187" i="7"/>
  <c r="BE188" i="7"/>
  <c r="BE190" i="7"/>
  <c r="BE191" i="7"/>
  <c r="BE198" i="7"/>
  <c r="BE201" i="7"/>
  <c r="BE202" i="7"/>
  <c r="BE206" i="7"/>
  <c r="BE215" i="7"/>
  <c r="BE218" i="7"/>
  <c r="BE220" i="7"/>
  <c r="BE159" i="7"/>
  <c r="BE164" i="7"/>
  <c r="BE172" i="7"/>
  <c r="BE185" i="7"/>
  <c r="BE192" i="7"/>
  <c r="BE193" i="7"/>
  <c r="BE194" i="7"/>
  <c r="BE200" i="7"/>
  <c r="BE203" i="7"/>
  <c r="BE204" i="7"/>
  <c r="BE222" i="7"/>
  <c r="BE227" i="7"/>
  <c r="F94" i="7"/>
  <c r="J124" i="7"/>
  <c r="BE141" i="7"/>
  <c r="BE146" i="7"/>
  <c r="BE157" i="7"/>
  <c r="BE158" i="7"/>
  <c r="BE171" i="7"/>
  <c r="BE186" i="7"/>
  <c r="BE196" i="7"/>
  <c r="BE199" i="7"/>
  <c r="BE216" i="7"/>
  <c r="BE221" i="7"/>
  <c r="BE225" i="7"/>
  <c r="BE237" i="7"/>
  <c r="BE132" i="7"/>
  <c r="BE143" i="7"/>
  <c r="BE145" i="7"/>
  <c r="BE154" i="7"/>
  <c r="BE155" i="7"/>
  <c r="BE161" i="7"/>
  <c r="BE167" i="7"/>
  <c r="BE173" i="7"/>
  <c r="BE174" i="7"/>
  <c r="BE176" i="7"/>
  <c r="BE182" i="7"/>
  <c r="BE189" i="7"/>
  <c r="BE205" i="7"/>
  <c r="BE217" i="7"/>
  <c r="BE224" i="7"/>
  <c r="BE152" i="7"/>
  <c r="BE153" i="7"/>
  <c r="BE165" i="7"/>
  <c r="BE170" i="7"/>
  <c r="BE179" i="7"/>
  <c r="BE212" i="7"/>
  <c r="BE213" i="7"/>
  <c r="BE214" i="7"/>
  <c r="BE219" i="7"/>
  <c r="BE238" i="7"/>
  <c r="BE183" i="6"/>
  <c r="BE200" i="6"/>
  <c r="BE201" i="6"/>
  <c r="BE220" i="6"/>
  <c r="BE228" i="6"/>
  <c r="BE234" i="6"/>
  <c r="F93" i="6"/>
  <c r="J116" i="6"/>
  <c r="J119" i="6"/>
  <c r="BE128" i="6"/>
  <c r="BE193" i="6"/>
  <c r="BE198" i="6"/>
  <c r="BE205" i="6"/>
  <c r="BE232" i="6"/>
  <c r="J195" i="5"/>
  <c r="J106" i="5"/>
  <c r="BE185" i="6"/>
  <c r="F94" i="6"/>
  <c r="BE124" i="6"/>
  <c r="BE125" i="6"/>
  <c r="BE130" i="6"/>
  <c r="BE131" i="6"/>
  <c r="BE134" i="6"/>
  <c r="BE135" i="6"/>
  <c r="BE138" i="6"/>
  <c r="BE141" i="6"/>
  <c r="BE143" i="6"/>
  <c r="BE145" i="6"/>
  <c r="BE147" i="6"/>
  <c r="BE151" i="6"/>
  <c r="BE154" i="6"/>
  <c r="BE161" i="6"/>
  <c r="BE164" i="6"/>
  <c r="BE166" i="6"/>
  <c r="BE171" i="6"/>
  <c r="BE175" i="6"/>
  <c r="BE180" i="6"/>
  <c r="BE181" i="6"/>
  <c r="BE207" i="6"/>
  <c r="BE210" i="6"/>
  <c r="BE216" i="6"/>
  <c r="BE219" i="6"/>
  <c r="BE221" i="6"/>
  <c r="BE186" i="6"/>
  <c r="BE187" i="6"/>
  <c r="BE188" i="6"/>
  <c r="BE189" i="6"/>
  <c r="BE190" i="6"/>
  <c r="BE206" i="6"/>
  <c r="BE226" i="6"/>
  <c r="E85" i="6"/>
  <c r="J118" i="6"/>
  <c r="BE126" i="6"/>
  <c r="BE127" i="6"/>
  <c r="BE129" i="6"/>
  <c r="BE132" i="6"/>
  <c r="BE133" i="6"/>
  <c r="BE136" i="6"/>
  <c r="BE137" i="6"/>
  <c r="BE139" i="6"/>
  <c r="BE140" i="6"/>
  <c r="BE150" i="6"/>
  <c r="BE155" i="6"/>
  <c r="BE157" i="6"/>
  <c r="BE159" i="6"/>
  <c r="BE160" i="6"/>
  <c r="BE162" i="6"/>
  <c r="BE165" i="6"/>
  <c r="BE169" i="6"/>
  <c r="BE172" i="6"/>
  <c r="BE174" i="6"/>
  <c r="BE177" i="6"/>
  <c r="BE178" i="6"/>
  <c r="BE179" i="6"/>
  <c r="BE184" i="6"/>
  <c r="BE196" i="6"/>
  <c r="BE197" i="6"/>
  <c r="BE203" i="6"/>
  <c r="BE204" i="6"/>
  <c r="BE211" i="6"/>
  <c r="BE212" i="6"/>
  <c r="BE213" i="6"/>
  <c r="BE214" i="6"/>
  <c r="BE225" i="6"/>
  <c r="BE231" i="6"/>
  <c r="BE199" i="6"/>
  <c r="BE209" i="6"/>
  <c r="BE215" i="6"/>
  <c r="BE217" i="6"/>
  <c r="BE218" i="6"/>
  <c r="BE142" i="6"/>
  <c r="BE144" i="6"/>
  <c r="BE146" i="6"/>
  <c r="BE148" i="6"/>
  <c r="BE149" i="6"/>
  <c r="BE152" i="6"/>
  <c r="BE153" i="6"/>
  <c r="BE156" i="6"/>
  <c r="BE158" i="6"/>
  <c r="BE163" i="6"/>
  <c r="BE167" i="6"/>
  <c r="BE168" i="6"/>
  <c r="BE170" i="6"/>
  <c r="BE173" i="6"/>
  <c r="BE176" i="6"/>
  <c r="BE182" i="6"/>
  <c r="BE191" i="6"/>
  <c r="BE192" i="6"/>
  <c r="BE194" i="6"/>
  <c r="BE195" i="6"/>
  <c r="BE202" i="6"/>
  <c r="BE208" i="6"/>
  <c r="BE222" i="6"/>
  <c r="BE223" i="6"/>
  <c r="BE224" i="6"/>
  <c r="BE229" i="6"/>
  <c r="BE230" i="6"/>
  <c r="BE233" i="6"/>
  <c r="BK142" i="4"/>
  <c r="J142" i="4" s="1"/>
  <c r="J99" i="4" s="1"/>
  <c r="E85" i="5"/>
  <c r="F129" i="5"/>
  <c r="BE229" i="5"/>
  <c r="BE243" i="5"/>
  <c r="BE263" i="5"/>
  <c r="BE278" i="5"/>
  <c r="F128" i="5"/>
  <c r="BE184" i="5"/>
  <c r="BE207" i="5"/>
  <c r="BE208" i="5"/>
  <c r="BE226" i="5"/>
  <c r="BE233" i="5"/>
  <c r="BE280" i="5"/>
  <c r="BE292" i="5"/>
  <c r="J128" i="5"/>
  <c r="BE136" i="5"/>
  <c r="BE142" i="5"/>
  <c r="BE188" i="5"/>
  <c r="BE189" i="5"/>
  <c r="BE190" i="5"/>
  <c r="BE193" i="5"/>
  <c r="BE201" i="5"/>
  <c r="BE217" i="5"/>
  <c r="BE223" i="5"/>
  <c r="BE240" i="5"/>
  <c r="BE244" i="5"/>
  <c r="BE248" i="5"/>
  <c r="BE249" i="5"/>
  <c r="BE290" i="5"/>
  <c r="BE293" i="5"/>
  <c r="BE294" i="5"/>
  <c r="BE295" i="5"/>
  <c r="BE168" i="5"/>
  <c r="BE202" i="5"/>
  <c r="BE203" i="5"/>
  <c r="BE205" i="5"/>
  <c r="BE206" i="5"/>
  <c r="BE218" i="5"/>
  <c r="BE219" i="5"/>
  <c r="BE228" i="5"/>
  <c r="BE245" i="5"/>
  <c r="BE254" i="5"/>
  <c r="BE281" i="5"/>
  <c r="BE283" i="5"/>
  <c r="J91" i="5"/>
  <c r="BE164" i="5"/>
  <c r="BE176" i="5"/>
  <c r="BE181" i="5"/>
  <c r="BE199" i="5"/>
  <c r="BE204" i="5"/>
  <c r="BE209" i="5"/>
  <c r="BE225" i="5"/>
  <c r="BE230" i="5"/>
  <c r="BE231" i="5"/>
  <c r="BE232" i="5"/>
  <c r="BE235" i="5"/>
  <c r="BE236" i="5"/>
  <c r="BE242" i="5"/>
  <c r="BE252" i="5"/>
  <c r="BE259" i="5"/>
  <c r="BE285" i="5"/>
  <c r="J129" i="5"/>
  <c r="BE158" i="5"/>
  <c r="BE179" i="5"/>
  <c r="BE196" i="5"/>
  <c r="BE197" i="5"/>
  <c r="BE198" i="5"/>
  <c r="BE210" i="5"/>
  <c r="BE214" i="5"/>
  <c r="BE215" i="5"/>
  <c r="BE221" i="5"/>
  <c r="BE222" i="5"/>
  <c r="BE239" i="5"/>
  <c r="BE241" i="5"/>
  <c r="BE246" i="5"/>
  <c r="BE247" i="5"/>
  <c r="BE251" i="5"/>
  <c r="BE260" i="5"/>
  <c r="BE277" i="5"/>
  <c r="BE282" i="5"/>
  <c r="BE296" i="5"/>
  <c r="BE149" i="5"/>
  <c r="BE180" i="5"/>
  <c r="BE185" i="5"/>
  <c r="BE212" i="5"/>
  <c r="BE213" i="5"/>
  <c r="BE227" i="5"/>
  <c r="BE234" i="5"/>
  <c r="BE250" i="5"/>
  <c r="BE253" i="5"/>
  <c r="BE256" i="5"/>
  <c r="BE266" i="5"/>
  <c r="BE270" i="5"/>
  <c r="BE273" i="5"/>
  <c r="BE274" i="5"/>
  <c r="BE279" i="5"/>
  <c r="BE175" i="5"/>
  <c r="BE186" i="5"/>
  <c r="BE187" i="5"/>
  <c r="BE192" i="5"/>
  <c r="BE200" i="5"/>
  <c r="BE211" i="5"/>
  <c r="BE220" i="5"/>
  <c r="BE224" i="5"/>
  <c r="BE237" i="5"/>
  <c r="BE238" i="5"/>
  <c r="BE267" i="5"/>
  <c r="BE291" i="5"/>
  <c r="E85" i="4"/>
  <c r="BE153" i="4"/>
  <c r="BE194" i="4"/>
  <c r="BE208" i="4"/>
  <c r="BE335" i="4"/>
  <c r="BE346" i="4"/>
  <c r="BE357" i="4"/>
  <c r="BE364" i="4"/>
  <c r="BE370" i="4"/>
  <c r="BE403" i="4"/>
  <c r="BE425" i="4"/>
  <c r="BE426" i="4"/>
  <c r="BE428" i="4"/>
  <c r="BE431" i="4"/>
  <c r="BE435" i="4"/>
  <c r="BE456" i="4"/>
  <c r="BE595" i="4"/>
  <c r="BE771" i="4"/>
  <c r="BE775" i="4"/>
  <c r="BE802" i="4"/>
  <c r="BE804" i="4"/>
  <c r="BE806" i="4"/>
  <c r="BE834" i="4"/>
  <c r="BE962" i="4"/>
  <c r="BE966" i="4"/>
  <c r="BE1001" i="4"/>
  <c r="J93" i="4"/>
  <c r="J138" i="4"/>
  <c r="BE164" i="4"/>
  <c r="BE203" i="4"/>
  <c r="BE253" i="4"/>
  <c r="BE266" i="4"/>
  <c r="BE338" i="4"/>
  <c r="BE384" i="4"/>
  <c r="BE404" i="4"/>
  <c r="BE454" i="4"/>
  <c r="BE478" i="4"/>
  <c r="BE655" i="4"/>
  <c r="BE656" i="4"/>
  <c r="BE709" i="4"/>
  <c r="BE725" i="4"/>
  <c r="BE768" i="4"/>
  <c r="BE790" i="4"/>
  <c r="BE791" i="4"/>
  <c r="BE846" i="4"/>
  <c r="BE860" i="4"/>
  <c r="BE877" i="4"/>
  <c r="BE902" i="4"/>
  <c r="BE162" i="4"/>
  <c r="BE196" i="4"/>
  <c r="BE219" i="4"/>
  <c r="BE250" i="4"/>
  <c r="BE295" i="4"/>
  <c r="BE318" i="4"/>
  <c r="BE344" i="4"/>
  <c r="BE416" i="4"/>
  <c r="BE466" i="4"/>
  <c r="BE567" i="4"/>
  <c r="BE597" i="4"/>
  <c r="BE649" i="4"/>
  <c r="BE650" i="4"/>
  <c r="BE663" i="4"/>
  <c r="BE667" i="4"/>
  <c r="BE668" i="4"/>
  <c r="BE684" i="4"/>
  <c r="BE726" i="4"/>
  <c r="BE731" i="4"/>
  <c r="BE737" i="4"/>
  <c r="BE739" i="4"/>
  <c r="BE741" i="4"/>
  <c r="BE744" i="4"/>
  <c r="BE749" i="4"/>
  <c r="BE820" i="4"/>
  <c r="BE824" i="4"/>
  <c r="BE863" i="4"/>
  <c r="BE880" i="4"/>
  <c r="F137" i="4"/>
  <c r="BE189" i="4"/>
  <c r="BE198" i="4"/>
  <c r="BE209" i="4"/>
  <c r="BE258" i="4"/>
  <c r="BE277" i="4"/>
  <c r="BE320" i="4"/>
  <c r="BE345" i="4"/>
  <c r="BE363" i="4"/>
  <c r="BE369" i="4"/>
  <c r="BE396" i="4"/>
  <c r="BE583" i="4"/>
  <c r="BE589" i="4"/>
  <c r="BE674" i="4"/>
  <c r="BE677" i="4"/>
  <c r="BE683" i="4"/>
  <c r="BE707" i="4"/>
  <c r="BE743" i="4"/>
  <c r="BE750" i="4"/>
  <c r="BE764" i="4"/>
  <c r="BE769" i="4"/>
  <c r="BE772" i="4"/>
  <c r="BE777" i="4"/>
  <c r="BE792" i="4"/>
  <c r="BE818" i="4"/>
  <c r="BE819" i="4"/>
  <c r="BE833" i="4"/>
  <c r="BE932" i="4"/>
  <c r="BE964" i="4"/>
  <c r="BE1065" i="4"/>
  <c r="BE207" i="4"/>
  <c r="BE248" i="4"/>
  <c r="BE280" i="4"/>
  <c r="BE285" i="4"/>
  <c r="BE410" i="4"/>
  <c r="BE458" i="4"/>
  <c r="BE575" i="4"/>
  <c r="BE585" i="4"/>
  <c r="BE721" i="4"/>
  <c r="BE745" i="4"/>
  <c r="BE746" i="4"/>
  <c r="BE755" i="4"/>
  <c r="BE759" i="4"/>
  <c r="BE761" i="4"/>
  <c r="BE765" i="4"/>
  <c r="BE808" i="4"/>
  <c r="BE825" i="4"/>
  <c r="BE886" i="4"/>
  <c r="BE889" i="4"/>
  <c r="BE891" i="4"/>
  <c r="BE892" i="4"/>
  <c r="BE904" i="4"/>
  <c r="BE908" i="4"/>
  <c r="BE913" i="4"/>
  <c r="BE928" i="4"/>
  <c r="BE934" i="4"/>
  <c r="F94" i="4"/>
  <c r="BE211" i="4"/>
  <c r="BE351" i="4"/>
  <c r="BE355" i="4"/>
  <c r="BE356" i="4"/>
  <c r="BE376" i="4"/>
  <c r="BE383" i="4"/>
  <c r="BE391" i="4"/>
  <c r="BE397" i="4"/>
  <c r="BE411" i="4"/>
  <c r="BE672" i="4"/>
  <c r="BE688" i="4"/>
  <c r="BE691" i="4"/>
  <c r="BE695" i="4"/>
  <c r="BE730" i="4"/>
  <c r="BE740" i="4"/>
  <c r="BE763" i="4"/>
  <c r="BE773" i="4"/>
  <c r="BE787" i="4"/>
  <c r="BE788" i="4"/>
  <c r="BE794" i="4"/>
  <c r="BE869" i="4"/>
  <c r="BE883" i="4"/>
  <c r="BE935" i="4"/>
  <c r="BE970" i="4"/>
  <c r="BE158" i="4"/>
  <c r="BE160" i="4"/>
  <c r="BE181" i="4"/>
  <c r="BE184" i="4"/>
  <c r="BE201" i="4"/>
  <c r="BE213" i="4"/>
  <c r="BE217" i="4"/>
  <c r="BE326" i="4"/>
  <c r="BE390" i="4"/>
  <c r="BE430" i="4"/>
  <c r="BE443" i="4"/>
  <c r="BE571" i="4"/>
  <c r="BE594" i="4"/>
  <c r="BE653" i="4"/>
  <c r="BE658" i="4"/>
  <c r="BE661" i="4"/>
  <c r="BE675" i="4"/>
  <c r="BE734" i="4"/>
  <c r="BE736" i="4"/>
  <c r="BE793" i="4"/>
  <c r="BE795" i="4"/>
  <c r="BE829" i="4"/>
  <c r="BE831" i="4"/>
  <c r="BE835" i="4"/>
  <c r="BE910" i="4"/>
  <c r="BE912" i="4"/>
  <c r="BE968" i="4"/>
  <c r="J91" i="4"/>
  <c r="BE144" i="4"/>
  <c r="BE215" i="4"/>
  <c r="BE261" i="4"/>
  <c r="BE265" i="4"/>
  <c r="BE284" i="4"/>
  <c r="BE300" i="4"/>
  <c r="BE332" i="4"/>
  <c r="BE377" i="4"/>
  <c r="BE417" i="4"/>
  <c r="BE424" i="4"/>
  <c r="BE460" i="4"/>
  <c r="BE483" i="4"/>
  <c r="BE561" i="4"/>
  <c r="BE577" i="4"/>
  <c r="BE579" i="4"/>
  <c r="BE581" i="4"/>
  <c r="BE651" i="4"/>
  <c r="BE652" i="4"/>
  <c r="BE665" i="4"/>
  <c r="BE671" i="4"/>
  <c r="BE679" i="4"/>
  <c r="BE689" i="4"/>
  <c r="BE700" i="4"/>
  <c r="BE713" i="4"/>
  <c r="BE717" i="4"/>
  <c r="BE733" i="4"/>
  <c r="BE735" i="4"/>
  <c r="BE738" i="4"/>
  <c r="BE742" i="4"/>
  <c r="BE747" i="4"/>
  <c r="BE762" i="4"/>
  <c r="BE767" i="4"/>
  <c r="BE770" i="4"/>
  <c r="BE789" i="4"/>
  <c r="BE799" i="4"/>
  <c r="BE830" i="4"/>
  <c r="BE857" i="4"/>
  <c r="BE866" i="4"/>
  <c r="BE917" i="4"/>
  <c r="BE926" i="4"/>
  <c r="BE936" i="4"/>
  <c r="BE1070" i="4"/>
  <c r="BE1075" i="4"/>
  <c r="J91" i="3"/>
  <c r="BE160" i="3"/>
  <c r="BE168" i="3"/>
  <c r="E85" i="3"/>
  <c r="J93" i="3"/>
  <c r="F119" i="3"/>
  <c r="BE157" i="3"/>
  <c r="BE186" i="3"/>
  <c r="J94" i="3"/>
  <c r="BE133" i="3"/>
  <c r="BE136" i="3"/>
  <c r="BE150" i="3"/>
  <c r="BE173" i="3"/>
  <c r="BE178" i="3"/>
  <c r="BK384" i="2"/>
  <c r="J384" i="2"/>
  <c r="J117" i="2" s="1"/>
  <c r="BE126" i="3"/>
  <c r="BE147" i="3"/>
  <c r="BE165" i="3"/>
  <c r="BE176" i="3"/>
  <c r="BE183" i="3"/>
  <c r="F94" i="3"/>
  <c r="BE191" i="3"/>
  <c r="E128" i="2"/>
  <c r="F137" i="2"/>
  <c r="BE160" i="2"/>
  <c r="BE161" i="2"/>
  <c r="BE168" i="2"/>
  <c r="BE231" i="2"/>
  <c r="BE241" i="2"/>
  <c r="BE253" i="2"/>
  <c r="BE297" i="2"/>
  <c r="BE331" i="2"/>
  <c r="BE333" i="2"/>
  <c r="BE336" i="2"/>
  <c r="BE344" i="2"/>
  <c r="BE376" i="2"/>
  <c r="BE380" i="2"/>
  <c r="BE381" i="2"/>
  <c r="BE382" i="2"/>
  <c r="BE383" i="2"/>
  <c r="BE386" i="2"/>
  <c r="J94" i="2"/>
  <c r="BE165" i="2"/>
  <c r="BE167" i="2"/>
  <c r="BE215" i="2"/>
  <c r="BE218" i="2"/>
  <c r="BE234" i="2"/>
  <c r="BE236" i="2"/>
  <c r="BE281" i="2"/>
  <c r="BE349" i="2"/>
  <c r="BE358" i="2"/>
  <c r="BE375" i="2"/>
  <c r="J136" i="2"/>
  <c r="BE143" i="2"/>
  <c r="BE151" i="2"/>
  <c r="BE176" i="2"/>
  <c r="BE183" i="2"/>
  <c r="BE184" i="2"/>
  <c r="BE185" i="2"/>
  <c r="BE198" i="2"/>
  <c r="BE210" i="2"/>
  <c r="BE219" i="2"/>
  <c r="BE225" i="2"/>
  <c r="BE235" i="2"/>
  <c r="BE237" i="2"/>
  <c r="BE248" i="2"/>
  <c r="BE279" i="2"/>
  <c r="BE290" i="2"/>
  <c r="BE293" i="2"/>
  <c r="BE309" i="2"/>
  <c r="BE316" i="2"/>
  <c r="BE320" i="2"/>
  <c r="BE325" i="2"/>
  <c r="J91" i="2"/>
  <c r="BE188" i="2"/>
  <c r="BE193" i="2"/>
  <c r="BE264" i="2"/>
  <c r="BE268" i="2"/>
  <c r="BE306" i="2"/>
  <c r="BE307" i="2"/>
  <c r="BE359" i="2"/>
  <c r="BE146" i="2"/>
  <c r="BE182" i="2"/>
  <c r="BE209" i="2"/>
  <c r="BE271" i="2"/>
  <c r="BE282" i="2"/>
  <c r="BE284" i="2"/>
  <c r="BE328" i="2"/>
  <c r="BE339" i="2"/>
  <c r="BE355" i="2"/>
  <c r="BE179" i="2"/>
  <c r="BE240" i="2"/>
  <c r="BE249" i="2"/>
  <c r="BE261" i="2"/>
  <c r="BE280" i="2"/>
  <c r="BE294" i="2"/>
  <c r="BE329" i="2"/>
  <c r="BE343" i="2"/>
  <c r="BE352" i="2"/>
  <c r="BE366" i="2"/>
  <c r="BE368" i="2"/>
  <c r="BE372" i="2"/>
  <c r="F93" i="2"/>
  <c r="BE166" i="2"/>
  <c r="BE202" i="2"/>
  <c r="BE206" i="2"/>
  <c r="BE222" i="2"/>
  <c r="BE245" i="2"/>
  <c r="BE252" i="2"/>
  <c r="BE256" i="2"/>
  <c r="BE275" i="2"/>
  <c r="BE296" i="2"/>
  <c r="BE305" i="2"/>
  <c r="BE308" i="2"/>
  <c r="BE321" i="2"/>
  <c r="BE342" i="2"/>
  <c r="BE348" i="2"/>
  <c r="BE361" i="2"/>
  <c r="BE365" i="2"/>
  <c r="BE373" i="2"/>
  <c r="BE154" i="2"/>
  <c r="BE159" i="2"/>
  <c r="BE164" i="2"/>
  <c r="BE172" i="2"/>
  <c r="BE226" i="2"/>
  <c r="BE247" i="2"/>
  <c r="BE254" i="2"/>
  <c r="BE255" i="2"/>
  <c r="BE276" i="2"/>
  <c r="BE285" i="2"/>
  <c r="BE295" i="2"/>
  <c r="BE299" i="2"/>
  <c r="BE300" i="2"/>
  <c r="BE303" i="2"/>
  <c r="BE312" i="2"/>
  <c r="F38" i="2"/>
  <c r="BC96" i="1"/>
  <c r="J36" i="4"/>
  <c r="AW99" i="1"/>
  <c r="F37" i="8"/>
  <c r="BB103" i="1" s="1"/>
  <c r="F37" i="10"/>
  <c r="BB105" i="1" s="1"/>
  <c r="J36" i="11"/>
  <c r="AW106" i="1"/>
  <c r="J36" i="2"/>
  <c r="AW96" i="1"/>
  <c r="F38" i="5"/>
  <c r="BC100" i="1" s="1"/>
  <c r="F36" i="6"/>
  <c r="BA101" i="1" s="1"/>
  <c r="J36" i="6"/>
  <c r="AW101" i="1"/>
  <c r="F36" i="7"/>
  <c r="BA102" i="1"/>
  <c r="F39" i="8"/>
  <c r="BD103" i="1" s="1"/>
  <c r="J36" i="10"/>
  <c r="AW105" i="1" s="1"/>
  <c r="F36" i="10"/>
  <c r="BA105" i="1"/>
  <c r="F36" i="11"/>
  <c r="BA106" i="1"/>
  <c r="F36" i="2"/>
  <c r="BA96" i="1" s="1"/>
  <c r="F36" i="5"/>
  <c r="BA100" i="1" s="1"/>
  <c r="F39" i="5"/>
  <c r="BD100" i="1"/>
  <c r="F37" i="6"/>
  <c r="BB101" i="1"/>
  <c r="F39" i="7"/>
  <c r="BD102" i="1" s="1"/>
  <c r="F36" i="9"/>
  <c r="BA104" i="1" s="1"/>
  <c r="F37" i="11"/>
  <c r="BB106" i="1"/>
  <c r="F37" i="2"/>
  <c r="BB96" i="1"/>
  <c r="F39" i="4"/>
  <c r="BD99" i="1" s="1"/>
  <c r="F38" i="7"/>
  <c r="BC102" i="1" s="1"/>
  <c r="F37" i="9"/>
  <c r="BB104" i="1"/>
  <c r="J34" i="13"/>
  <c r="AW108" i="1"/>
  <c r="F35" i="13"/>
  <c r="BB108" i="1" s="1"/>
  <c r="AS94" i="1"/>
  <c r="F37" i="3"/>
  <c r="BB97" i="1"/>
  <c r="J36" i="3"/>
  <c r="AW97" i="1" s="1"/>
  <c r="F39" i="3"/>
  <c r="BD97" i="1" s="1"/>
  <c r="F37" i="4"/>
  <c r="BB99" i="1"/>
  <c r="F37" i="7"/>
  <c r="BB102" i="1"/>
  <c r="J36" i="9"/>
  <c r="AW104" i="1" s="1"/>
  <c r="F34" i="12"/>
  <c r="BA107" i="1" s="1"/>
  <c r="F37" i="13"/>
  <c r="BD108" i="1"/>
  <c r="F38" i="4"/>
  <c r="BC99" i="1"/>
  <c r="F36" i="8"/>
  <c r="BA103" i="1" s="1"/>
  <c r="F39" i="9"/>
  <c r="BD104" i="1" s="1"/>
  <c r="F39" i="11"/>
  <c r="BD106" i="1"/>
  <c r="F36" i="3"/>
  <c r="BA97" i="1"/>
  <c r="F38" i="3"/>
  <c r="BC97" i="1" s="1"/>
  <c r="F36" i="4"/>
  <c r="BA99" i="1" s="1"/>
  <c r="J36" i="8"/>
  <c r="AW103" i="1"/>
  <c r="F39" i="10"/>
  <c r="BD105" i="1"/>
  <c r="F38" i="10"/>
  <c r="BC105" i="1" s="1"/>
  <c r="F38" i="11"/>
  <c r="BC106" i="1" s="1"/>
  <c r="F39" i="2"/>
  <c r="BD96" i="1"/>
  <c r="F37" i="5"/>
  <c r="BB100" i="1"/>
  <c r="J36" i="5"/>
  <c r="AW100" i="1" s="1"/>
  <c r="F38" i="6"/>
  <c r="BC101" i="1" s="1"/>
  <c r="F39" i="6"/>
  <c r="BD101" i="1"/>
  <c r="J36" i="7"/>
  <c r="AW102" i="1"/>
  <c r="F38" i="8"/>
  <c r="BC103" i="1" s="1"/>
  <c r="F38" i="9"/>
  <c r="BC104" i="1" s="1"/>
  <c r="F36" i="13"/>
  <c r="BC108" i="1"/>
  <c r="BK262" i="2" l="1"/>
  <c r="J262" i="2" s="1"/>
  <c r="J105" i="2" s="1"/>
  <c r="BK124" i="3"/>
  <c r="BK123" i="3" s="1"/>
  <c r="J123" i="3" s="1"/>
  <c r="J98" i="3" s="1"/>
  <c r="J167" i="5"/>
  <c r="J102" i="5" s="1"/>
  <c r="J128" i="7"/>
  <c r="J99" i="7" s="1"/>
  <c r="J131" i="10"/>
  <c r="J100" i="10" s="1"/>
  <c r="J152" i="8"/>
  <c r="J101" i="8" s="1"/>
  <c r="P194" i="5"/>
  <c r="T141" i="2"/>
  <c r="R132" i="8"/>
  <c r="R131" i="8"/>
  <c r="BK194" i="5"/>
  <c r="J194" i="5" s="1"/>
  <c r="J105" i="5" s="1"/>
  <c r="T123" i="13"/>
  <c r="T122" i="13" s="1"/>
  <c r="T132" i="9"/>
  <c r="T131" i="9" s="1"/>
  <c r="R123" i="13"/>
  <c r="R122" i="13" s="1"/>
  <c r="P134" i="5"/>
  <c r="P132" i="5"/>
  <c r="AU100" i="1"/>
  <c r="P123" i="13"/>
  <c r="P122" i="13"/>
  <c r="AU108" i="1" s="1"/>
  <c r="T130" i="10"/>
  <c r="T129" i="10" s="1"/>
  <c r="R194" i="5"/>
  <c r="R132" i="5"/>
  <c r="T142" i="4"/>
  <c r="BK141" i="2"/>
  <c r="J141" i="2"/>
  <c r="J99" i="2" s="1"/>
  <c r="P130" i="10"/>
  <c r="P129" i="10" s="1"/>
  <c r="AU105" i="1" s="1"/>
  <c r="T128" i="7"/>
  <c r="T127" i="7"/>
  <c r="BK132" i="9"/>
  <c r="BK131" i="9"/>
  <c r="J131" i="9" s="1"/>
  <c r="J98" i="9" s="1"/>
  <c r="BK123" i="13"/>
  <c r="J123" i="13"/>
  <c r="J97" i="13"/>
  <c r="P128" i="7"/>
  <c r="P127" i="7" s="1"/>
  <c r="AU102" i="1" s="1"/>
  <c r="T132" i="8"/>
  <c r="T131" i="8"/>
  <c r="BK122" i="6"/>
  <c r="J122" i="6"/>
  <c r="R124" i="3"/>
  <c r="R123" i="3"/>
  <c r="P124" i="3"/>
  <c r="P123" i="3"/>
  <c r="AU97" i="1" s="1"/>
  <c r="P122" i="6"/>
  <c r="AU101" i="1" s="1"/>
  <c r="T124" i="3"/>
  <c r="T123" i="3"/>
  <c r="R132" i="11"/>
  <c r="R131" i="11" s="1"/>
  <c r="R130" i="10"/>
  <c r="R129" i="10" s="1"/>
  <c r="T262" i="2"/>
  <c r="T659" i="4"/>
  <c r="P141" i="2"/>
  <c r="P140" i="2"/>
  <c r="AU96" i="1"/>
  <c r="T132" i="5"/>
  <c r="P132" i="9"/>
  <c r="P131" i="9" s="1"/>
  <c r="AU104" i="1" s="1"/>
  <c r="R659" i="4"/>
  <c r="R141" i="4" s="1"/>
  <c r="P659" i="4"/>
  <c r="P141" i="4"/>
  <c r="AU99" i="1" s="1"/>
  <c r="R262" i="2"/>
  <c r="T132" i="11"/>
  <c r="T131" i="11"/>
  <c r="P132" i="11"/>
  <c r="P131" i="11" s="1"/>
  <c r="AU106" i="1" s="1"/>
  <c r="R141" i="2"/>
  <c r="R140" i="2" s="1"/>
  <c r="BK659" i="4"/>
  <c r="J659" i="4" s="1"/>
  <c r="J108" i="4" s="1"/>
  <c r="BK119" i="12"/>
  <c r="J119" i="12" s="1"/>
  <c r="J97" i="12" s="1"/>
  <c r="J124" i="13"/>
  <c r="J98" i="13" s="1"/>
  <c r="BK132" i="11"/>
  <c r="J132" i="11" s="1"/>
  <c r="J99" i="11" s="1"/>
  <c r="BK129" i="10"/>
  <c r="J129" i="10" s="1"/>
  <c r="J98" i="10" s="1"/>
  <c r="BK131" i="8"/>
  <c r="J131" i="8" s="1"/>
  <c r="J98" i="8" s="1"/>
  <c r="BK132" i="5"/>
  <c r="J132" i="5"/>
  <c r="J98" i="5" s="1"/>
  <c r="J124" i="3"/>
  <c r="J99" i="3" s="1"/>
  <c r="BK140" i="2"/>
  <c r="J140" i="2" s="1"/>
  <c r="J98" i="2" s="1"/>
  <c r="J32" i="6"/>
  <c r="AG101" i="1" s="1"/>
  <c r="BA95" i="1"/>
  <c r="AW95" i="1"/>
  <c r="J32" i="3"/>
  <c r="AG97" i="1"/>
  <c r="J35" i="5"/>
  <c r="AV100" i="1" s="1"/>
  <c r="AT100" i="1" s="1"/>
  <c r="F35" i="7"/>
  <c r="AZ102" i="1"/>
  <c r="J35" i="10"/>
  <c r="AV105" i="1" s="1"/>
  <c r="AT105" i="1" s="1"/>
  <c r="BC98" i="1"/>
  <c r="AY98" i="1" s="1"/>
  <c r="F33" i="12"/>
  <c r="AZ107" i="1" s="1"/>
  <c r="F33" i="13"/>
  <c r="AZ108" i="1"/>
  <c r="F35" i="3"/>
  <c r="AZ97" i="1"/>
  <c r="J35" i="6"/>
  <c r="AV101" i="1" s="1"/>
  <c r="AT101" i="1" s="1"/>
  <c r="J32" i="7"/>
  <c r="AG102" i="1"/>
  <c r="J35" i="9"/>
  <c r="AV104" i="1"/>
  <c r="AT104" i="1" s="1"/>
  <c r="BB95" i="1"/>
  <c r="F35" i="4"/>
  <c r="AZ99" i="1" s="1"/>
  <c r="BC95" i="1"/>
  <c r="AY95" i="1"/>
  <c r="J35" i="4"/>
  <c r="AV99" i="1"/>
  <c r="AT99" i="1" s="1"/>
  <c r="BD95" i="1"/>
  <c r="F35" i="5"/>
  <c r="AZ100" i="1"/>
  <c r="J35" i="7"/>
  <c r="AV102" i="1"/>
  <c r="AT102" i="1" s="1"/>
  <c r="F35" i="10"/>
  <c r="AZ105" i="1"/>
  <c r="J35" i="11"/>
  <c r="AV106" i="1"/>
  <c r="AT106" i="1"/>
  <c r="J35" i="2"/>
  <c r="AV96" i="1"/>
  <c r="AT96" i="1" s="1"/>
  <c r="F35" i="9"/>
  <c r="AZ104" i="1"/>
  <c r="J35" i="3"/>
  <c r="AV97" i="1"/>
  <c r="AT97" i="1"/>
  <c r="F35" i="6"/>
  <c r="AZ101" i="1"/>
  <c r="F35" i="8"/>
  <c r="AZ103" i="1" s="1"/>
  <c r="BD98" i="1"/>
  <c r="BB98" i="1"/>
  <c r="AX98" i="1"/>
  <c r="BA98" i="1"/>
  <c r="AW98" i="1" s="1"/>
  <c r="J33" i="13"/>
  <c r="AV108" i="1" s="1"/>
  <c r="AT108" i="1" s="1"/>
  <c r="F35" i="2"/>
  <c r="AZ96" i="1" s="1"/>
  <c r="J35" i="8"/>
  <c r="AV103" i="1"/>
  <c r="AT103" i="1" s="1"/>
  <c r="F35" i="11"/>
  <c r="AZ106" i="1" s="1"/>
  <c r="AN101" i="1" l="1"/>
  <c r="BK141" i="4"/>
  <c r="J141" i="4" s="1"/>
  <c r="J32" i="4" s="1"/>
  <c r="AG99" i="1" s="1"/>
  <c r="AN99" i="1" s="1"/>
  <c r="T141" i="4"/>
  <c r="T140" i="2"/>
  <c r="BK131" i="11"/>
  <c r="J131" i="11"/>
  <c r="J98" i="11" s="1"/>
  <c r="J98" i="6"/>
  <c r="BK122" i="13"/>
  <c r="J122" i="13"/>
  <c r="J96" i="13" s="1"/>
  <c r="BK118" i="12"/>
  <c r="J118" i="12"/>
  <c r="J132" i="9"/>
  <c r="J99" i="9" s="1"/>
  <c r="AN102" i="1"/>
  <c r="J41" i="7"/>
  <c r="J41" i="6"/>
  <c r="AN97" i="1"/>
  <c r="J41" i="4"/>
  <c r="J41" i="3"/>
  <c r="AU95" i="1"/>
  <c r="J32" i="9"/>
  <c r="AG104" i="1"/>
  <c r="AX95" i="1"/>
  <c r="J32" i="8"/>
  <c r="AG103" i="1"/>
  <c r="AN103" i="1"/>
  <c r="BB94" i="1"/>
  <c r="W31" i="1"/>
  <c r="J32" i="5"/>
  <c r="AG100" i="1"/>
  <c r="AN100" i="1" s="1"/>
  <c r="BD94" i="1"/>
  <c r="W33" i="1"/>
  <c r="AU98" i="1"/>
  <c r="J30" i="12"/>
  <c r="AG107" i="1"/>
  <c r="J32" i="2"/>
  <c r="AG96" i="1"/>
  <c r="AG95" i="1" s="1"/>
  <c r="J32" i="10"/>
  <c r="AG105" i="1"/>
  <c r="AN105" i="1"/>
  <c r="BA94" i="1"/>
  <c r="AW94" i="1"/>
  <c r="AK30" i="1" s="1"/>
  <c r="AZ95" i="1"/>
  <c r="AV95" i="1" s="1"/>
  <c r="AT95" i="1" s="1"/>
  <c r="BC94" i="1"/>
  <c r="W32" i="1"/>
  <c r="AZ98" i="1"/>
  <c r="AV98" i="1"/>
  <c r="AT98" i="1" s="1"/>
  <c r="J98" i="4" l="1"/>
  <c r="J41" i="9"/>
  <c r="J96" i="12"/>
  <c r="J39" i="12"/>
  <c r="J41" i="10"/>
  <c r="J41" i="8"/>
  <c r="J41" i="5"/>
  <c r="J41" i="2"/>
  <c r="AN95" i="1"/>
  <c r="AN96" i="1"/>
  <c r="AN107" i="1"/>
  <c r="AN104" i="1"/>
  <c r="AU94" i="1"/>
  <c r="AY94" i="1"/>
  <c r="J30" i="13"/>
  <c r="AG108" i="1"/>
  <c r="AG94" i="1" s="1"/>
  <c r="AK26" i="1" s="1"/>
  <c r="W30" i="1"/>
  <c r="AZ94" i="1"/>
  <c r="W29" i="1" s="1"/>
  <c r="J32" i="11"/>
  <c r="AG106" i="1"/>
  <c r="AG98" i="1"/>
  <c r="AX94" i="1"/>
  <c r="J39" i="13" l="1"/>
  <c r="J41" i="11"/>
  <c r="AN98" i="1"/>
  <c r="AN106" i="1"/>
  <c r="AN108" i="1"/>
  <c r="AV94" i="1"/>
  <c r="AK29" i="1" s="1"/>
  <c r="AK35" i="1" s="1"/>
  <c r="AT94" i="1" l="1"/>
  <c r="AN94" i="1" s="1"/>
</calcChain>
</file>

<file path=xl/sharedStrings.xml><?xml version="1.0" encoding="utf-8"?>
<sst xmlns="http://schemas.openxmlformats.org/spreadsheetml/2006/main" count="27795" uniqueCount="4967">
  <si>
    <t>Export Komplet</t>
  </si>
  <si>
    <t/>
  </si>
  <si>
    <t>2.0</t>
  </si>
  <si>
    <t>ZAMOK</t>
  </si>
  <si>
    <t>False</t>
  </si>
  <si>
    <t>{596bb7f2-6a68-49d5-a9fc-8635b6d12778}</t>
  </si>
  <si>
    <t>0,01</t>
  </si>
  <si>
    <t>21</t>
  </si>
  <si>
    <t>12</t>
  </si>
  <si>
    <t>REKAPITULACE STAVBY</t>
  </si>
  <si>
    <t>v ---  níže se nacházejí doplnkové a pomocné údaje k sestavám  --- v</t>
  </si>
  <si>
    <t>Návod na vyplnění</t>
  </si>
  <si>
    <t>0,001</t>
  </si>
  <si>
    <t>Kód:</t>
  </si>
  <si>
    <t>ST6106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</si>
  <si>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</si>
  <si>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</si>
  <si>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KUCHYNĚ A JÍDELNY SPŠE A VOŠ  PLZEŇ,  projekt č. CZ.05.01.01/2022_008/0001816</t>
  </si>
  <si>
    <t>KSO:</t>
  </si>
  <si>
    <t>CC-CZ:</t>
  </si>
  <si>
    <t>Místo:</t>
  </si>
  <si>
    <t>Plzeň, parc.č. 2688/24 v k.ú. Plzeň</t>
  </si>
  <si>
    <t>Datum:</t>
  </si>
  <si>
    <t>19. 6. 2024</t>
  </si>
  <si>
    <t>Zadavatel:</t>
  </si>
  <si>
    <t>IČ:</t>
  </si>
  <si>
    <t>49774301</t>
  </si>
  <si>
    <t>VOŠ  a SPŠE Plzeň, Částkova 817/58, 326 00 Plzeň</t>
  </si>
  <si>
    <t>DIČ:</t>
  </si>
  <si>
    <t>CZ49774301</t>
  </si>
  <si>
    <t>Uchazeč:</t>
  </si>
  <si>
    <t>Vyplň údaj</t>
  </si>
  <si>
    <t>Projektant:</t>
  </si>
  <si>
    <t>11620595</t>
  </si>
  <si>
    <t>arch. projektová kancelář Ing. arch. Václav Mastný</t>
  </si>
  <si>
    <t>True</t>
  </si>
  <si>
    <t>Zpracovatel:</t>
  </si>
  <si>
    <t>Ing.Pavlov</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</si>
  <si>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</si>
  <si>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</si>
  <si>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</si>
  <si>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</si>
  <si>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</si>
  <si>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</si>
  <si>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</si>
  <si>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</si>
  <si>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</si>
  <si>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</si>
  <si>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</si>
  <si>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</si>
  <si>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</si>
  <si>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</si>
  <si>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</si>
  <si>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</si>
  <si>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</si>
  <si>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</si>
  <si>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</si>
  <si>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</si>
  <si>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</si>
  <si>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</si>
  <si>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</si>
  <si>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</si>
  <si>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</si>
  <si>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</si>
  <si>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</si>
  <si>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</si>
  <si>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</si>
  <si>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</si>
  <si>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</si>
  <si>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</si>
  <si>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</si>
  <si>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</si>
  <si>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</si>
  <si>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</si>
  <si>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</si>
  <si>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</si>
  <si>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</si>
  <si>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</si>
  <si>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</si>
  <si>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</si>
  <si>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</si>
  <si>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</si>
  <si>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</si>
  <si>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</si>
  <si>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</si>
  <si>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Výměna střechy</t>
  </si>
  <si>
    <t>STA</t>
  </si>
  <si>
    <t>1</t>
  </si>
  <si>
    <t>{1639049f-1d46-408b-9060-709644c95d84}</t>
  </si>
  <si>
    <t>2</t>
  </si>
  <si>
    <t>/</t>
  </si>
  <si>
    <t>VS01</t>
  </si>
  <si>
    <t xml:space="preserve">Střecha  jídelna , posluchárna ( bez střešních vazníků) </t>
  </si>
  <si>
    <t>Soupis</t>
  </si>
  <si>
    <t>{eb90724d-6ac8-4715-a367-404dc0b310a0}</t>
  </si>
  <si>
    <t>VS02</t>
  </si>
  <si>
    <t xml:space="preserve">Střecha kuchyně </t>
  </si>
  <si>
    <t>{7d32beee-2888-45aa-8639-ac41ffe69a12}</t>
  </si>
  <si>
    <t>02</t>
  </si>
  <si>
    <t>Kuchyně a jídelna</t>
  </si>
  <si>
    <t>{41f2c4d6-9599-4955-8100-c8e6633bb464}</t>
  </si>
  <si>
    <t>KJ01</t>
  </si>
  <si>
    <t>Stavebně konstrukční část</t>
  </si>
  <si>
    <t>{ac1c5c3d-54a8-4bcd-97ac-f3934ddc0e1d}</t>
  </si>
  <si>
    <t>KJ02</t>
  </si>
  <si>
    <t>Zdravotně technická instalace - kanalizace</t>
  </si>
  <si>
    <t>{6434a8f5-ddbd-46c4-b12e-6d7978610fb4}</t>
  </si>
  <si>
    <t>KJ03</t>
  </si>
  <si>
    <t>Zdravotně technická instalace - vodovod</t>
  </si>
  <si>
    <t>{18fc05c9-f0a7-4e8c-8e40-b10a2d1bed36}</t>
  </si>
  <si>
    <t>KJ04</t>
  </si>
  <si>
    <t>Vytápění</t>
  </si>
  <si>
    <t>{b9469a9c-776e-4658-a735-5a9e1b89070b}</t>
  </si>
  <si>
    <t>KJ05</t>
  </si>
  <si>
    <t>Elektroinstalace</t>
  </si>
  <si>
    <t>{1d599c29-5470-4093-aa69-4bed82f37d60}</t>
  </si>
  <si>
    <t>KJ06</t>
  </si>
  <si>
    <t>Vzduchotechnika</t>
  </si>
  <si>
    <t>{058b7709-9722-40e0-9b0b-b6fecec64e0a}</t>
  </si>
  <si>
    <t>KJ07</t>
  </si>
  <si>
    <t>Měření a regulace</t>
  </si>
  <si>
    <t>{2d55665b-5a03-45a2-b33a-85323a879b74}</t>
  </si>
  <si>
    <t>KJ08</t>
  </si>
  <si>
    <t>Slaboproudá elektroinstalace</t>
  </si>
  <si>
    <t>{8a77edb0-f3d5-4587-8cd9-adafcd3672f1}</t>
  </si>
  <si>
    <t>03</t>
  </si>
  <si>
    <t>Technologické vybavení gastronomického provozu</t>
  </si>
  <si>
    <t>{d39b991b-1558-45fa-896d-905d876f0221}</t>
  </si>
  <si>
    <t>04</t>
  </si>
  <si>
    <t>VRN</t>
  </si>
  <si>
    <t>{e2840f6f-b41e-4fef-80c0-f301e5060219}</t>
  </si>
  <si>
    <t>KRYCÍ LIST SOUPISU PRACÍ</t>
  </si>
  <si>
    <t>Objekt:</t>
  </si>
  <si>
    <t>01 - Výměna střechy</t>
  </si>
  <si>
    <t>Soupis:</t>
  </si>
  <si>
    <t xml:space="preserve">VS01 - Střecha  jídelna , posluchárna ( bez střešních vazníků) </t>
  </si>
  <si>
    <t xml:space="preserve"> </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</si>
  <si>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</si>
  <si>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</si>
  <si>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</si>
  <si>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</si>
  <si>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</si>
  <si>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</si>
  <si>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</si>
  <si>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</si>
  <si>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</si>
  <si>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</si>
  <si>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</si>
  <si>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</si>
  <si>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</si>
  <si>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</si>
  <si>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741 - Elektroinstalace - silnoproud</t>
  </si>
  <si>
    <t xml:space="preserve">    742 - Elektroinstalace - slaboproud</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</si>
  <si>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</si>
  <si>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</si>
  <si>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</si>
  <si>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</si>
  <si>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</si>
  <si>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</si>
  <si>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</si>
  <si>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</si>
  <si>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</si>
  <si>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</si>
  <si>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</si>
  <si>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</si>
  <si>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</si>
  <si>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</si>
  <si>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</si>
  <si>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</si>
  <si>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</si>
  <si>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</si>
  <si>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</si>
  <si>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</si>
  <si>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</si>
  <si>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</si>
  <si>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</si>
  <si>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</si>
  <si>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</si>
  <si>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</si>
  <si>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</si>
  <si>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</si>
  <si>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310238411</t>
  </si>
  <si>
    <t>Zazdívka otvorů ve zdivu nadzákladovém cihlami pálenými plochy přes 0,25 m2 do 1 m2 na maltu cementovou</t>
  </si>
  <si>
    <t>m3</t>
  </si>
  <si>
    <t>4</t>
  </si>
  <si>
    <t>-1728362188</t>
  </si>
  <si>
    <t>VV</t>
  </si>
  <si>
    <t>4,5</t>
  </si>
  <si>
    <t>Součet</t>
  </si>
  <si>
    <t>34194101R</t>
  </si>
  <si>
    <t>Nosné svary válc.profilů</t>
  </si>
  <si>
    <t>kus</t>
  </si>
  <si>
    <t>-287359965</t>
  </si>
  <si>
    <t>16</t>
  </si>
  <si>
    <t xml:space="preserve">doplnění U 100 </t>
  </si>
  <si>
    <t>6</t>
  </si>
  <si>
    <t>Úpravy povrchů, podlahy a osazování výplní</t>
  </si>
  <si>
    <t>619991011</t>
  </si>
  <si>
    <t>Zakrytí vnitřních ploch před znečištěním včetně pozdějšího odkrytí konstrukcí a prvků obalením fólií a přelepením páskou</t>
  </si>
  <si>
    <t>m2</t>
  </si>
  <si>
    <t>277657397</t>
  </si>
  <si>
    <t>2,1*1,5*12*2</t>
  </si>
  <si>
    <t>619996117</t>
  </si>
  <si>
    <t>Ochrana stavebních konstrukcí a samostatných prvků včetně pozdějšího odstranění obedněním z OSB desek podlahy</t>
  </si>
  <si>
    <t>-1005850456</t>
  </si>
  <si>
    <t>17,7*23</t>
  </si>
  <si>
    <t>13,7*11,4</t>
  </si>
  <si>
    <t>11,4*3,7</t>
  </si>
  <si>
    <t>5</t>
  </si>
  <si>
    <t>622151031</t>
  </si>
  <si>
    <t>Penetrační nátěr vnějších pastovitých tenkovrstvých omítek silikonový stěn</t>
  </si>
  <si>
    <t>1078815145</t>
  </si>
  <si>
    <t>622211021</t>
  </si>
  <si>
    <t>Montáž kontaktního zateplení lepením a mechanickým kotvením z polystyrenových desek nebo z kombinovaných desek na vnější stěny, tloušťky desek přes 80 do 120 mm</t>
  </si>
  <si>
    <t>-802045748</t>
  </si>
  <si>
    <t>7</t>
  </si>
  <si>
    <t>M</t>
  </si>
  <si>
    <t>28375938</t>
  </si>
  <si>
    <t>deska EPS 70 fasádní λ=0,039 tl 100mm</t>
  </si>
  <si>
    <t>8</t>
  </si>
  <si>
    <t>-2123810302</t>
  </si>
  <si>
    <t>37,48*1,02 "Přepočtené koeficientem množství</t>
  </si>
  <si>
    <t>622211031</t>
  </si>
  <si>
    <t>Montáž kontaktního zateplení lepením a mechanickým kotvením z polystyrenových desek nebo z kombinovaných desek na vnější stěny, tloušťky desek přes 120 do 160 mm</t>
  </si>
  <si>
    <t>491300538</t>
  </si>
  <si>
    <t>9</t>
  </si>
  <si>
    <t>28375935</t>
  </si>
  <si>
    <t>deska EPS 70 fasádní λ=0,039 tl 150mm</t>
  </si>
  <si>
    <t>-1339784303</t>
  </si>
  <si>
    <t>10</t>
  </si>
  <si>
    <t>622211061</t>
  </si>
  <si>
    <t>Montáž kontaktního zateplení lepením a mechanickým kotvením z polystyrenových desek nebo z kombinovaných desek na vnější stěny, tloušťky desek přes 240 mm</t>
  </si>
  <si>
    <t>-1737686943</t>
  </si>
  <si>
    <t>11</t>
  </si>
  <si>
    <t>28376408</t>
  </si>
  <si>
    <t>deska z polystyrénu XPS, hrana polodrážková a hladký povrch 500kPa</t>
  </si>
  <si>
    <t>-516015795</t>
  </si>
  <si>
    <t>622215133</t>
  </si>
  <si>
    <t>Oprava kontaktního zateplení z polystyrenových desek jednotlivých malých ploch tloušťky přes 120 do 160 mm stěn, plochy jednotlivě přes 0,25 do 0,5 m2</t>
  </si>
  <si>
    <t>-1467637162</t>
  </si>
  <si>
    <t>2*2</t>
  </si>
  <si>
    <t>zazdívky krajní</t>
  </si>
  <si>
    <t>13</t>
  </si>
  <si>
    <t>622215134</t>
  </si>
  <si>
    <t>Oprava kontaktního zateplení z polystyrenových desek jednotlivých malých ploch tloušťky přes 120 do 160 mm stěn, plochy jednotlivě přes 0,5 do 1,0 m2</t>
  </si>
  <si>
    <t>828841755</t>
  </si>
  <si>
    <t>5*2</t>
  </si>
  <si>
    <t>zazdívky kromě krajních</t>
  </si>
  <si>
    <t>14</t>
  </si>
  <si>
    <t>622252002</t>
  </si>
  <si>
    <t>Montáž profilů kontaktního zateplení ostatních stěnových, dilatačních apod. lepených do tmelu</t>
  </si>
  <si>
    <t>m</t>
  </si>
  <si>
    <t>-546706266</t>
  </si>
  <si>
    <t>36,3*2</t>
  </si>
  <si>
    <t>15</t>
  </si>
  <si>
    <t>63127466</t>
  </si>
  <si>
    <t>profil rohový Al 23x23mm s výztužnou tkaninou š 100mm pro ETICS</t>
  </si>
  <si>
    <t>1471532358</t>
  </si>
  <si>
    <t>72,6*1,05 "Přepočtené koeficientem množství</t>
  </si>
  <si>
    <t>-74854645</t>
  </si>
  <si>
    <t>17</t>
  </si>
  <si>
    <t>28342206</t>
  </si>
  <si>
    <t>profil ukončovací PVC s výztužnou tkaninu pro ukončení atiky ETICS</t>
  </si>
  <si>
    <t>-1405186711</t>
  </si>
  <si>
    <t>18</t>
  </si>
  <si>
    <t>622525103</t>
  </si>
  <si>
    <t>Omítka tenkovrstvá jednotlivých malých ploch silikátová, akrylátová, silikonová nebo silikonsilikátová stěn, plochy jednotlivě přes 0,25 do 0,5 m2</t>
  </si>
  <si>
    <t>1969639481</t>
  </si>
  <si>
    <t>19</t>
  </si>
  <si>
    <t>622525104</t>
  </si>
  <si>
    <t>Omítka tenkovrstvá jednotlivých malých ploch silikátová, akrylátová, silikonová nebo silikonsilikátová stěn, plochy jednotlivě přes 0,5 do 1,0 m2</t>
  </si>
  <si>
    <t>1367216996</t>
  </si>
  <si>
    <t>20</t>
  </si>
  <si>
    <t>622531012</t>
  </si>
  <si>
    <t>Omítka tenkovrstvá silikonová vnějších ploch probarvená, bez penetrace podkladu zrnitá, tloušťky 1,5 mm stěn</t>
  </si>
  <si>
    <t>-147979126</t>
  </si>
  <si>
    <t>37,48</t>
  </si>
  <si>
    <t>83,39</t>
  </si>
  <si>
    <t>41,82</t>
  </si>
  <si>
    <t>629991001</t>
  </si>
  <si>
    <t>Zakrytí vnějších ploch před znečištěním včetně pozdějšího odkrytí ploch podélných rovných (např. chodníků) fólií položenou volně</t>
  </si>
  <si>
    <t>927672369</t>
  </si>
  <si>
    <t>střechy přilehlé</t>
  </si>
  <si>
    <t>18,81*1,5*2</t>
  </si>
  <si>
    <t>37,4*1,5*2</t>
  </si>
  <si>
    <t>22</t>
  </si>
  <si>
    <t>629991011</t>
  </si>
  <si>
    <t>Zakrytí vnějších ploch před znečištěním včetně pozdějšího odkrytí výplní otvorů a svislých ploch fólií přilepenou lepící páskou</t>
  </si>
  <si>
    <t>-134878917</t>
  </si>
  <si>
    <t>Ostatní konstrukce a práce, bourání</t>
  </si>
  <si>
    <t>23</t>
  </si>
  <si>
    <t>941111121</t>
  </si>
  <si>
    <t>Montáž lešení řadového trubkového lehkého pracovního s podlahami s provozním zatížením tř. 3 do 200 kg/m2 šířky tř. W09 přes 0,9 do 1,2 m, výšky do 10 m</t>
  </si>
  <si>
    <t>37443046</t>
  </si>
  <si>
    <t>(1,2*2+38,4)*2*3,55</t>
  </si>
  <si>
    <t>18,81*4,5*2</t>
  </si>
  <si>
    <t>24</t>
  </si>
  <si>
    <t>941111221</t>
  </si>
  <si>
    <t>Montáž lešení řadového trubkového lehkého pracovního s podlahami s provozním zatížením tř. 3 do 200 kg/m2 Příplatek za první a každý další den použití lešení k ceně -1121</t>
  </si>
  <si>
    <t>52866827</t>
  </si>
  <si>
    <t>458,97*30*2</t>
  </si>
  <si>
    <t>25</t>
  </si>
  <si>
    <t>941111821</t>
  </si>
  <si>
    <t>Demontáž lešení řadového trubkového lehkého pracovního s podlahami s provozním zatížením tř. 3 do 200 kg/m2 šířky tř. W09 přes 0,9 do 1,2 m, výšky do 10 m</t>
  </si>
  <si>
    <t>-806887607</t>
  </si>
  <si>
    <t>26</t>
  </si>
  <si>
    <t>943121111</t>
  </si>
  <si>
    <t>Montáž lešení prostorového trubkového těžkého pracovního nebo podpěrného bez podlah s provozním zatížením tř. 4 od 200 do 300 kg/m2, výšky do 20 m</t>
  </si>
  <si>
    <t>460496112</t>
  </si>
  <si>
    <t>17,7*23*5,8</t>
  </si>
  <si>
    <t>13,7*11,4*(5,8+2,4)/2</t>
  </si>
  <si>
    <t>11,4*3,7*2,4</t>
  </si>
  <si>
    <t>27</t>
  </si>
  <si>
    <t>943121211</t>
  </si>
  <si>
    <t>Montáž lešení prostorového trubkového těžkého pracovního nebo podpěrného bez podlah Příplatek za první a každý další den použití lešení k ceně -1111</t>
  </si>
  <si>
    <t>-704355454</t>
  </si>
  <si>
    <t>3102,75*30</t>
  </si>
  <si>
    <t>28</t>
  </si>
  <si>
    <t>943121811</t>
  </si>
  <si>
    <t>Demontáž lešení prostorového trubkového těžkého pracovního nebo podpěrného bez podlah s provozním zatížením tř. 4 od 200 do 300 kg/m2, výšky do 20 m</t>
  </si>
  <si>
    <t>-1181437349</t>
  </si>
  <si>
    <t>29</t>
  </si>
  <si>
    <t>944311112</t>
  </si>
  <si>
    <t>Montáž záchytného ohrazení trubkového nebo dílcového na vnějších volných stranách objektů s hloubkou pádu do 6,0 m</t>
  </si>
  <si>
    <t>-349770209</t>
  </si>
  <si>
    <t>(38,4+18,82)*2</t>
  </si>
  <si>
    <t>30</t>
  </si>
  <si>
    <t>944311211</t>
  </si>
  <si>
    <t>Montáž záchytného ohrazení trubkového nebo dílcového Příplatek za první a každý další den použití ohrazení k ceně -1111 nebo -1112</t>
  </si>
  <si>
    <t>-969326486</t>
  </si>
  <si>
    <t>114,44*30</t>
  </si>
  <si>
    <t>31</t>
  </si>
  <si>
    <t>944311812</t>
  </si>
  <si>
    <t>Demontáž záchytného ohrazení trubkového nebo dílcového na vnějších volných stranách objektů s hloubkou pádu do 6,0 m</t>
  </si>
  <si>
    <t>117449284</t>
  </si>
  <si>
    <t>32</t>
  </si>
  <si>
    <t>949211111</t>
  </si>
  <si>
    <t>Montáž lešeňové podlahy pro trubková lešení z fošen, prken nebo dřevěných sbíjených lešeňových dílců s příčníky nebo podélníky, ve výšce do 10 m</t>
  </si>
  <si>
    <t>1231649063</t>
  </si>
  <si>
    <t>33</t>
  </si>
  <si>
    <t>949211211</t>
  </si>
  <si>
    <t>Montáž lešeňové podlahy pro trubková lešení Příplatek za první a každý další den použití lešení k ceně -1111 nebo -1112</t>
  </si>
  <si>
    <t>1633550472</t>
  </si>
  <si>
    <t>605,46*30</t>
  </si>
  <si>
    <t>34</t>
  </si>
  <si>
    <t>949211811</t>
  </si>
  <si>
    <t>Demontáž lešeňové podlahy pro trubková lešení z fošen, prken nebo dřevěných sbíjených lešeňových dílců s příčníky nebo podélníky, ve výšce do 10 m</t>
  </si>
  <si>
    <t>406733944</t>
  </si>
  <si>
    <t>35</t>
  </si>
  <si>
    <t>963012520</t>
  </si>
  <si>
    <t>Bourání stropů z desek nebo panelů železobetonových prefabrikovaných s dutinami z panelů, š. přes 300 mm tl. přes 140 mm</t>
  </si>
  <si>
    <t>874958454</t>
  </si>
  <si>
    <t>36</t>
  </si>
  <si>
    <t>96401137R</t>
  </si>
  <si>
    <t>Vybourání železobetonových předpjatých příhradových nosníků ,vazníků, délky do 18 m</t>
  </si>
  <si>
    <t>-861435575</t>
  </si>
  <si>
    <t>37</t>
  </si>
  <si>
    <t>965045113</t>
  </si>
  <si>
    <t>Bourání potěrů tl. do 50 mm cementových nebo pískocementových, plochy přes 4 m2</t>
  </si>
  <si>
    <t>-1129220383</t>
  </si>
  <si>
    <t>35,54*9,5*2</t>
  </si>
  <si>
    <t>38</t>
  </si>
  <si>
    <t>966080103</t>
  </si>
  <si>
    <t>Bourání kontaktního zateplení včetně povrchové úpravy omítkou nebo nátěrem z polystyrénových desek, tloušťky přes 60 do 120 mm</t>
  </si>
  <si>
    <t>1863859033</t>
  </si>
  <si>
    <t>39</t>
  </si>
  <si>
    <t>971033561</t>
  </si>
  <si>
    <t>Vybourání otvorů ve zdivu základovém nebo nadzákladovém z cihel, tvárnic, příčkovek z cihel pálených na maltu vápennou nebo vápenocementovou plochy do 1 m2, tl. do 600 mm</t>
  </si>
  <si>
    <t>-537105611</t>
  </si>
  <si>
    <t>0,5*1*0,375*12*2</t>
  </si>
  <si>
    <t>pro uvolnění žb.vazníků</t>
  </si>
  <si>
    <t>40</t>
  </si>
  <si>
    <t>978035117</t>
  </si>
  <si>
    <t>Odstranění tenkovrstvých omítek nebo štuku tloušťky do 2 mm obroušením, rozsahu přes 50 do 100%</t>
  </si>
  <si>
    <t>-714019763</t>
  </si>
  <si>
    <t>997</t>
  </si>
  <si>
    <t>Přesun sutě</t>
  </si>
  <si>
    <t>41</t>
  </si>
  <si>
    <t>997013112</t>
  </si>
  <si>
    <t>Vnitrostaveništní doprava suti a vybouraných hmot vodorovně do 50 m svisle s použitím mechanizace pro budovy a haly výšky přes 6 do 9 m</t>
  </si>
  <si>
    <t>t</t>
  </si>
  <si>
    <t>-624982743</t>
  </si>
  <si>
    <t>42</t>
  </si>
  <si>
    <t>997013501</t>
  </si>
  <si>
    <t>Odvoz suti a vybouraných hmot na skládku nebo meziskládku se složením, na vzdálenost do 1 km</t>
  </si>
  <si>
    <t>-1803422827</t>
  </si>
  <si>
    <t>43</t>
  </si>
  <si>
    <t>997013509</t>
  </si>
  <si>
    <t>Odvoz suti a vybouraných hmot na skládku nebo meziskládku se složením, na vzdálenost Příplatek k ceně za každý další i započatý 1 km přes 1 km</t>
  </si>
  <si>
    <t>90652184</t>
  </si>
  <si>
    <t>502,34*14</t>
  </si>
  <si>
    <t>44</t>
  </si>
  <si>
    <t>997013601</t>
  </si>
  <si>
    <t>Poplatek za uložení stavebního odpadu na recyklační skládce (skládkovné) z prostého betonu zatříděného do Katalogu odpadů pod kódem 17 01 01</t>
  </si>
  <si>
    <t>-173774283</t>
  </si>
  <si>
    <t>45</t>
  </si>
  <si>
    <t>997013602</t>
  </si>
  <si>
    <t>Poplatek za uložení stavebního odpadu na recyklační skládce (skládkovné) z armovaného betonu zatříděného do Katalogu odpadů pod kódem 17 01 01</t>
  </si>
  <si>
    <t>996653787</t>
  </si>
  <si>
    <t>46</t>
  </si>
  <si>
    <t>997013811</t>
  </si>
  <si>
    <t>Poplatek za uložení stavebního odpadu na skládce (skládkovné) dřevěného zatříděného do Katalogu odpadů pod kódem 17 02 01</t>
  </si>
  <si>
    <t>1623542272</t>
  </si>
  <si>
    <t>47</t>
  </si>
  <si>
    <t>997013814</t>
  </si>
  <si>
    <t>Poplatek za uložení stavebního odpadu na skládce (skládkovné) z izolačních materiálů zatříděného do Katalogu odpadů pod kódem 17 06 04</t>
  </si>
  <si>
    <t>1597641915</t>
  </si>
  <si>
    <t>48</t>
  </si>
  <si>
    <t>997013863</t>
  </si>
  <si>
    <t>Poplatek za uložení stavebního odpadu na recyklační skládce (skládkovné) cihelného zatříděného do Katalogu odpadů pod kódem 17 01 02</t>
  </si>
  <si>
    <t>1567389290</t>
  </si>
  <si>
    <t>502,34</t>
  </si>
  <si>
    <t>-60,77-391,97-13,71-12,72</t>
  </si>
  <si>
    <t>998</t>
  </si>
  <si>
    <t>Přesun hmot</t>
  </si>
  <si>
    <t>49</t>
  </si>
  <si>
    <t>998011002</t>
  </si>
  <si>
    <t>Přesun hmot pro budovy občanské výstavby, bydlení, výrobu a služby s nosnou svislou konstrukcí zděnou z cihel, tvárnic nebo kamene vodorovná dopravní vzdálenost do 100 m pro budovy výšky přes 6 do 12 m</t>
  </si>
  <si>
    <t>-1099962131</t>
  </si>
  <si>
    <t>PSV</t>
  </si>
  <si>
    <t>Práce a dodávky PSV</t>
  </si>
  <si>
    <t>712</t>
  </si>
  <si>
    <t>Povlakové krytiny</t>
  </si>
  <si>
    <t>50</t>
  </si>
  <si>
    <t>712300843</t>
  </si>
  <si>
    <t>Odstranění ze střech plochých do 10° zbytkového asfaltového pásu odsekáním</t>
  </si>
  <si>
    <t>-1397051916</t>
  </si>
  <si>
    <t>675,26*0,5</t>
  </si>
  <si>
    <t>uvažováno 50 %</t>
  </si>
  <si>
    <t>51</t>
  </si>
  <si>
    <t>712340833</t>
  </si>
  <si>
    <t>Odstranění ze střech plochých do 10° krytiny povlakové třívrstvé</t>
  </si>
  <si>
    <t>1330946039</t>
  </si>
  <si>
    <t>52</t>
  </si>
  <si>
    <t>712341559</t>
  </si>
  <si>
    <t>Provedení povlakové krytiny střech plochých do 10° pásy přitavením NAIP v plné ploše</t>
  </si>
  <si>
    <t>-381111990</t>
  </si>
  <si>
    <t>parotěs.vrstva</t>
  </si>
  <si>
    <t>53</t>
  </si>
  <si>
    <t>62866281</t>
  </si>
  <si>
    <t>samolepicí asf.pás  SBS modifikovaný  s nosnou vložkou ze skalné tkaniny  tl. 3 mm</t>
  </si>
  <si>
    <t>2051326134</t>
  </si>
  <si>
    <t>54</t>
  </si>
  <si>
    <t>712363604</t>
  </si>
  <si>
    <t>Provedení povlakové krytiny střech plochých do 10° s mechanicky kotvenou izolací včetně položení fólie a horkovzdušného svaření tl. tepelné izolace přes 240 mm budovy výšky do 18 m, kotvené do betonu</t>
  </si>
  <si>
    <t>-906343991</t>
  </si>
  <si>
    <t>55</t>
  </si>
  <si>
    <t>28322011</t>
  </si>
  <si>
    <t>PVC - P folie 1,8 mm , šedá s PES výztužnou vložkou  s klasifikací  BROOF  ( t3 )</t>
  </si>
  <si>
    <t>1076615788</t>
  </si>
  <si>
    <t>56</t>
  </si>
  <si>
    <t>712391172</t>
  </si>
  <si>
    <t>Provedení povlakové krytiny střech plochých do 10° -ostatní práce provedení vrstvy textilní ochranné</t>
  </si>
  <si>
    <t>1859280271</t>
  </si>
  <si>
    <t>57</t>
  </si>
  <si>
    <t>69311035</t>
  </si>
  <si>
    <t>geotextilie tkaná separační, filtrační, výztužná PP pevnost v tahu 30kN/m ( ref.výrobek Filtek )</t>
  </si>
  <si>
    <t>92011721</t>
  </si>
  <si>
    <t>58</t>
  </si>
  <si>
    <t>998712102</t>
  </si>
  <si>
    <t>Přesun hmot pro povlakové krytiny stanovený z hmotnosti přesunovaného materiálu vodorovná dopravní vzdálenost do 50 m v objektech výšky přes 6 do 12 m</t>
  </si>
  <si>
    <t>1309967400</t>
  </si>
  <si>
    <t>713</t>
  </si>
  <si>
    <t>Izolace tepelné</t>
  </si>
  <si>
    <t>59</t>
  </si>
  <si>
    <t>713131143</t>
  </si>
  <si>
    <t>Montáž tepelné izolace stěn rohožemi, pásy, deskami, dílci, bloky (izolační materiál ve specifikaci) lepením celoplošně s mechanickým kotvením</t>
  </si>
  <si>
    <t>2146445993</t>
  </si>
  <si>
    <t>60</t>
  </si>
  <si>
    <t>28376142</t>
  </si>
  <si>
    <t>klín izolační z pěnového polystyrenu EPS 150 spádový</t>
  </si>
  <si>
    <t>107798316</t>
  </si>
  <si>
    <t>21,37*0,08*1,05</t>
  </si>
  <si>
    <t>1,8*1,05 "Přepočtené koeficientem množství</t>
  </si>
  <si>
    <t>61</t>
  </si>
  <si>
    <t>713140823</t>
  </si>
  <si>
    <t>Odstranění tepelné izolace střech plochých z rohoží, pásů, dílců, desek, bloků nadstřešních izolací volně položených z polystyrenu suchého, tloušťka izolace přes 100 mm</t>
  </si>
  <si>
    <t>-1355649916</t>
  </si>
  <si>
    <t>62</t>
  </si>
  <si>
    <t>713141131</t>
  </si>
  <si>
    <t>Montáž tepelné izolace střech plochých rohožemi, pásy, deskami, dílci, bloky (izolační materiál ve specifikaci) přilepenými za studena zplna, jednovrstvá</t>
  </si>
  <si>
    <t>1264019620</t>
  </si>
  <si>
    <t>63</t>
  </si>
  <si>
    <t>28375990</t>
  </si>
  <si>
    <t>deska EPS 150 do plochých střech a podlah λ=0,035 tl 140mm</t>
  </si>
  <si>
    <t>725791747</t>
  </si>
  <si>
    <t>64</t>
  </si>
  <si>
    <t>713141232</t>
  </si>
  <si>
    <t>Montáž tepelné izolace střech plochých mechanické přikotvení šrouby včetně dodávky šroubů, bez položení tepelné izolace tl. izolace přes 100 do 140 mm trapézového plechu nebo do dřeva</t>
  </si>
  <si>
    <t>-211901676</t>
  </si>
  <si>
    <t>65</t>
  </si>
  <si>
    <t>2064451965</t>
  </si>
  <si>
    <t>66</t>
  </si>
  <si>
    <t>998713102</t>
  </si>
  <si>
    <t>Přesun hmot pro izolace tepelné stanovený z hmotnosti přesunovaného materiálu vodorovná dopravní vzdálenost do 50 m v objektech výšky přes 6 m do 12 m</t>
  </si>
  <si>
    <t>974703656</t>
  </si>
  <si>
    <t>741</t>
  </si>
  <si>
    <t>Elektroinstalace - silnoproud</t>
  </si>
  <si>
    <t>67</t>
  </si>
  <si>
    <t>741122015</t>
  </si>
  <si>
    <t>Montáž kabelů měděných bez ukončení uložených pod omítku plných kulatých (např. CYKY), počtu a průřezu žil 3x1,5 mm2</t>
  </si>
  <si>
    <t>-475888372</t>
  </si>
  <si>
    <t>68</t>
  </si>
  <si>
    <t>34111030</t>
  </si>
  <si>
    <t>kabel instalační jádro Cu plné izolace PVC plášť PVC 450/750V (CYKY) 3x1,5mm2</t>
  </si>
  <si>
    <t>-1154028379</t>
  </si>
  <si>
    <t>700*1,15 "Přepočtené koeficientem množství</t>
  </si>
  <si>
    <t>69</t>
  </si>
  <si>
    <t>741371141</t>
  </si>
  <si>
    <t>Montáž svítidel zářivkových se zapojením vodičů průmyslových stropních závěsných na řetízcích 2 zdroje</t>
  </si>
  <si>
    <t>-1384025622</t>
  </si>
  <si>
    <t>"jídelna, posluchárna"118+6</t>
  </si>
  <si>
    <t>70</t>
  </si>
  <si>
    <t>34814453R</t>
  </si>
  <si>
    <t>svítidlo - závěsný tubus, stmívatelné, 1650 lm</t>
  </si>
  <si>
    <t>1557797403</t>
  </si>
  <si>
    <t>71</t>
  </si>
  <si>
    <t>34814454R</t>
  </si>
  <si>
    <t>svítidlo - závěsný tubus, stmívatelné, 3450 lm</t>
  </si>
  <si>
    <t>-100532259</t>
  </si>
  <si>
    <t>72</t>
  </si>
  <si>
    <t>7413719R</t>
  </si>
  <si>
    <t>Řídící systém osvětlení jídelny a posluchárny na základě DALI</t>
  </si>
  <si>
    <t>688186084</t>
  </si>
  <si>
    <t>73</t>
  </si>
  <si>
    <t>7413720R</t>
  </si>
  <si>
    <t>Zprovoznění řízení osvětlení  DALI</t>
  </si>
  <si>
    <t>-1557283767</t>
  </si>
  <si>
    <t>74</t>
  </si>
  <si>
    <t>741371821</t>
  </si>
  <si>
    <t>Demontáž svítidel bez zachování funkčnosti (do suti) v bytových nebo společenských místnostech modulového systému zářivkových, délky do 1100 mm</t>
  </si>
  <si>
    <t>2061304609</t>
  </si>
  <si>
    <t>52+30</t>
  </si>
  <si>
    <t>75</t>
  </si>
  <si>
    <t>741420001</t>
  </si>
  <si>
    <t>Montáž hromosvodného vedení svodových drátů nebo lan s podpěrami, Ø do 10 mm</t>
  </si>
  <si>
    <t>1684907220</t>
  </si>
  <si>
    <t>2*19,1</t>
  </si>
  <si>
    <t>3*36,46</t>
  </si>
  <si>
    <t>76</t>
  </si>
  <si>
    <t>741421821</t>
  </si>
  <si>
    <t>Demontáž hromosvodného vedení bez zachování funkčnosti svodových drátů nebo lan na rovné střeše, průměru do 8 mm</t>
  </si>
  <si>
    <t>-1830188047</t>
  </si>
  <si>
    <t>77</t>
  </si>
  <si>
    <t>741711803</t>
  </si>
  <si>
    <t>Demontáž fotovoltaických panelů</t>
  </si>
  <si>
    <t>517608966</t>
  </si>
  <si>
    <t>78</t>
  </si>
  <si>
    <t>741721013</t>
  </si>
  <si>
    <t>Montáž fotovoltaických panelů</t>
  </si>
  <si>
    <t>-921596775</t>
  </si>
  <si>
    <t>400</t>
  </si>
  <si>
    <t>742</t>
  </si>
  <si>
    <t>Elektroinstalace - slaboproud</t>
  </si>
  <si>
    <t>79</t>
  </si>
  <si>
    <t>742110104</t>
  </si>
  <si>
    <t>Montáž kabelového žlabu 250/100 mm</t>
  </si>
  <si>
    <t>10687148</t>
  </si>
  <si>
    <t>1,8</t>
  </si>
  <si>
    <t>80</t>
  </si>
  <si>
    <t>34575495</t>
  </si>
  <si>
    <t>žlab kabelový pozinkovaný 2m/ks 100X250</t>
  </si>
  <si>
    <t>905832221</t>
  </si>
  <si>
    <t>81</t>
  </si>
  <si>
    <t>34575004</t>
  </si>
  <si>
    <t>víko žlabu pozinkované 2m/ks š 250mm</t>
  </si>
  <si>
    <t>-942837715</t>
  </si>
  <si>
    <t>763</t>
  </si>
  <si>
    <t>Konstrukce suché výstavby</t>
  </si>
  <si>
    <t>82</t>
  </si>
  <si>
    <t>7620000</t>
  </si>
  <si>
    <t>D + M střešních vazníků (vč bednění, laťování a konstrukční tesařské vrstvy pod klempířské prvky atik) JE SOUČÁSTÍ JINÉ ZAKÁZKY</t>
  </si>
  <si>
    <t>kpl</t>
  </si>
  <si>
    <t>-1711536914</t>
  </si>
  <si>
    <t>764</t>
  </si>
  <si>
    <t>Konstrukce klempířské</t>
  </si>
  <si>
    <t>83</t>
  </si>
  <si>
    <t>764004801</t>
  </si>
  <si>
    <t>Demontáž klempířských konstrukcí žlabu podokapního do suti</t>
  </si>
  <si>
    <t>1167894005</t>
  </si>
  <si>
    <t>35,54*2</t>
  </si>
  <si>
    <t>84</t>
  </si>
  <si>
    <t>764004863</t>
  </si>
  <si>
    <t>Demontáž klempířských konstrukcí svodu k dalšímu použití</t>
  </si>
  <si>
    <t>-139166752</t>
  </si>
  <si>
    <t>3,8*6</t>
  </si>
  <si>
    <t>85</t>
  </si>
  <si>
    <t>764011612</t>
  </si>
  <si>
    <t>Podkladní plech z pozinkovaného plechu s povrchovou úpravou rš 200 mm</t>
  </si>
  <si>
    <t>-1735771613</t>
  </si>
  <si>
    <t>35,34*2</t>
  </si>
  <si>
    <t>86</t>
  </si>
  <si>
    <t>764011621</t>
  </si>
  <si>
    <t>Dilatační lišta z pozinkovaného plechu s povrchovou úpravou poplast . připojovací, včetně tmelení rš 100 mm</t>
  </si>
  <si>
    <t>-906391582</t>
  </si>
  <si>
    <t>87</t>
  </si>
  <si>
    <t>764011625</t>
  </si>
  <si>
    <t>Dilatační lišta z pozinkovaného plechu s povrchovou úpravou poplast. připojovací, včetně tmelení rš 250 mm</t>
  </si>
  <si>
    <t>-470738579</t>
  </si>
  <si>
    <t>88</t>
  </si>
  <si>
    <t>764202134</t>
  </si>
  <si>
    <t>Montáž oplechování střešních prvků okapu okapovým plechem rovným</t>
  </si>
  <si>
    <t>602639188</t>
  </si>
  <si>
    <t>okapová hrana</t>
  </si>
  <si>
    <t>89</t>
  </si>
  <si>
    <t>ILG.15A080</t>
  </si>
  <si>
    <t>podkladní plech pozinkovaný tl. 0,80, var.A, 2m, r.š.=200, a=28,b=172</t>
  </si>
  <si>
    <t>1472651914</t>
  </si>
  <si>
    <t>90</t>
  </si>
  <si>
    <t>764214607</t>
  </si>
  <si>
    <t>Oplechování horních ploch zdí a nadezdívek (atik) z pozinkovaného plechu s povrchovou úpravou poplast. mechanicky kotvené rš 670 mm</t>
  </si>
  <si>
    <t>1618053670</t>
  </si>
  <si>
    <t>19,1*2</t>
  </si>
  <si>
    <t>91</t>
  </si>
  <si>
    <t>764508131</t>
  </si>
  <si>
    <t>Montáž svodu kruhového, průměru svodu</t>
  </si>
  <si>
    <t>2124106579</t>
  </si>
  <si>
    <t>92</t>
  </si>
  <si>
    <t>764541305</t>
  </si>
  <si>
    <t>Žlab podokapní z titanzinkového lesklého válcovaného plechu včetně háků a čel půlkruhový rš 330 mm</t>
  </si>
  <si>
    <t>150322403</t>
  </si>
  <si>
    <t>93</t>
  </si>
  <si>
    <t>764541346</t>
  </si>
  <si>
    <t>Žlab podokapní z titanzinkového lesklého válcovaného plechu včetně háků a čel kotlík oválný (trychtýřový), rš žlabu/průměr svodu 330/100 mm</t>
  </si>
  <si>
    <t>688422502</t>
  </si>
  <si>
    <t>94</t>
  </si>
  <si>
    <t>998764102</t>
  </si>
  <si>
    <t>Přesun hmot pro konstrukce klempířské stanovený z hmotnosti přesunovaného materiálu vodorovná dopravní vzdálenost do 50 m v objektech výšky přes 6 do 12 m</t>
  </si>
  <si>
    <t>-1211681794</t>
  </si>
  <si>
    <t>765</t>
  </si>
  <si>
    <t>Krytina skládaná</t>
  </si>
  <si>
    <t>95</t>
  </si>
  <si>
    <t>765192001</t>
  </si>
  <si>
    <t>Nouzové zakrytí střechy plachtou</t>
  </si>
  <si>
    <t>-437674422</t>
  </si>
  <si>
    <t>34,54*9,5*2</t>
  </si>
  <si>
    <t>766</t>
  </si>
  <si>
    <t>Konstrukce truhlářské</t>
  </si>
  <si>
    <t>96</t>
  </si>
  <si>
    <t>766421822</t>
  </si>
  <si>
    <t>Demontáž obložení podhledů podkladových roštů</t>
  </si>
  <si>
    <t>796495857</t>
  </si>
  <si>
    <t>97</t>
  </si>
  <si>
    <t>76642182R</t>
  </si>
  <si>
    <t>Demontáž obložení podhledů - nabázi dřeva</t>
  </si>
  <si>
    <t>-335322680</t>
  </si>
  <si>
    <t>767</t>
  </si>
  <si>
    <t>Konstrukce zámečnické</t>
  </si>
  <si>
    <t>98</t>
  </si>
  <si>
    <t>767995114</t>
  </si>
  <si>
    <t>Montáž ostatních atypických zámečnických konstrukcí hmotnosti přes 20 do 50 kg</t>
  </si>
  <si>
    <t>kg</t>
  </si>
  <si>
    <t>-1739531728</t>
  </si>
  <si>
    <t>doplnění U 10  do stáv.rámu</t>
  </si>
  <si>
    <t>10,6*3*2*4</t>
  </si>
  <si>
    <t>99</t>
  </si>
  <si>
    <t>13010816</t>
  </si>
  <si>
    <t>ocel profilová UPN 100 jakost 11 375 vč. nátěru</t>
  </si>
  <si>
    <t>1524777286</t>
  </si>
  <si>
    <t>100</t>
  </si>
  <si>
    <t>998767102</t>
  </si>
  <si>
    <t>Přesun hmot pro zámečnické konstrukce stanovený z hmotnosti přesunovaného materiálu vodorovná dopravní vzdálenost do 50 m v objektech výšky přes 6 do 12 m</t>
  </si>
  <si>
    <t>81179608</t>
  </si>
  <si>
    <t>783</t>
  </si>
  <si>
    <t>Dokončovací práce - nátěry</t>
  </si>
  <si>
    <t>101</t>
  </si>
  <si>
    <t>783823135</t>
  </si>
  <si>
    <t>Penetrační nátěr omítek hladkých omítek hladkých, zrnitých tenkovrstvých nebo štukových stupně členitosti 1 a 2 silikonový</t>
  </si>
  <si>
    <t>474083459</t>
  </si>
  <si>
    <t>102</t>
  </si>
  <si>
    <t>783827125</t>
  </si>
  <si>
    <t>Krycí (ochranný ) nátěr omítek jednonásobný hladkých omítek hladkých, zrnitých tenkovrstvých nebo štukových stupně členitosti 1 a 2 silikonový</t>
  </si>
  <si>
    <t>-2088951861</t>
  </si>
  <si>
    <t>0,5*4+1*10+92,4</t>
  </si>
  <si>
    <t>784</t>
  </si>
  <si>
    <t>Dokončovací práce - malby a tapety</t>
  </si>
  <si>
    <t>103</t>
  </si>
  <si>
    <t>784111005</t>
  </si>
  <si>
    <t>Oprášení (ometení) podkladu v místnostech výšky přes 5,00 m</t>
  </si>
  <si>
    <t>1958975651</t>
  </si>
  <si>
    <t>104</t>
  </si>
  <si>
    <t>784111015</t>
  </si>
  <si>
    <t>Obroušení podkladu omítky v místnostech výšky přes 5,00 m</t>
  </si>
  <si>
    <t>829719736</t>
  </si>
  <si>
    <t>105</t>
  </si>
  <si>
    <t>784181105</t>
  </si>
  <si>
    <t>Penetrace podkladu jednonásobná základní akrylátová bezbarvá v místnostech výšky přes 5,00 m</t>
  </si>
  <si>
    <t>-468494594</t>
  </si>
  <si>
    <t>106</t>
  </si>
  <si>
    <t>784221005</t>
  </si>
  <si>
    <t>Malby z malířských směsí otěruvzdorných za sucha jednonásobné, bílé za sucha otěruvzdorné dobře v místnostech výšky přes 5,00 m</t>
  </si>
  <si>
    <t>-1108382255</t>
  </si>
  <si>
    <t>Práce a dodávky M</t>
  </si>
  <si>
    <t>21-M</t>
  </si>
  <si>
    <t>Elektromontáže</t>
  </si>
  <si>
    <t>107</t>
  </si>
  <si>
    <t>210100001</t>
  </si>
  <si>
    <t>Ukončení vodičů izolovaných s označením a zapojením v rozváděči nebo na přístroji průřezu žíly do 2,5 mm2</t>
  </si>
  <si>
    <t>-1204578070</t>
  </si>
  <si>
    <t xml:space="preserve">VS02 - Střecha kuchyně </t>
  </si>
  <si>
    <t>712311101</t>
  </si>
  <si>
    <t>Provedení povlakové krytiny střech do 10° za studena lakem penetračním nebo asfaltovým</t>
  </si>
  <si>
    <t>1293044383</t>
  </si>
  <si>
    <t>"DEK Střecha ST.2002A (DEKROOF 02)</t>
  </si>
  <si>
    <t>443,54 "202 střecha J-Z</t>
  </si>
  <si>
    <t>1319,82 "204 Střecha S-V</t>
  </si>
  <si>
    <t>"výplň v plochách původních světlíků</t>
  </si>
  <si>
    <t>-408,84</t>
  </si>
  <si>
    <t>11163150</t>
  </si>
  <si>
    <t>lak penetrační asfaltový</t>
  </si>
  <si>
    <t>1307702102</t>
  </si>
  <si>
    <t>1354,52*0,00032 "Přepočtené koeficientem množství</t>
  </si>
  <si>
    <t>712331111</t>
  </si>
  <si>
    <t>Provedení povlakové krytiny střech do 10° podkladní vrstvy pásy na sucho samolepící</t>
  </si>
  <si>
    <t>668379015</t>
  </si>
  <si>
    <t>"viz. D.1.1.11</t>
  </si>
  <si>
    <t>(12*4,73)</t>
  </si>
  <si>
    <t>(6*2,5)</t>
  </si>
  <si>
    <t>(4,73*3)</t>
  </si>
  <si>
    <t>(18*7,73)</t>
  </si>
  <si>
    <t>(3*4,73)</t>
  </si>
  <si>
    <t>(3*3,47+18*4,73)</t>
  </si>
  <si>
    <t>(3*2,5+12*4,73+3*3,25)</t>
  </si>
  <si>
    <t>pás asfaltový samolepicí modifikovaný SBS s vložkou ze skleněné tkaniny se spalitelnou fólií nebo jemnozrnným minerálním posypem nebo textilií na horním povrchu tl 3,0mm</t>
  </si>
  <si>
    <t>334948331</t>
  </si>
  <si>
    <t>408,84*1,1655 "Přepočtené koeficientem množství</t>
  </si>
  <si>
    <t>712341659</t>
  </si>
  <si>
    <t>Provedení povlakové krytiny střech do 10° pásy NAIP přitavením bodově</t>
  </si>
  <si>
    <t>-1995602759</t>
  </si>
  <si>
    <t>62853004</t>
  </si>
  <si>
    <t>pás asfaltový natavitelný modifikovaný SBS s vložkou ze skleněné tkaniny a spalitelnou PE fólií nebo jemnozrnným minerálním posypem na horním povrchu tl 4,0mm</t>
  </si>
  <si>
    <t>-1427226608</t>
  </si>
  <si>
    <t>1354,52*1,1655 "Přepočtené koeficientem množství</t>
  </si>
  <si>
    <t>Provedení povlak krytiny mechanicky kotvenou do betonu TI tl přes 240 mm vnitřní pole, budova v do 18 m</t>
  </si>
  <si>
    <t>268554533</t>
  </si>
  <si>
    <t>28322000</t>
  </si>
  <si>
    <t>fólie hydroizolační střešní mPVC mechanicky kotvená šedá tl 2,0mm</t>
  </si>
  <si>
    <t>-64751339</t>
  </si>
  <si>
    <t>1763,36*1,1655 "Přepočtené koeficientem množství</t>
  </si>
  <si>
    <t>712391171</t>
  </si>
  <si>
    <t>Provedení povlakové krytiny střech do 10° podkladní textilní vrstvy</t>
  </si>
  <si>
    <t>-1319146134</t>
  </si>
  <si>
    <t>69311020</t>
  </si>
  <si>
    <t>geotextilie netkaná separační, ochranná, filtrační, drenážní PP 130g/m2</t>
  </si>
  <si>
    <t>-1248385843</t>
  </si>
  <si>
    <t>1763,36*1,155 "Přepočtené koeficientem množství</t>
  </si>
  <si>
    <t>998712101</t>
  </si>
  <si>
    <t>Přesun hmot tonážní pro krytiny povlakové v objektech v do 6 m</t>
  </si>
  <si>
    <t>-1147822038</t>
  </si>
  <si>
    <t>713141152</t>
  </si>
  <si>
    <t>Montáž izolace tepelné střech plochých kladené volně 2 vrstvy rohoží, pásů, dílců, desek</t>
  </si>
  <si>
    <t>274581729</t>
  </si>
  <si>
    <t>28375960</t>
  </si>
  <si>
    <t>deska EPS 200 pro konstrukce s velmi vysokým zatížením λ=0,034 tl 140mm</t>
  </si>
  <si>
    <t>1555289892</t>
  </si>
  <si>
    <t>1763,36*2,1 "Přepočtené koeficientem množství</t>
  </si>
  <si>
    <t>713141263</t>
  </si>
  <si>
    <t>Přikotvení tepelné izolace šrouby do betonu pro izolaci tl přes 240 mm</t>
  </si>
  <si>
    <t>82591175</t>
  </si>
  <si>
    <t>998713101</t>
  </si>
  <si>
    <t>Přesun hmot tonážní pro izolace tepelné v objektech v do 6 m</t>
  </si>
  <si>
    <t>-1119041912</t>
  </si>
  <si>
    <t>02 - Kuchyně a jídelna</t>
  </si>
  <si>
    <t>KJ01 - Stavebně konstrukční část</t>
  </si>
  <si>
    <t xml:space="preserve">    1 - Zemní práce</t>
  </si>
  <si>
    <t xml:space="preserve">    2 - Zakládání</t>
  </si>
  <si>
    <t xml:space="preserve">    4 - Vodorovné konstrukce</t>
  </si>
  <si>
    <t xml:space="preserve">    751 - Vzduchotechnika</t>
  </si>
  <si>
    <t xml:space="preserve">    771 - Podlahy z dlaždic</t>
  </si>
  <si>
    <t xml:space="preserve">    776 - Podlahy povlakové</t>
  </si>
  <si>
    <t xml:space="preserve">    781 - Dokončovací práce - obklady</t>
  </si>
  <si>
    <t>Zemní práce</t>
  </si>
  <si>
    <t>131251100</t>
  </si>
  <si>
    <t>Hloubení jam nezapažených v hornině třídy těžitelnosti I skupiny 3 objem do 20 m3 strojně</t>
  </si>
  <si>
    <t>1852541377</t>
  </si>
  <si>
    <t>"únikové schodiště</t>
  </si>
  <si>
    <t>"výkop</t>
  </si>
  <si>
    <t>(8,23*3,1) "plocha řezu odměřena v CAD</t>
  </si>
  <si>
    <t>"podsyp</t>
  </si>
  <si>
    <t xml:space="preserve">1,314 </t>
  </si>
  <si>
    <t>"pas pod KZS</t>
  </si>
  <si>
    <t>(4,572*0,4)*2</t>
  </si>
  <si>
    <t>139711111</t>
  </si>
  <si>
    <t>Vykopávky v uzavřených prostorech v hornině třídy těžitelnosti I skupiny 1 až 3 ručně</t>
  </si>
  <si>
    <t>-1985979970</t>
  </si>
  <si>
    <t>"dodatečné základy - podtažení průvlaků osa 2, 8,N9 "</t>
  </si>
  <si>
    <t>0,3*0,5*0,3*8*2</t>
  </si>
  <si>
    <t>0,4*0,3*4,85</t>
  </si>
  <si>
    <t>162751117</t>
  </si>
  <si>
    <t>Vodorovné přemístění přes 9 000 do 10000 m výkopku/sypaniny z horniny třídy těžitelnosti I skupiny 1 až 3</t>
  </si>
  <si>
    <t>378502575</t>
  </si>
  <si>
    <t>30,485+1,302</t>
  </si>
  <si>
    <t>162751119</t>
  </si>
  <si>
    <t>Příplatek k vodorovnému přemístění výkopku/sypaniny z horniny třídy těžitelnosti I skupiny 1 až 3 ZKD 1000 m přes 10000 m</t>
  </si>
  <si>
    <t>-2108883833</t>
  </si>
  <si>
    <t>31,787*5 'Přepočtené koeficientem množství</t>
  </si>
  <si>
    <t>171201231</t>
  </si>
  <si>
    <t>Poplatek za uložení zeminy a kamení na recyklační skládce (skládkovné) kód odpadu 17 05 04</t>
  </si>
  <si>
    <t>1224482261</t>
  </si>
  <si>
    <t>31,787*1,8 'Přepočtené koeficientem množství</t>
  </si>
  <si>
    <t>174151101</t>
  </si>
  <si>
    <t>Zásyp jam, šachet rýh nebo kolem objektů sypaninou se zhutněním</t>
  </si>
  <si>
    <t>-1571426455</t>
  </si>
  <si>
    <t>1,314</t>
  </si>
  <si>
    <t>-1,314</t>
  </si>
  <si>
    <t>"rameno</t>
  </si>
  <si>
    <t>-(1,535*1,5) "plocha řezu odměřena z CAD</t>
  </si>
  <si>
    <t>"schodišťové stěny</t>
  </si>
  <si>
    <t>-(13,13-(4,572+5,02*0,25))*2 "schodišťové stěny</t>
  </si>
  <si>
    <t>-(4,572*0,4)*2</t>
  </si>
  <si>
    <t>58331200</t>
  </si>
  <si>
    <t>štěrkopísek netříděný</t>
  </si>
  <si>
    <t>-285973142</t>
  </si>
  <si>
    <t>8,604*2 'Přepočtené koeficientem množství</t>
  </si>
  <si>
    <t>Zakládání</t>
  </si>
  <si>
    <t>271542211</t>
  </si>
  <si>
    <t>Podsyp pod základové konstrukce se zhutněním z netříděné štěrkodrtě</t>
  </si>
  <si>
    <t>-2112130650</t>
  </si>
  <si>
    <t>"pod schodišťovou rampu</t>
  </si>
  <si>
    <t>(1,4*1,5*0,15) "podesta</t>
  </si>
  <si>
    <t>((4,05+0,39)*1,5*0,15) "rameno</t>
  </si>
  <si>
    <t>274313611</t>
  </si>
  <si>
    <t>Základové pásy z betonu tř. C 16/20</t>
  </si>
  <si>
    <t>599672918</t>
  </si>
  <si>
    <t>(4,572*0,4)*2 "odměřeno v CAD</t>
  </si>
  <si>
    <t>274321411</t>
  </si>
  <si>
    <t>Základové pasy ze ŽB bez zvýšených nároků na prostředí tř. C 20/25</t>
  </si>
  <si>
    <t>1905813041</t>
  </si>
  <si>
    <t>274361821</t>
  </si>
  <si>
    <t>Výztuž základových pasů betonářskou ocelí 10 505 (R)</t>
  </si>
  <si>
    <t>-1669131037</t>
  </si>
  <si>
    <t>0,582*0,05</t>
  </si>
  <si>
    <t>275321411</t>
  </si>
  <si>
    <t>Základové patky ze ŽB bez zvýšených nároků na prostředí tř. C 20/25</t>
  </si>
  <si>
    <t>1889633664</t>
  </si>
  <si>
    <t>"podtažení průvlaků osa 2 a 8 základ"</t>
  </si>
  <si>
    <t>0,3*0,5*0,5*8*2</t>
  </si>
  <si>
    <t>275361821</t>
  </si>
  <si>
    <t>Výztuž základových patek betonářskou ocelí 10 505 (R)</t>
  </si>
  <si>
    <t>388184484</t>
  </si>
  <si>
    <t>1,2*0,05</t>
  </si>
  <si>
    <t>279113152</t>
  </si>
  <si>
    <t>Základová zeď tl přes 150 do 200 mm z tvárnic ztraceného bednění včetně výplně z betonu tř. C 25/30</t>
  </si>
  <si>
    <t>-606664133</t>
  </si>
  <si>
    <t>(13,13-4,572)*2 "schodišťové stěny</t>
  </si>
  <si>
    <t>279361821</t>
  </si>
  <si>
    <t>Výztuž základových zdí nosných betonářskou ocelí 10 505</t>
  </si>
  <si>
    <t>302782948</t>
  </si>
  <si>
    <t>281602111</t>
  </si>
  <si>
    <t>Injektování povrchové nízkotlaké s dvojitým obturátorem mikropilot a kotev tlakem do 0,6 MPa</t>
  </si>
  <si>
    <t>hod</t>
  </si>
  <si>
    <t>441659902</t>
  </si>
  <si>
    <t>58128450</t>
  </si>
  <si>
    <t>bentonit aktivovaný mletý pro vrty, injektáže a těsnění vodních staveb VL</t>
  </si>
  <si>
    <t>-172960347</t>
  </si>
  <si>
    <t>(34*(4+3)*3,14*0,05*0,05)*2,2</t>
  </si>
  <si>
    <t>283111112</t>
  </si>
  <si>
    <t>Zřízení trubkových mikropilot svislých část hladká D přes 80 do 105 mm</t>
  </si>
  <si>
    <t>-730540159</t>
  </si>
  <si>
    <t>(32+2)*4</t>
  </si>
  <si>
    <t>14011066</t>
  </si>
  <si>
    <t>trubka ocelová bezešvá hladká jakost 11 353 89x10mm</t>
  </si>
  <si>
    <t>1806519837</t>
  </si>
  <si>
    <t>136*1,1 'Přepočtené koeficientem množství</t>
  </si>
  <si>
    <t>283131112</t>
  </si>
  <si>
    <t>Zřízení hlavy mikropilot namáhaných tlakem i tahem D přes 80 do 105 mm</t>
  </si>
  <si>
    <t>1923398508</t>
  </si>
  <si>
    <t>310271071</t>
  </si>
  <si>
    <t>Zazdívka otvorů ve zdivu nadzákladovém pl přes 1 do 4 m2 pórobetonovými tvárnicemi do P2 na tenkovrstvou maltu tl 300 m</t>
  </si>
  <si>
    <t>-41260791</t>
  </si>
  <si>
    <t>1,8*1,5*2+1,0*1,5*2+1*2</t>
  </si>
  <si>
    <t>311231116</t>
  </si>
  <si>
    <t>Zdivo nosné z cihel dl 290 mm P7 až 15 na MC 5 nebo MC 10</t>
  </si>
  <si>
    <t>-230052616</t>
  </si>
  <si>
    <t>"sokly pod technologii</t>
  </si>
  <si>
    <t>((0,7*2+4,55*2)*0,1*0,1)*2</t>
  </si>
  <si>
    <t>((0,7+4,7*2)*0,1*0,1)</t>
  </si>
  <si>
    <t>((0,65*2+1,77+1,47)*0,1*0,1)*2</t>
  </si>
  <si>
    <t>((0,65*2+1,62+1,47)*0,1*0,1)</t>
  </si>
  <si>
    <t>((3,48*2+0,65+2,66*2+0,65)*0,1*0,1)</t>
  </si>
  <si>
    <t>((1,6*2+3,5*3+2,02+0,63+0,23)*0,1*0,15)+(0,63*0,15*0,15)</t>
  </si>
  <si>
    <t>((0,38*2+0,75)*0,1*0,15)+(0,78*0,15*0,15)+(1,36*0,2*0,15)+(0,78*0,2*0,15)+(0,31*2+0,75)*0,15*0,15</t>
  </si>
  <si>
    <t>((1,75*2+1,7*4)*0,1*0,1)</t>
  </si>
  <si>
    <t>((1,75*2+0,9*4)*0,1*0,1)*2</t>
  </si>
  <si>
    <t>(((1,75+0,75*4)*0,1*0,1)+(1,75*0,15*0,1))*2</t>
  </si>
  <si>
    <t>((4,4*2+0,65*2)*0,1*0,1)</t>
  </si>
  <si>
    <t>((3,95*2+0,65)*0,1*0,1)</t>
  </si>
  <si>
    <t>((5,06*2+0,65*2)*0,1*0,1)</t>
  </si>
  <si>
    <t>((3,85*2+0,55)*0,1*0,1)</t>
  </si>
  <si>
    <t>((0,75*2+2,85*2)*0,1*0,1)</t>
  </si>
  <si>
    <t>((3,7*4+1,1*2)*0,1*0,1)</t>
  </si>
  <si>
    <t>((3,85+0,5+1,3+0,15+2,45)*0,1*0,1)</t>
  </si>
  <si>
    <t>((0,65+0,98+0,18+0,45+1,53)*0,1*0,1)</t>
  </si>
  <si>
    <t>((0,65+2,9*2)*0,1*0,1)</t>
  </si>
  <si>
    <t>((0,75+4,34*2)*0,1*0,1)</t>
  </si>
  <si>
    <t>((5,975*6+0,15)*0,1*0,1)</t>
  </si>
  <si>
    <t>((0,65+2,72*2)*0,1*0,1)</t>
  </si>
  <si>
    <t>((4,05*0,1*0,1)*2)</t>
  </si>
  <si>
    <t>Mezisoučet</t>
  </si>
  <si>
    <t>"rezerva 10% na detaily a dořezy</t>
  </si>
  <si>
    <t>(2,781*0,1)</t>
  </si>
  <si>
    <t>317944321</t>
  </si>
  <si>
    <t>Válcované nosníky do č.12 dodatečně osazované do připravených otvorů</t>
  </si>
  <si>
    <t>-489338478</t>
  </si>
  <si>
    <t>"1PP"1,4*3*0,0111</t>
  </si>
  <si>
    <t>340271025</t>
  </si>
  <si>
    <t>Zazdívka otvorů v příčkách nebo stěnách pl přes 1 do 4 m2 tvárnicemi pórobetonovými tl 100 mm</t>
  </si>
  <si>
    <t>-1614024782</t>
  </si>
  <si>
    <t>1*2*8+1,4*2+0,8*2*6</t>
  </si>
  <si>
    <t>Vodorovné konstrukce</t>
  </si>
  <si>
    <t>413941125</t>
  </si>
  <si>
    <t>Osazování ocelových válcovaných nosníků stropů I, IE, U, UE nebo L č. 24 a výše nebo výšky přes 220 mm</t>
  </si>
  <si>
    <t>1618156221</t>
  </si>
  <si>
    <t>"ocelová výměna pro zrušení sloupu</t>
  </si>
  <si>
    <t>"2x IPE 400</t>
  </si>
  <si>
    <t>(5,7*2)*66,3/1000</t>
  </si>
  <si>
    <t>13011017</t>
  </si>
  <si>
    <t>ocel profilová jakost S235JR (11 375) průřez IPE 400</t>
  </si>
  <si>
    <t>-141751559</t>
  </si>
  <si>
    <t>0,756*1,1 "Přepočtené koeficientem množství</t>
  </si>
  <si>
    <t>430321414</t>
  </si>
  <si>
    <t>Schodišťová konstrukce a rampa ze ŽB tř. C 25/30</t>
  </si>
  <si>
    <t>1222503709</t>
  </si>
  <si>
    <t>(1,535*1,5) "plocha řezu odměřena z CAD</t>
  </si>
  <si>
    <t>430361821</t>
  </si>
  <si>
    <t>Výztuž schodišťové konstrukce a rampy betonářskou ocelí 10 505</t>
  </si>
  <si>
    <t>-777200656</t>
  </si>
  <si>
    <t>444171112</t>
  </si>
  <si>
    <t>Montáž krytiny ocelových střech z tvarovaných ocelových plechů šroubovaných budov v přes 6 do 12 m</t>
  </si>
  <si>
    <t>-2128948105</t>
  </si>
  <si>
    <t>15484151</t>
  </si>
  <si>
    <t>plech trapézový 92/275 AlZn tl 0,88mm</t>
  </si>
  <si>
    <t>-567437393</t>
  </si>
  <si>
    <t>445,442*1,14 'Přepočtené koeficientem množství</t>
  </si>
  <si>
    <t>611325416</t>
  </si>
  <si>
    <t>Oprava vnitřní vápenocementové hladké omítky stropů v rozsahu plochy do 10 % s celoplošným přeštukováním</t>
  </si>
  <si>
    <t>-1078908249</t>
  </si>
  <si>
    <t>"1.P.P."17,44+3,28+70,14+20,34+3,95</t>
  </si>
  <si>
    <t>"1.N.P."35+35,75+70,49+35,17+15,41+169,47</t>
  </si>
  <si>
    <t>612 001</t>
  </si>
  <si>
    <t>INTERIÉROVÁ PLASTIKA sestavená z 60 ks výlisků (cca 60/60 cm) kotvených na severní štítové zdi jídelny - každý jednotlivý kus je nutné oškrabat, obrousit, vyspárovat či doplnit do původního vzhledu</t>
  </si>
  <si>
    <t>242392054</t>
  </si>
  <si>
    <t>612322141</t>
  </si>
  <si>
    <t>Vápenocementová lehčená omítka štuková dvouvrstvá vnitřních stěn nanášená ručně</t>
  </si>
  <si>
    <t>-856221948</t>
  </si>
  <si>
    <t>"1.P.P."2,7*(3,2+3,6+0,5+5,325+1,58)-(0,8*2*4+0,9*2+0,7*2)</t>
  </si>
  <si>
    <t>2,5*(2,05+0,725+3,2)-0,9*2*2</t>
  </si>
  <si>
    <t>2,7*2,05-0,9*2</t>
  </si>
  <si>
    <t>"1.N.P."</t>
  </si>
  <si>
    <t>2,7*(0,7+6,1+2,2+1,5+1+1,2+0,6)-(1*2+1,8*2,1)+0,9*2*4+1,5*2</t>
  </si>
  <si>
    <t>2,7*(4,05*3+1,5*2+0,9*2+0,8+0,6+2,4*2)+1,6*2+0,9*2</t>
  </si>
  <si>
    <t>612325302</t>
  </si>
  <si>
    <t>Vápenocementová štuková omítka ostění nebo nadpraží</t>
  </si>
  <si>
    <t>1085125955</t>
  </si>
  <si>
    <t>"dveře roz. 940/2270 mm do otvoru 1100/2350 mm</t>
  </si>
  <si>
    <t>(1,1+2,35*2)*0,6</t>
  </si>
  <si>
    <t>612325416</t>
  </si>
  <si>
    <t>Oprava vnitřní vápenocementové hladké omítky stěn v rozsahu plochy do 10 % s celoplošným přeštukováním</t>
  </si>
  <si>
    <t>-1729362913</t>
  </si>
  <si>
    <t>"1.P.P."2,7*(9,425+10,5)*2-(0,9*2*4+0,8*2*4)</t>
  </si>
  <si>
    <t>2,7*(1,58+1,25+7,15+3,8+1,8*2)*2-(0,7*2+0,8*2*3)</t>
  </si>
  <si>
    <t>2,7*(5,95+11,825+0,45*2)*2-0,9*2</t>
  </si>
  <si>
    <t>2,7*(5,275+2,05+3,5+6+3,65)*2-(0,9*2*4+1*2)</t>
  </si>
  <si>
    <t>2,7*(2,75+3,3)*2</t>
  </si>
  <si>
    <t>"1.N.P."2,7*(13,475+5,1)*2-(1,7*2+1,8*2,1+1*2*2+1,45*2+0,8*2+1,5*2)</t>
  </si>
  <si>
    <t>2,7*(3,575+3,5)*2-0,8*2</t>
  </si>
  <si>
    <t>2,5*(39+19,6+6,15+3,5+7,4)*2-(1,4*2*2+0,9*2*15+0,8*2*4+1,6*2+1,3*2+1,1*2+1,45*2)</t>
  </si>
  <si>
    <t>2,7*(6*2+2,85+4,05*7+8,85+2,85)*2-(0,9*2*3+1,4*2)</t>
  </si>
  <si>
    <t>2,7*(5,85+6+2,7+3,2+3,925+4*2+10,7+2,85+4,05*3)*2-(0,9*2*4+1,3*2+0,8*2)</t>
  </si>
  <si>
    <t>2,7*(6,05+11,925+12,2+7+4,05+2+6*2+2,85+5,925)*2-(0,9*2*5+1,7*2+0,75*2+1,6*2)</t>
  </si>
  <si>
    <t>2,7*(2,4*2+5,7+2,2*2+0,4*2+0,3)*2-(0,9*2+1,3*2*2)</t>
  </si>
  <si>
    <t>2,7*(24,5+8,6+0,8)*2-(2,7*2,55*4+1,2*2+0,8*2+1,3*2*2+0,8*2)</t>
  </si>
  <si>
    <t>"odpočet nových omítek"-151,662</t>
  </si>
  <si>
    <t>617325416</t>
  </si>
  <si>
    <t>Oprava vnitřní vápenocementové hladké omítky světlíků nebo šachet v rozsahu plochy do 10 % s celoplošným přeštukováním</t>
  </si>
  <si>
    <t>-339217713</t>
  </si>
  <si>
    <t>(2+1,8)*2*6-1,2*2</t>
  </si>
  <si>
    <t>622142001</t>
  </si>
  <si>
    <t>Sklovláknité pletivo vnějších stěn vtlačené do tmelu</t>
  </si>
  <si>
    <t>328381196</t>
  </si>
  <si>
    <t>(1,1+2,35*2)*0,08 "ostění/nadpraží</t>
  </si>
  <si>
    <t>(1,3+2,45*2)*0,1 "v\ytažení do plochy stěny</t>
  </si>
  <si>
    <t>622143003</t>
  </si>
  <si>
    <t>Montáž omítkových plastových nebo pozinkovaných rohových profilů</t>
  </si>
  <si>
    <t>-1095148633</t>
  </si>
  <si>
    <t>(1,1*2) "nadpraží (vniřní i vnější)</t>
  </si>
  <si>
    <t>(2,35*2)*2 "ostění (vniřní i vnější)</t>
  </si>
  <si>
    <t>55343026</t>
  </si>
  <si>
    <t>profil rohový Pz+PVC pro vnější omítky tl 15mm</t>
  </si>
  <si>
    <t>1595788025</t>
  </si>
  <si>
    <t>5,8*1,05 "Přepočtené koeficientem množství</t>
  </si>
  <si>
    <t>55343023</t>
  </si>
  <si>
    <t>profil rohový Pz s kulatou hlavou pro vnitřní omítky tl 15mm</t>
  </si>
  <si>
    <t>-1528484125</t>
  </si>
  <si>
    <t>622143004</t>
  </si>
  <si>
    <t>Montáž omítkových samolepících začišťovacích profilů pro spojení s okenním rámem</t>
  </si>
  <si>
    <t>-1545500175</t>
  </si>
  <si>
    <t>1,1 "nadpraží</t>
  </si>
  <si>
    <t>(2,35*2) "ostění</t>
  </si>
  <si>
    <t>59051476</t>
  </si>
  <si>
    <t>profil začišťovací PVC 9mm s výztužnou tkaninou pro ostění ETICS</t>
  </si>
  <si>
    <t>1160627339</t>
  </si>
  <si>
    <t>59051510</t>
  </si>
  <si>
    <t>profil začišťovací s okapnicí PVC s výztužnou tkaninou pro nadpraží ETICS</t>
  </si>
  <si>
    <t>358657842</t>
  </si>
  <si>
    <t>632450121</t>
  </si>
  <si>
    <t>Vyrovnávací cementový potěr tl přes 10 do 20 mm ze suchých směsí provedený v pásu</t>
  </si>
  <si>
    <t>1499780667</t>
  </si>
  <si>
    <t>632451111</t>
  </si>
  <si>
    <t>Cementový samonivelační potěr ze suchých směsí tl přes 25 do 30 mm</t>
  </si>
  <si>
    <t>-1067649699</t>
  </si>
  <si>
    <t>"spádová betonová podlaha S13 sklad brambor</t>
  </si>
  <si>
    <t>70,1 "vyrovnání podlahy po vybourání spádové vrstvy</t>
  </si>
  <si>
    <t>642942111</t>
  </si>
  <si>
    <t>Osazování zárubní nebo rámů dveřních kovových do 2,5 m2 na MC</t>
  </si>
  <si>
    <t>-1187315146</t>
  </si>
  <si>
    <t>55331487</t>
  </si>
  <si>
    <t>zárubeň jednokřídlá ocelová pro zdění tl stěny 110-150mm rozměru 800/1970, 2100mm</t>
  </si>
  <si>
    <t>1392554529</t>
  </si>
  <si>
    <t>642942951</t>
  </si>
  <si>
    <t>Osazování zárubní dveřních skrytých do 2,5 m2</t>
  </si>
  <si>
    <t>-1935006951</t>
  </si>
  <si>
    <t>"detailní specifiklace viz. Seznam výplní otvorů</t>
  </si>
  <si>
    <t>"AL rámeček</t>
  </si>
  <si>
    <t>6 "ozn. 10/L</t>
  </si>
  <si>
    <t>7 "ozn. 10/P</t>
  </si>
  <si>
    <t>55331001</t>
  </si>
  <si>
    <t>zárubeň skrytá jednokřídlá kovová tl stěny přes 75mm rozměru 700/1970, 1800mm</t>
  </si>
  <si>
    <t>1856738912</t>
  </si>
  <si>
    <t>642944121</t>
  </si>
  <si>
    <t>Osazování ocelových zárubní dodatečné pl do 2,5 m2</t>
  </si>
  <si>
    <t>-138100014</t>
  </si>
  <si>
    <t>"nová zárubeň</t>
  </si>
  <si>
    <t>2 "ozn. 01/L</t>
  </si>
  <si>
    <t>55331431</t>
  </si>
  <si>
    <t>zárubeň jednokřídlá ocelová pro dodatečnou montáž tl stěny 75-100mm rozměru 700/1970, 2100mm</t>
  </si>
  <si>
    <t>-211999229</t>
  </si>
  <si>
    <t>-1704471267</t>
  </si>
  <si>
    <t>1 "ozn. 01/L</t>
  </si>
  <si>
    <t>1 "ozn. 01/P</t>
  </si>
  <si>
    <t>55331436</t>
  </si>
  <si>
    <t>zárubeň jednokřídlá ocelová pro dodatečnou montáž tl stěny 110-150mm rozměru 700/1970, 2100mm</t>
  </si>
  <si>
    <t>-712129716</t>
  </si>
  <si>
    <t>1112572734</t>
  </si>
  <si>
    <t>3 "ozn. 02/P</t>
  </si>
  <si>
    <t>2 "ozn. 02/L</t>
  </si>
  <si>
    <t>55331432</t>
  </si>
  <si>
    <t>zárubeň jednokřídlá ocelová pro dodatečnou montáž tl stěny 75-100mm rozměru 800/1970, 2100mm</t>
  </si>
  <si>
    <t>-454767053</t>
  </si>
  <si>
    <t>17807156</t>
  </si>
  <si>
    <t>1 "ozn. 02/P</t>
  </si>
  <si>
    <t>4 "ozn. 03/L</t>
  </si>
  <si>
    <t>55331437</t>
  </si>
  <si>
    <t>zárubeň jednokřídlá ocelová pro dodatečnou montáž tl stěny 110-150mm rozměru 800/1970, 2100mm</t>
  </si>
  <si>
    <t>-1699824898</t>
  </si>
  <si>
    <t>615151291</t>
  </si>
  <si>
    <t>1 "ozn. 02/L</t>
  </si>
  <si>
    <t>55331447</t>
  </si>
  <si>
    <t>zárubeň jednokřídlá ocelová pro dodatečnou montáž tl stěny 210-250mm rozměru 800/1970, 2100mm</t>
  </si>
  <si>
    <t>-457133640</t>
  </si>
  <si>
    <t>1280447550</t>
  </si>
  <si>
    <t>2 "ozn. 04/L</t>
  </si>
  <si>
    <t>1 "ozn. 06/L</t>
  </si>
  <si>
    <t>55331433</t>
  </si>
  <si>
    <t>zárubeň jednokřídlá ocelová pro dodatečnou montáž tl stěny 75-100mm rozměru 900/1970, 2100mm</t>
  </si>
  <si>
    <t>1470560969</t>
  </si>
  <si>
    <t>1306941143</t>
  </si>
  <si>
    <t>5 "ozn. 04/P</t>
  </si>
  <si>
    <t>4 "ozn. 05/L</t>
  </si>
  <si>
    <t>55331438</t>
  </si>
  <si>
    <t>zárubeň jednokřídlá ocelová pro dodatečnou montáž tl stěny 110-150mm rozměru 900/1970, 2100mm</t>
  </si>
  <si>
    <t>1677199688</t>
  </si>
  <si>
    <t>272668874</t>
  </si>
  <si>
    <t>2 "ozn. 05/L</t>
  </si>
  <si>
    <t>55331448</t>
  </si>
  <si>
    <t>zárubeň jednokřídlá ocelová pro dodatečnou montáž tl stěny 210-250mm rozměru 900/1970, 2100mm</t>
  </si>
  <si>
    <t>398136522</t>
  </si>
  <si>
    <t>642944221</t>
  </si>
  <si>
    <t>Osazování ocelových zárubní dodatečné pl přes 2,5 m2</t>
  </si>
  <si>
    <t>937755929</t>
  </si>
  <si>
    <t>"nová atypická zárubeň</t>
  </si>
  <si>
    <t>1 "roz. 1500/1970 mm</t>
  </si>
  <si>
    <t>1 "roz. 1600/1970 mm</t>
  </si>
  <si>
    <t>1 "roz. 1800/2100 mm</t>
  </si>
  <si>
    <t>55331718</t>
  </si>
  <si>
    <t>zárubeň dvoukřídlá ocelová pro dodatečnou montáž tl stěny 110-150mm rozměru 1600/1970, 2100mm</t>
  </si>
  <si>
    <t>1879994985</t>
  </si>
  <si>
    <t>5533172R</t>
  </si>
  <si>
    <t>zárubeň dvoukřídlá ocelová pro dodatečnou montáž tl stěny 110-150mm rozměru 1500/1970, 2100mm</t>
  </si>
  <si>
    <t>-1046411457</t>
  </si>
  <si>
    <t>5533171R</t>
  </si>
  <si>
    <t>zárubeň dvoukřídlá ocelová pro dodatečnou montáž tl stěny 110-150mm rozměru 1800/1970, 2100mm</t>
  </si>
  <si>
    <t>1857141972</t>
  </si>
  <si>
    <t>949101111</t>
  </si>
  <si>
    <t>Lešení pomocné pro objekty pozemních staveb s lešeňovou podlahou v do 1,9 m zatížení do 150 kg/m2</t>
  </si>
  <si>
    <t>2053973706</t>
  </si>
  <si>
    <t>216,56+108,01+302,85</t>
  </si>
  <si>
    <t>952901111</t>
  </si>
  <si>
    <t>Vyčištění budov bytové a občanské výstavby při výšce podlaží do 4 m</t>
  </si>
  <si>
    <t>-1978563739</t>
  </si>
  <si>
    <t>961055111</t>
  </si>
  <si>
    <t>Bourání základů ze ŽB</t>
  </si>
  <si>
    <t>1938114373</t>
  </si>
  <si>
    <t>"spádová betonová podlaha "S13 sklad brambor</t>
  </si>
  <si>
    <t>(70,1*(0,4+0,05)/2)</t>
  </si>
  <si>
    <t>962031133</t>
  </si>
  <si>
    <t>Bourání příček nebo přizdívek z cihel pálených tl přes 100 do 150 mm</t>
  </si>
  <si>
    <t>486680326</t>
  </si>
  <si>
    <t>"1.P.P."(5,325+2,5+3,5+2,5)*2*2-3,3</t>
  </si>
  <si>
    <t>(2+2,5+5,325+2,5)*3,3</t>
  </si>
  <si>
    <t>"1.N.P."(2,9+6,25*4+4+4,2+0,5+0,9*2+5,7+2)*3,3</t>
  </si>
  <si>
    <t>(6,2+6+0,5*2+1+6+3,8+1,5+2,5+1+1+4*4,0+1,3+1,4*2)*3,3</t>
  </si>
  <si>
    <t>(1,5+1,9+1,3)*3,3</t>
  </si>
  <si>
    <t>(3+4+4,5+8+2,7*2+1,2+2+3+0,6)*3,3</t>
  </si>
  <si>
    <t>962032112</t>
  </si>
  <si>
    <t>Bourání zdiva z keramických děrovaných cihel na MVC přes 1 m3</t>
  </si>
  <si>
    <t>-471830988</t>
  </si>
  <si>
    <t>"zděné lemování světlíků vč. nadbetonávky</t>
  </si>
  <si>
    <t>"předpoklad velikosti nadezdívky</t>
  </si>
  <si>
    <t>(12*2+4,73*2)*0,3*0,2</t>
  </si>
  <si>
    <t>(6*2+2,5*2)*0,3*0,2</t>
  </si>
  <si>
    <t>(4,73*2+3*2)*0,3*0,2</t>
  </si>
  <si>
    <t>(18*2+7,73*2)*0,3*0,2</t>
  </si>
  <si>
    <t>(21*2+4,73*2)*0,3*0,2</t>
  </si>
  <si>
    <t>(3*2+4,73*2)*0,3*0,2</t>
  </si>
  <si>
    <t>(18*2+4,73*2)*0,3*0,2</t>
  </si>
  <si>
    <t>962032231</t>
  </si>
  <si>
    <t>Bourání zdiva z cihel pálených nebo vápenopískových na MV nebo MVC přes 1 m3</t>
  </si>
  <si>
    <t>1783718925</t>
  </si>
  <si>
    <t>5,7*3,3*8*0,3</t>
  </si>
  <si>
    <t>962052314</t>
  </si>
  <si>
    <t>Bourání pilířů ze ŽB</t>
  </si>
  <si>
    <t>2082795704</t>
  </si>
  <si>
    <t>0,3*0,4*3,72</t>
  </si>
  <si>
    <t>962081141</t>
  </si>
  <si>
    <t>Bourání příček ze skleněných tvárnic tl přes 100 do 150 mm</t>
  </si>
  <si>
    <t>2126709253</t>
  </si>
  <si>
    <t>0,6*(2,2+7,8+2+1,8+5,2+2+6,2+2+2)</t>
  </si>
  <si>
    <t>962086110</t>
  </si>
  <si>
    <t>Bourání pórobetonových příček nebo přizdívek tl do 100 mm</t>
  </si>
  <si>
    <t>1376348255</t>
  </si>
  <si>
    <t xml:space="preserve">"sokl pod původní kuchyňskou techmologií" </t>
  </si>
  <si>
    <t>0,1*(6*3+3+4+5*2+4,4*5+3+2+2*3+0,3*16)*2</t>
  </si>
  <si>
    <t>0,1*(3+2+1*4+0,3*6)*2</t>
  </si>
  <si>
    <t>0,1*(5+3*4+2+0,3*6)*2</t>
  </si>
  <si>
    <t>965043341</t>
  </si>
  <si>
    <t>Bourání podkladů pod dlažby betonových s potěrem nebo teracem tl do 100 mm pl přes 4 m2</t>
  </si>
  <si>
    <t>-77285946</t>
  </si>
  <si>
    <t>"1.PP</t>
  </si>
  <si>
    <t>"podpodlahové vedení</t>
  </si>
  <si>
    <t>"podlaha</t>
  </si>
  <si>
    <t>(30,358*0,1)</t>
  </si>
  <si>
    <t>-(1,695*0,1)</t>
  </si>
  <si>
    <t>(0,78*0,1)</t>
  </si>
  <si>
    <t>"podkladní beton</t>
  </si>
  <si>
    <t>965043421</t>
  </si>
  <si>
    <t>Bourání podkladů pod dlažby betonových s potěrem nebo teracem tl do 150 mm pl do 1 m2</t>
  </si>
  <si>
    <t>422092013</t>
  </si>
  <si>
    <t xml:space="preserve">"pro dodatečné základy"  </t>
  </si>
  <si>
    <t>1*1*0,15*8*2</t>
  </si>
  <si>
    <t>0,7*0,15*4,85</t>
  </si>
  <si>
    <t>965081213</t>
  </si>
  <si>
    <t>Bourání podlah z dlaždic keramických nebo xylolitových tl do 10 mm plochy přes 1 m2</t>
  </si>
  <si>
    <t>503557272</t>
  </si>
  <si>
    <t>"stáv. keramická dlažba</t>
  </si>
  <si>
    <t>9,29 "S02 předchladírna</t>
  </si>
  <si>
    <t>13,37 "S03 chladírna</t>
  </si>
  <si>
    <t>9,64 "S04 chladírna</t>
  </si>
  <si>
    <t>9,21 "S05 mrazírna</t>
  </si>
  <si>
    <t>13,94 "S06 chladírna</t>
  </si>
  <si>
    <t>17,18 "S07 sklad</t>
  </si>
  <si>
    <t>12,69 "102 kancelář skladník</t>
  </si>
  <si>
    <t>11,52 "105 sklad koření</t>
  </si>
  <si>
    <t>11,66 "106 sklad údržba</t>
  </si>
  <si>
    <t>23,64 "107 chladírna</t>
  </si>
  <si>
    <t>11,52 "109 denní místnost učni</t>
  </si>
  <si>
    <t>23,64 "110 denní místnost</t>
  </si>
  <si>
    <t>23,64 "111 učebna praktcké výuky</t>
  </si>
  <si>
    <t>20,94 "112 kancelář vedoucí</t>
  </si>
  <si>
    <t>8,1 "113 zádveří</t>
  </si>
  <si>
    <t>15,4 "114 šatna ženy</t>
  </si>
  <si>
    <t>6,99 "115 umývárna ženy</t>
  </si>
  <si>
    <t>16,23 "116 šatna ženy 2</t>
  </si>
  <si>
    <t>8,87 "117 WC ženy</t>
  </si>
  <si>
    <t>6,76 "118 WC muži</t>
  </si>
  <si>
    <t>9,7 "119 šatna muži</t>
  </si>
  <si>
    <t>20,19 "120 šatna ženy 3</t>
  </si>
  <si>
    <t>36,09 "121 mytí nádobí 2</t>
  </si>
  <si>
    <t>35,28 "122 výdej jídel 2</t>
  </si>
  <si>
    <t>182,08 "123 varna</t>
  </si>
  <si>
    <t>9,06 "124 chodba</t>
  </si>
  <si>
    <t>11,34 "125 šatna učni M</t>
  </si>
  <si>
    <t>13,35 "126 šatna učni Ž</t>
  </si>
  <si>
    <t>35,51 "127 výdej jídel</t>
  </si>
  <si>
    <t>17,21 "128 mytí nádobí</t>
  </si>
  <si>
    <t>20,53 "129 hrubá příprava zeleniny</t>
  </si>
  <si>
    <t>16,66 "131 příprava nápojů</t>
  </si>
  <si>
    <t>8,77 "133 sklad prádla</t>
  </si>
  <si>
    <t>12,17 "134 sklad drogerie</t>
  </si>
  <si>
    <t>16,96 "135 příprava masa</t>
  </si>
  <si>
    <t>4,1 "136 příprava vajec</t>
  </si>
  <si>
    <t>15,31 "137 denní sklad potravin</t>
  </si>
  <si>
    <t>8,13 "138 kancelář kuchař</t>
  </si>
  <si>
    <t>30,02 "139 příprava těsta</t>
  </si>
  <si>
    <t>11,38 "140 denní sklad potravin</t>
  </si>
  <si>
    <t>16,96 "141 studená kuchyně</t>
  </si>
  <si>
    <t>16,6 "142 denní sklad potravin</t>
  </si>
  <si>
    <t>16,01 "144 sklad černého nádobí</t>
  </si>
  <si>
    <t>12,42 "145 sklad čistého nádobí</t>
  </si>
  <si>
    <t>18,85 "146 mytí kuchyně</t>
  </si>
  <si>
    <t>7,28 "147 odpady</t>
  </si>
  <si>
    <t>151,15 "149 vestibul</t>
  </si>
  <si>
    <t>53,35 "158 jídelna - salónek</t>
  </si>
  <si>
    <t>10,19 "172 šatna</t>
  </si>
  <si>
    <t>"sokl stáv. ker. dlažeb</t>
  </si>
  <si>
    <t>(13,2*0,1) "S02 předchladírna</t>
  </si>
  <si>
    <t>(15,8*0,1) "S07 sklad</t>
  </si>
  <si>
    <t>(14,25*0,1) "102 kancelář skladník</t>
  </si>
  <si>
    <t>(13,4*0,1) "109 denní místnost učni</t>
  </si>
  <si>
    <t>(19,1*0,1) "110 denní místnost</t>
  </si>
  <si>
    <t>(19,1*0,1) "111 učebna praktcké výuky</t>
  </si>
  <si>
    <t>(19,37*0,1) "112 kancelář vedoucí</t>
  </si>
  <si>
    <t>(11,4*0,1) "113 zádveří</t>
  </si>
  <si>
    <t>(15,8*0,1) "114 šatna ženy</t>
  </si>
  <si>
    <t>(11,23*0,1) "115 umývárna ženy</t>
  </si>
  <si>
    <t>(16,05*0,1) "116 šatna ženy 2</t>
  </si>
  <si>
    <t>(17,85*0,1) "117 WC ženy</t>
  </si>
  <si>
    <t>(14,42*0,1) "118 WC muži</t>
  </si>
  <si>
    <t>(12,58*0,1) "119 šatna muži</t>
  </si>
  <si>
    <t>(17,88*0,1) "120 šatna ženy 3</t>
  </si>
  <si>
    <t>(59,4*0,1) "123 varna</t>
  </si>
  <si>
    <t>(14,78*0,1) "124 chodba</t>
  </si>
  <si>
    <t>(13,8*0,1) "125 šatna učni M</t>
  </si>
  <si>
    <t>(14,18*0,1) "126 šatna učni Ž</t>
  </si>
  <si>
    <t>(11,38*0,1) "138 kancelář kuchař</t>
  </si>
  <si>
    <t>(16,6*0,1) "142 denní sklad potravin</t>
  </si>
  <si>
    <t>(10,8*0,1) "147 odpady</t>
  </si>
  <si>
    <t>(60,75*0,1) "149 vestibul</t>
  </si>
  <si>
    <t>(28,55*0,1) "158 jídelna - salónek</t>
  </si>
  <si>
    <t>(13*0,1) "172 šatna</t>
  </si>
  <si>
    <t>965081313</t>
  </si>
  <si>
    <t>Bourání podlah z dlaždic betonových, teracových nebo čedičových tl do 20 mm plochy přes 1 m2</t>
  </si>
  <si>
    <t>1913767369</t>
  </si>
  <si>
    <t>"lité teraco</t>
  </si>
  <si>
    <t>35,02 "S01 chodba</t>
  </si>
  <si>
    <t>58,4 "101 chodba - příjem</t>
  </si>
  <si>
    <t>132,72 "103 chodba</t>
  </si>
  <si>
    <t>965082922</t>
  </si>
  <si>
    <t>Odstranění násypů pod podlahami tl do 100 mm pl do 2 m2</t>
  </si>
  <si>
    <t>1684892131</t>
  </si>
  <si>
    <t>1*1*0,1*8*2</t>
  </si>
  <si>
    <t>0,7*0,1*4,85</t>
  </si>
  <si>
    <t>Bourání kontaktního zateplení z polystyrenových desek tl přes 60 do 120 mm</t>
  </si>
  <si>
    <t>-981920270</t>
  </si>
  <si>
    <t>(1,1*2,35)</t>
  </si>
  <si>
    <t>968062354</t>
  </si>
  <si>
    <t>Vybourání dřevěných rámů oken dvojitých včetně křídel pl do 1 m2</t>
  </si>
  <si>
    <t>1953555856</t>
  </si>
  <si>
    <t>0,6*0,6*9</t>
  </si>
  <si>
    <t>968072455</t>
  </si>
  <si>
    <t>Vybourání kovových dveřních zárubní pl do 2 m2</t>
  </si>
  <si>
    <t>1192263089</t>
  </si>
  <si>
    <t>0,77*2*4+0,9*2*6+0,9*2*18+0,8*2*5+0,6*2*6</t>
  </si>
  <si>
    <t>968072456</t>
  </si>
  <si>
    <t>Vybourání kovových dveřních zárubní pl přes 2 m2</t>
  </si>
  <si>
    <t>-1186231634</t>
  </si>
  <si>
    <t>1,25*2*2+1,2*2+1,5*2+1,3*2+1,4*2*3</t>
  </si>
  <si>
    <t>971033651</t>
  </si>
  <si>
    <t>Vybourání otvorů ve zdivu cihelném pl do 4 m2 na MVC nebo MV tl do 600 mm</t>
  </si>
  <si>
    <t>-1543617599</t>
  </si>
  <si>
    <t>(1,1*2,3+0,9*2)*0,5</t>
  </si>
  <si>
    <t>975021211</t>
  </si>
  <si>
    <t>Podchycení nadzákladového zdiva pod stropem tl zdiva do 450 mm</t>
  </si>
  <si>
    <t>-139620833</t>
  </si>
  <si>
    <t>6*4*2+6</t>
  </si>
  <si>
    <t>977151231</t>
  </si>
  <si>
    <t>Jádrové vrty dovrchní diamantovými korunkami do stavebních materiálů D přes 350 do 400 mm</t>
  </si>
  <si>
    <t>370039759</t>
  </si>
  <si>
    <t xml:space="preserve">"světlovody </t>
  </si>
  <si>
    <t>(0,11*49)</t>
  </si>
  <si>
    <t>977312112</t>
  </si>
  <si>
    <t>Řezání stávajících betonových mazanin vyztužených hl do 100 mm</t>
  </si>
  <si>
    <t>-941227910</t>
  </si>
  <si>
    <t>(83,06+7,72+3,8)</t>
  </si>
  <si>
    <t>978011121</t>
  </si>
  <si>
    <t>Otlučení (osekání) vnitřní vápenné nebo vápenocementové omítky stropů v rozsahu přes 5 do 10 %</t>
  </si>
  <si>
    <t>1621658732</t>
  </si>
  <si>
    <t>978013121</t>
  </si>
  <si>
    <t>Otlučení (osekání) vnitřní vápenné nebo vápenocementové omítky stěn v rozsahu přes 5 do 10 %</t>
  </si>
  <si>
    <t>1003401938</t>
  </si>
  <si>
    <t>1838,15+43,2</t>
  </si>
  <si>
    <t>978059541</t>
  </si>
  <si>
    <t>Odsekání a odebrání obkladů stěn z vnitřních obkládaček plochy přes 1 m2</t>
  </si>
  <si>
    <t>-1543709392</t>
  </si>
  <si>
    <t>"stáv. obklad</t>
  </si>
  <si>
    <t>"S03 chladírna</t>
  </si>
  <si>
    <t>(15,37*2,2)</t>
  </si>
  <si>
    <t>"S04 chladírna</t>
  </si>
  <si>
    <t>(12,54*2,2)</t>
  </si>
  <si>
    <t>"S05 mrazírna</t>
  </si>
  <si>
    <t>(12,14*2,2)</t>
  </si>
  <si>
    <t>"S06 chladírna</t>
  </si>
  <si>
    <t>(16,22*2,2)</t>
  </si>
  <si>
    <t>"105 sklad koření</t>
  </si>
  <si>
    <t>(13,4*2,2)</t>
  </si>
  <si>
    <t>"106 sklad údržba</t>
  </si>
  <si>
    <t>(13,14*2,2)</t>
  </si>
  <si>
    <t>"107 chladírna</t>
  </si>
  <si>
    <t>(19,1*2,2)</t>
  </si>
  <si>
    <t>"121 mytí nádobí 2</t>
  </si>
  <si>
    <t>(20,58*2,2)</t>
  </si>
  <si>
    <t>"122 výdej jídel 2</t>
  </si>
  <si>
    <t>"127 výdej jídel</t>
  </si>
  <si>
    <t>(21,5*2,2)</t>
  </si>
  <si>
    <t>"128 mytí nádobí</t>
  </si>
  <si>
    <t>(15,65*2,2)</t>
  </si>
  <si>
    <t>"133 sklad prádla</t>
  </si>
  <si>
    <t>(12,1*2,2)</t>
  </si>
  <si>
    <t>"134 sklad drogerie</t>
  </si>
  <si>
    <t>(14,15*2,2)</t>
  </si>
  <si>
    <t>"135 příprava masa</t>
  </si>
  <si>
    <t>(16,6*2,2)</t>
  </si>
  <si>
    <t>"136 příprava vajec</t>
  </si>
  <si>
    <t>(8,1*2,2)</t>
  </si>
  <si>
    <t>"137 denní sklad potravin</t>
  </si>
  <si>
    <t>(16,07*2,2)</t>
  </si>
  <si>
    <t>"139 příprava těsta</t>
  </si>
  <si>
    <t>(22,3*2,2)</t>
  </si>
  <si>
    <t>"140 denní sklad potravin</t>
  </si>
  <si>
    <t>(12,88*2,2)</t>
  </si>
  <si>
    <t>"141 studená kuchyně</t>
  </si>
  <si>
    <t>"144 sklad černého nádobí</t>
  </si>
  <si>
    <t>(15,9*2,2)</t>
  </si>
  <si>
    <t>"145 sklad čistého nádobí</t>
  </si>
  <si>
    <t>(14,1*2,2)</t>
  </si>
  <si>
    <t>"146 mytí kuchyně</t>
  </si>
  <si>
    <t>(19,7*2,2)</t>
  </si>
  <si>
    <t>"129 hrubá příprava zeleniny</t>
  </si>
  <si>
    <t>(18,8*2,2)</t>
  </si>
  <si>
    <t>"131 příprava nápojů</t>
  </si>
  <si>
    <t>(17,5*2,2)</t>
  </si>
  <si>
    <t>997002611</t>
  </si>
  <si>
    <t>Nakládání suti a vybouraných hmot</t>
  </si>
  <si>
    <t>181005391</t>
  </si>
  <si>
    <t>997006002</t>
  </si>
  <si>
    <t>Strojové třídění stavebního odpadu</t>
  </si>
  <si>
    <t>-683387468</t>
  </si>
  <si>
    <t>997006511</t>
  </si>
  <si>
    <t>Vodorovná doprava suti s naložením a složením na skládku do 100 m</t>
  </si>
  <si>
    <t>1104168556</t>
  </si>
  <si>
    <t>997006512</t>
  </si>
  <si>
    <t>Vodorovné doprava suti s naložením a složením na skládku přes 100 m do 1 km</t>
  </si>
  <si>
    <t>1207030205</t>
  </si>
  <si>
    <t>997006519</t>
  </si>
  <si>
    <t>Příplatek k vodorovnému přemístění suti na skládku ZKD 1 km přes 1 km</t>
  </si>
  <si>
    <t>-335181284</t>
  </si>
  <si>
    <t>445,442*10 'Přepočtené koeficientem množství</t>
  </si>
  <si>
    <t>997013151</t>
  </si>
  <si>
    <t>Vnitrostaveništní doprava suti a vybouraných hmot pro budovy v do 6 m s omezením mechanizace</t>
  </si>
  <si>
    <t>601934736</t>
  </si>
  <si>
    <t>997013871</t>
  </si>
  <si>
    <t>Poplatek za uložení stavebního odpadu na recyklační skládce (skládkovné) směsného stavebního a demoličního kód odpadu 17 09 04</t>
  </si>
  <si>
    <t>664676188</t>
  </si>
  <si>
    <t>998011008.1</t>
  </si>
  <si>
    <t>Přesun hmot pro budovy zděné s omezením mechanizace pro budovy v do 6 m</t>
  </si>
  <si>
    <t>-1741279194</t>
  </si>
  <si>
    <t>712363611</t>
  </si>
  <si>
    <t>Provedení povlak krytiny mechanicky kotvenou do trapézu TI tl přes 240 mm vnitřní pole, budova v do 18 m</t>
  </si>
  <si>
    <t>-1310838800</t>
  </si>
  <si>
    <t>" výplň v plochách původních světlíků"408,84</t>
  </si>
  <si>
    <t>283220001</t>
  </si>
  <si>
    <t>fólie hydroizolační střešní PVC-P mechanicky kotvená šedá tl 2,0mm , BROOF (T3)</t>
  </si>
  <si>
    <t>602979074</t>
  </si>
  <si>
    <t>408,84*1,15 'Přepočtené koeficientem množství</t>
  </si>
  <si>
    <t>998712112</t>
  </si>
  <si>
    <t>Přesun hmot tonážní pro krytiny povlakové s omezením mechanizace v objektech v přes 6 do 12 m</t>
  </si>
  <si>
    <t>1909116372</t>
  </si>
  <si>
    <t>713141122</t>
  </si>
  <si>
    <t>Montáž izolace tepelné střech plochých lepené asfaltem bodově 2 vrstvy rohoží, pásů, dílců, desek</t>
  </si>
  <si>
    <t>-548887108</t>
  </si>
  <si>
    <t>691699065</t>
  </si>
  <si>
    <t>408,84*2</t>
  </si>
  <si>
    <t>817,68*1,15 'Přepočtené koeficientem množství</t>
  </si>
  <si>
    <t>108</t>
  </si>
  <si>
    <t>713191135</t>
  </si>
  <si>
    <t>Montáž izolace tepelné podlah, stropů vrchem nebo střech překrytí geotextilií</t>
  </si>
  <si>
    <t>1207185379</t>
  </si>
  <si>
    <t>109</t>
  </si>
  <si>
    <t>geotextilie tkaná separační, filtrační, výztužná PP pevnost v tahu 30kN/m</t>
  </si>
  <si>
    <t>-1287096427</t>
  </si>
  <si>
    <t>110</t>
  </si>
  <si>
    <t>713291122</t>
  </si>
  <si>
    <t>Montáž izolace tepelné parotěsné zábrany stropů vrchem asfaltovým pásem</t>
  </si>
  <si>
    <t>-1213168169</t>
  </si>
  <si>
    <t>111</t>
  </si>
  <si>
    <t>-1057684263</t>
  </si>
  <si>
    <t>112</t>
  </si>
  <si>
    <t>998713112</t>
  </si>
  <si>
    <t>Přesun hmot tonážní pro izolace tepelné s omezením mechanizace v objektech v přes 6 do 12 m</t>
  </si>
  <si>
    <t>-1135833322</t>
  </si>
  <si>
    <t>751</t>
  </si>
  <si>
    <t>113</t>
  </si>
  <si>
    <t>751398053</t>
  </si>
  <si>
    <t>Montáž protidešťové žaluzie nebo žaluziové klapky na čtyřhranné potrubí přes 0,300 do 0,450 m2</t>
  </si>
  <si>
    <t>-582597235</t>
  </si>
  <si>
    <t>2 "ozn. 51</t>
  </si>
  <si>
    <t>114</t>
  </si>
  <si>
    <t>42972923</t>
  </si>
  <si>
    <t>žaluzie protidešťová s pevnými lamelami, pozink, pro potrubí 630x630mm</t>
  </si>
  <si>
    <t>-1237630255</t>
  </si>
  <si>
    <t>115</t>
  </si>
  <si>
    <t>751398056</t>
  </si>
  <si>
    <t>Montáž protidešťové žaluzie nebo žaluziové klapky na čtyřhranné potrubí přes 0,750 m2</t>
  </si>
  <si>
    <t>-276205861</t>
  </si>
  <si>
    <t>1 "ozn. 52</t>
  </si>
  <si>
    <t>116</t>
  </si>
  <si>
    <t>4297296R</t>
  </si>
  <si>
    <t>žaluzie protidešťová s pevnými lamelami, pozink, pro potrubí 1250x1500mm</t>
  </si>
  <si>
    <t>-379850746</t>
  </si>
  <si>
    <t>117</t>
  </si>
  <si>
    <t>998751102</t>
  </si>
  <si>
    <t>Přesun hmot tonážní pro vzduchotechniku v objektech v přes 12 do 24 m</t>
  </si>
  <si>
    <t>-185575256</t>
  </si>
  <si>
    <t>118</t>
  </si>
  <si>
    <t>763111331</t>
  </si>
  <si>
    <t>SDK příčka tl 75 mm profil CW+UW 50 desky 1xH2 12,5 s izolací EI 30 Rw do 45 dB</t>
  </si>
  <si>
    <t>1471611224</t>
  </si>
  <si>
    <t>"1.P.P."3,3*(5,725+1,615*4+2,4+1,45)</t>
  </si>
  <si>
    <t>"1.N.P."3,3*(3,925+1,9+1,4*4)-(0,7*1,8*13)</t>
  </si>
  <si>
    <t>119</t>
  </si>
  <si>
    <t>763111431</t>
  </si>
  <si>
    <t>SDK příčka tl 100 mm profil CW+UW 50 desky 2xH2 12,5 s izolací EI 60 Rw do 51 dB</t>
  </si>
  <si>
    <t>941848900</t>
  </si>
  <si>
    <t>"1.P.P."3,3*(2,05+0,725+3,3+(2,625+2,45)*2+1+3,75+1,58+2,2)</t>
  </si>
  <si>
    <t>-(0,7*2*2+0,8*2*4+0,9*2*2)</t>
  </si>
  <si>
    <t>"1.N.P."3,3*3,5</t>
  </si>
  <si>
    <t>120</t>
  </si>
  <si>
    <t>763111437</t>
  </si>
  <si>
    <t>SDK příčka tl 150 mm profil CW+UW 100 desky 2xH2 12,5 s izolací EI 60 Rw do 56 dB</t>
  </si>
  <si>
    <t>1132679299</t>
  </si>
  <si>
    <t>"1.P.P."3,3*(5,225*2+0,63+5,725+5,225+4,15)</t>
  </si>
  <si>
    <t>-(0,7*2*2+0,8*2*4)</t>
  </si>
  <si>
    <t>"1.N.P."3,3*(5,775+6,0+7,3+4,7+0,7+1,5+5,975+4,05)</t>
  </si>
  <si>
    <t>3,3*(2,8+1,8+4,05+2,4+2,55+1,3+1,4+2)</t>
  </si>
  <si>
    <t>-(1,8*2+1,6*2+1,1*2,02)</t>
  </si>
  <si>
    <t>121</t>
  </si>
  <si>
    <t>763121466</t>
  </si>
  <si>
    <t>SDK stěna předsazená tl 100 mm profil CW+UW 75 desky 2xDFH2 12,5 s izolací EI 45</t>
  </si>
  <si>
    <t>1197171097</t>
  </si>
  <si>
    <t>"1.P.P."3,3*(5,325+8,3+3,78+5,95+9,025+2,35+2,5)</t>
  </si>
  <si>
    <t>122</t>
  </si>
  <si>
    <t>763121468</t>
  </si>
  <si>
    <t>SDK stěna předsazená tl 150 mm profil CW+UW 100 desky 2xDFH2 12,5 s izolací EI 45</t>
  </si>
  <si>
    <t>853014216</t>
  </si>
  <si>
    <t>"1.P.P."3,3*(5,225+2,55+1,65)</t>
  </si>
  <si>
    <t>"1.N.P."3,3*5,925</t>
  </si>
  <si>
    <t>123</t>
  </si>
  <si>
    <t>763131411</t>
  </si>
  <si>
    <t>SDK podhled desky 1xA 12,5 bez izolace dvouvrstvá spodní kce profil CD+UD</t>
  </si>
  <si>
    <t>349116758</t>
  </si>
  <si>
    <t>16,1+14,15+19,23+36,06+1,98</t>
  </si>
  <si>
    <t>11,52+9,85+11,52+42,22+1,99+14+12,53+11,52+8,13+5,76</t>
  </si>
  <si>
    <t>124</t>
  </si>
  <si>
    <t>763131451</t>
  </si>
  <si>
    <t>SDK podhled deska 1xH2 12,5 bez izolace dvouvrstvá spodní kce profil CD+UD</t>
  </si>
  <si>
    <t>-1768583872</t>
  </si>
  <si>
    <t>18,12+13,62</t>
  </si>
  <si>
    <t>11,95+8,58+16,21+2,56+12,73+16,96+7,28</t>
  </si>
  <si>
    <t>125</t>
  </si>
  <si>
    <t>763135102</t>
  </si>
  <si>
    <t>Montáž SDK kazetového podhledu z kazet 600x600 mm na zavěšenou polozapuštěnou nosnou konstrukci</t>
  </si>
  <si>
    <t>-84428523</t>
  </si>
  <si>
    <t>35,6</t>
  </si>
  <si>
    <t>53,31+12,69+132,72+23,64+21,39+8,1+15,4</t>
  </si>
  <si>
    <t>126</t>
  </si>
  <si>
    <t>59030583</t>
  </si>
  <si>
    <t>podhled kazetový 600/600/15 ,skelná vlna, hladký povrch pokrytý skelnou tkaninou, absorbce hluku Lw = 0,9</t>
  </si>
  <si>
    <t>-1225814477</t>
  </si>
  <si>
    <t>127</t>
  </si>
  <si>
    <t>763164635</t>
  </si>
  <si>
    <t>SDK obklad kcí tvaru U š do 1,2 m desky 1xDF 12,5</t>
  </si>
  <si>
    <t>419473456</t>
  </si>
  <si>
    <t>"obklad průvlaku"(5,7*4*2+5)</t>
  </si>
  <si>
    <t>"obklad sloupku "3,72*(8*2+2)</t>
  </si>
  <si>
    <t>128</t>
  </si>
  <si>
    <t>998763110</t>
  </si>
  <si>
    <t>Přesun hmot tonážní pro dřevostavby s omezením mechanizace v objektech v do 6 m</t>
  </si>
  <si>
    <t>-1525597512</t>
  </si>
  <si>
    <t>129</t>
  </si>
  <si>
    <t>998763113</t>
  </si>
  <si>
    <t>Přesun hmot tonážní pro dřevostavby s omezením mechanizace v objektech v přes 6 do 12 m</t>
  </si>
  <si>
    <t>1484357332</t>
  </si>
  <si>
    <t>130</t>
  </si>
  <si>
    <t>766 100</t>
  </si>
  <si>
    <t>Repase dveře vnitřní jednokřídlé dřevěné částečně prosklené 800x1970mm s ocel.zárubní ozn.16</t>
  </si>
  <si>
    <t>-1046851313</t>
  </si>
  <si>
    <t>131</t>
  </si>
  <si>
    <t>766 101</t>
  </si>
  <si>
    <t>Repase dveře vnitřní dvojkřídlé dřevěné částečně prosklené 1550x2170mm s ocel.zárubní ozn.17</t>
  </si>
  <si>
    <t>-782749288</t>
  </si>
  <si>
    <t>132</t>
  </si>
  <si>
    <t>766 102</t>
  </si>
  <si>
    <t>Repase dveře vnitřní jednokřídlé dřevěné částečně prosklené 800x1970mm s ocel.zárubní ozn.18</t>
  </si>
  <si>
    <t>-1214075706</t>
  </si>
  <si>
    <t>133</t>
  </si>
  <si>
    <t>766 103</t>
  </si>
  <si>
    <t>Repase dveře vnitřní jednokřídlé dřevěné částečně prosklené 750x1970mm s ocel.zárubní ozn.19</t>
  </si>
  <si>
    <t>-2008125190</t>
  </si>
  <si>
    <t>134</t>
  </si>
  <si>
    <t>766 104</t>
  </si>
  <si>
    <t>Repase dveře vnitřní jednokřídlé dřevěné plné 800x1970mm s ocel.zárubní ozn.20</t>
  </si>
  <si>
    <t>-287535114</t>
  </si>
  <si>
    <t>135</t>
  </si>
  <si>
    <t>766 105</t>
  </si>
  <si>
    <t>Repase dveře vnitřní jednokřídlé dřevěné částečně prosklené 800x1970mm s ocel.zárubní ozn.21</t>
  </si>
  <si>
    <t>1137856310</t>
  </si>
  <si>
    <t>136</t>
  </si>
  <si>
    <t>766 106</t>
  </si>
  <si>
    <t>Repase dveře vnitřní jednokřídlé dřevěné plné 900x1970mm s ocel.zárubní ozn.22</t>
  </si>
  <si>
    <t>-1553520662</t>
  </si>
  <si>
    <t>137</t>
  </si>
  <si>
    <t>766 107</t>
  </si>
  <si>
    <t>Repase dveře vnitřní jednokřídlé dřevěné částečně prosklené 900x1970mm s ocel.zárubní ozn.23</t>
  </si>
  <si>
    <t>667297338</t>
  </si>
  <si>
    <t>138</t>
  </si>
  <si>
    <t>766 108</t>
  </si>
  <si>
    <t>Repase dveře vnitřní dvojkřídlé dřevěné částečně prosklené 1200x1970m s ocel.zárubní ozn.24</t>
  </si>
  <si>
    <t>-718590786</t>
  </si>
  <si>
    <t>139</t>
  </si>
  <si>
    <t>766 110</t>
  </si>
  <si>
    <t>Repase dveře vnitřní dvojkřídlé dřevěné částečně prosklené 1300x1970m s ocel.zárubní ozn.26</t>
  </si>
  <si>
    <t>1673527864</t>
  </si>
  <si>
    <t>140</t>
  </si>
  <si>
    <t>766 111</t>
  </si>
  <si>
    <t>Repase dveře vnitřní dvojkřídlé dřevěné částečně prosklené 1400x1970m s ocel.zárubní ozn.27</t>
  </si>
  <si>
    <t>616454083</t>
  </si>
  <si>
    <t>141</t>
  </si>
  <si>
    <t>766 112</t>
  </si>
  <si>
    <t>Repase dveře vnitřní dvojkřídlé dřevěné plné 1400x1970m s ocel.zárubní ozn.28</t>
  </si>
  <si>
    <t>-461790547</t>
  </si>
  <si>
    <t>142</t>
  </si>
  <si>
    <t>766 113</t>
  </si>
  <si>
    <t>Repase dveře vnitřní dvojkřídlé dřevěné částečně prosklené 1450x1970m s ocel.zárubní ozn.29</t>
  </si>
  <si>
    <t>-901021902</t>
  </si>
  <si>
    <t>143</t>
  </si>
  <si>
    <t>766 114</t>
  </si>
  <si>
    <t>Repase dveře vnitřní dvojkřídlé dřevěné plné 1700x1970m s ocel.zárubní ozn.30</t>
  </si>
  <si>
    <t>1960657098</t>
  </si>
  <si>
    <t>144</t>
  </si>
  <si>
    <t>766622131</t>
  </si>
  <si>
    <t>Montáž plastových oken plochy přes 1 m2 otevíravých v do 1,5 m s rámem do zdiva</t>
  </si>
  <si>
    <t>-353215283</t>
  </si>
  <si>
    <t>2,0*1,5</t>
  </si>
  <si>
    <t>145</t>
  </si>
  <si>
    <t>61140051</t>
  </si>
  <si>
    <t>okno plastové otevíravé/sklopné dvojsklo přes plochu 1m2 do v 1,5m</t>
  </si>
  <si>
    <t>195515192</t>
  </si>
  <si>
    <t>146</t>
  </si>
  <si>
    <t>766622216</t>
  </si>
  <si>
    <t>Montáž plastových oken plochy do 1 m2 otevíravých s rámem do zdiva</t>
  </si>
  <si>
    <t>-1632025749</t>
  </si>
  <si>
    <t>7 "ozn 53</t>
  </si>
  <si>
    <t>2 "ozn. 54r</t>
  </si>
  <si>
    <t>147</t>
  </si>
  <si>
    <t>61140049</t>
  </si>
  <si>
    <t>okno plastové otevíravé/sklopné dvojsklo do plochy 1m2</t>
  </si>
  <si>
    <t>-485168593</t>
  </si>
  <si>
    <t>(0,6*0,6)*7</t>
  </si>
  <si>
    <t>(1,2*0,6)*2</t>
  </si>
  <si>
    <t>148</t>
  </si>
  <si>
    <t>766660001</t>
  </si>
  <si>
    <t>Montáž dveřních křídel otvíravých jednokřídlových š do 0,8 m do ocelové zárubně</t>
  </si>
  <si>
    <t>-227494051</t>
  </si>
  <si>
    <t>1+4+8+4+13</t>
  </si>
  <si>
    <t>149</t>
  </si>
  <si>
    <t>61162085</t>
  </si>
  <si>
    <t>dveře jednokřídlé dřevotřískové povrch laminátový plné 700x1970-2100mm</t>
  </si>
  <si>
    <t>-2142580295</t>
  </si>
  <si>
    <t>150</t>
  </si>
  <si>
    <t>6116208R</t>
  </si>
  <si>
    <t>dveře jednokřídlé dřevotřískové povrch laminátový plné  atyp 700x1800mm</t>
  </si>
  <si>
    <t>-1137606977</t>
  </si>
  <si>
    <t>151</t>
  </si>
  <si>
    <t>61162086</t>
  </si>
  <si>
    <t>dveře jednokřídlé dřevotřískové povrch laminátový plné 800x1970-2100mm</t>
  </si>
  <si>
    <t>292781689</t>
  </si>
  <si>
    <t>152</t>
  </si>
  <si>
    <t>61162092</t>
  </si>
  <si>
    <t>dveře jednokřídlé dřevotřískové povrch laminátový částečně prosklené 800x1970-2100mm</t>
  </si>
  <si>
    <t>863406883</t>
  </si>
  <si>
    <t>153</t>
  </si>
  <si>
    <t>766660002</t>
  </si>
  <si>
    <t>Montáž dveřních křídel otvíravých jednokřídlových š přes 0,8 m do ocelové zárubně</t>
  </si>
  <si>
    <t>-2125974879</t>
  </si>
  <si>
    <t>7+6</t>
  </si>
  <si>
    <t>154</t>
  </si>
  <si>
    <t>61162087</t>
  </si>
  <si>
    <t>dveře jednokřídlé dřevotřískové povrch laminátový plné 900x1970-2100mm</t>
  </si>
  <si>
    <t>-1494234512</t>
  </si>
  <si>
    <t>155</t>
  </si>
  <si>
    <t>61162093</t>
  </si>
  <si>
    <t>dveře jednokřídlé dřevotřískové povrch laminátový částečně prosklené 900x1970-2100mm</t>
  </si>
  <si>
    <t>-91870481</t>
  </si>
  <si>
    <t>156</t>
  </si>
  <si>
    <t>766660012</t>
  </si>
  <si>
    <t>Montáž dveřních křídel otvíravých dvoukřídlových š přes 1,45 m do ocelové zárubně</t>
  </si>
  <si>
    <t>-857563434</t>
  </si>
  <si>
    <t>157</t>
  </si>
  <si>
    <t>61162116</t>
  </si>
  <si>
    <t>dveře dvoukřídlé dřevotřískové povrch laminátový plné 1600x1970-2100mm</t>
  </si>
  <si>
    <t>65402234</t>
  </si>
  <si>
    <t>158</t>
  </si>
  <si>
    <t>61162118</t>
  </si>
  <si>
    <t>dveře dvoukřídlé dřevotřískové povrch laminátový plné 1800x1970-2100mm</t>
  </si>
  <si>
    <t>-1046810614</t>
  </si>
  <si>
    <t>159</t>
  </si>
  <si>
    <t>61162121.1</t>
  </si>
  <si>
    <t>dveře dvoukřídlé dřevotřískové povrch laminátový částečně prosklené 1500x1970-2100mm</t>
  </si>
  <si>
    <t>511218755</t>
  </si>
  <si>
    <t>160</t>
  </si>
  <si>
    <t>5491412</t>
  </si>
  <si>
    <t>kování</t>
  </si>
  <si>
    <t>-1886470425</t>
  </si>
  <si>
    <t>30+13+3</t>
  </si>
  <si>
    <t>161</t>
  </si>
  <si>
    <t>549141</t>
  </si>
  <si>
    <t>přístupvý systém - čip</t>
  </si>
  <si>
    <t>550979572</t>
  </si>
  <si>
    <t>18+11</t>
  </si>
  <si>
    <t>162</t>
  </si>
  <si>
    <t>766660352</t>
  </si>
  <si>
    <t>Montáž posuvných dveří jednokřídlových průchozí v do 2,5 m a š přes 800 do 1200 mm do pojezdu na stěnu</t>
  </si>
  <si>
    <t>1586666578</t>
  </si>
  <si>
    <t>"rozměr 900/2020 mm</t>
  </si>
  <si>
    <t>(3+7) "ozn. 11; část. prosklené</t>
  </si>
  <si>
    <t>(1+1) "ozn. 12; plné</t>
  </si>
  <si>
    <t>"rozměr 1000/2020 mm</t>
  </si>
  <si>
    <t>1 "ozn. 13; plné</t>
  </si>
  <si>
    <t>1 "ozn. 14; část. prosklené</t>
  </si>
  <si>
    <t>2"ozn.16ů;část.prosklené</t>
  </si>
  <si>
    <t>163</t>
  </si>
  <si>
    <t>54914137</t>
  </si>
  <si>
    <t>kování k posuvným dveřím mušle</t>
  </si>
  <si>
    <t>-1927460550</t>
  </si>
  <si>
    <t>164</t>
  </si>
  <si>
    <t>61182351</t>
  </si>
  <si>
    <t>kování na stěnu do garnyže pro posuvné dveře š 60,70,80,90mm</t>
  </si>
  <si>
    <t>1271390355</t>
  </si>
  <si>
    <t>165</t>
  </si>
  <si>
    <t>1909188170</t>
  </si>
  <si>
    <t>166</t>
  </si>
  <si>
    <t>61162088</t>
  </si>
  <si>
    <t>dveře jednokřídlé dřevotřískové povrch laminátový plné 1000x1970-2100mm</t>
  </si>
  <si>
    <t>-215327322</t>
  </si>
  <si>
    <t>167</t>
  </si>
  <si>
    <t>-381547051</t>
  </si>
  <si>
    <t>168</t>
  </si>
  <si>
    <t>6116299R</t>
  </si>
  <si>
    <t>dveře jednokřídlé dřevotřískové povrch laminátový částečně prosklené 1000x1970-2100mm</t>
  </si>
  <si>
    <t>-861198352</t>
  </si>
  <si>
    <t>169</t>
  </si>
  <si>
    <t>6116298R</t>
  </si>
  <si>
    <t>dveře jednokřídlé dřevotřískové povrch laminátový částečně prosklené 1100x1970-2100mm</t>
  </si>
  <si>
    <t>855805142</t>
  </si>
  <si>
    <t>170</t>
  </si>
  <si>
    <t>6116400R</t>
  </si>
  <si>
    <t xml:space="preserve">automatický elektrický pohon pro posuvné  dveře </t>
  </si>
  <si>
    <t>2011381445</t>
  </si>
  <si>
    <t>171</t>
  </si>
  <si>
    <t>766660411</t>
  </si>
  <si>
    <t>Montáž vchodových dveří včetně rámu jednokřídlových bez nadsvětlíku do zdiva</t>
  </si>
  <si>
    <t>-1957700184</t>
  </si>
  <si>
    <t>1 "dveře roz. 940/2270 mm do otvoru 1100/2350 mm</t>
  </si>
  <si>
    <t>172</t>
  </si>
  <si>
    <t>61140504</t>
  </si>
  <si>
    <t>dveře jednokřídlé plastové bílé prosklené max rozměru otvoru 2,42m2 bezpečnostní třídy RC2</t>
  </si>
  <si>
    <t>-1250187335</t>
  </si>
  <si>
    <t>173</t>
  </si>
  <si>
    <t>766691914</t>
  </si>
  <si>
    <t>Vyvěšení nebo zavěšení dřevěných křídel dveří pl do 2 m2</t>
  </si>
  <si>
    <t>-414836950</t>
  </si>
  <si>
    <t>4+6+18+5+6</t>
  </si>
  <si>
    <t>174</t>
  </si>
  <si>
    <t>766691915</t>
  </si>
  <si>
    <t>Vyvěšení nebo zavěšení dřevěných křídel dveří pl přes 2 m2</t>
  </si>
  <si>
    <t>749446884</t>
  </si>
  <si>
    <t>2+1+4</t>
  </si>
  <si>
    <t>175</t>
  </si>
  <si>
    <t>998766112</t>
  </si>
  <si>
    <t>Přesun hmot tonážní pro kce truhlářské s omezením mechanizace v objektech v přes 6 do 12 m</t>
  </si>
  <si>
    <t>-798971416</t>
  </si>
  <si>
    <t>176</t>
  </si>
  <si>
    <t>767311861</t>
  </si>
  <si>
    <t>Demontáž světlíků pultových s umělohmotnou výplní</t>
  </si>
  <si>
    <t>-2131331997</t>
  </si>
  <si>
    <t>177</t>
  </si>
  <si>
    <t>767330112</t>
  </si>
  <si>
    <t>Montáž tubiusového světlovodu kopule s lemováním   v rovné střeše</t>
  </si>
  <si>
    <t>629139450</t>
  </si>
  <si>
    <t>178</t>
  </si>
  <si>
    <t>55381003</t>
  </si>
  <si>
    <t>světlovod tubusový základní sada bez světlovodného tubusu D 350mm</t>
  </si>
  <si>
    <t>sada</t>
  </si>
  <si>
    <t>-2031881417</t>
  </si>
  <si>
    <t>179</t>
  </si>
  <si>
    <t>767330122</t>
  </si>
  <si>
    <t>Montáž tubusového světlovodu tubus D přes 250 do 350 mm</t>
  </si>
  <si>
    <t>-1914274642</t>
  </si>
  <si>
    <t>49*2</t>
  </si>
  <si>
    <t>180</t>
  </si>
  <si>
    <t>55381111</t>
  </si>
  <si>
    <t>světlovodný tubus D 350mm</t>
  </si>
  <si>
    <t>1146944166</t>
  </si>
  <si>
    <t>181</t>
  </si>
  <si>
    <t>767330132</t>
  </si>
  <si>
    <t>Montáž tubusového světlovodu rozptylovač světla D přes 250 do 350 mm</t>
  </si>
  <si>
    <t>491066462</t>
  </si>
  <si>
    <t>182</t>
  </si>
  <si>
    <t>55381054</t>
  </si>
  <si>
    <t>difuzér tubusového světlovodu dekor Al</t>
  </si>
  <si>
    <t>-44805466</t>
  </si>
  <si>
    <t>183</t>
  </si>
  <si>
    <t>767590122</t>
  </si>
  <si>
    <t>Montáž podlahového roštu svařovaného</t>
  </si>
  <si>
    <t>-1284849453</t>
  </si>
  <si>
    <t>184</t>
  </si>
  <si>
    <t>553470</t>
  </si>
  <si>
    <t xml:space="preserve">rošt podlahový lisovaný žárově zinkovaný velikost 40/3mm </t>
  </si>
  <si>
    <t>1860360695</t>
  </si>
  <si>
    <t>26*1,05 'Přepočtené koeficientem množství</t>
  </si>
  <si>
    <t>185</t>
  </si>
  <si>
    <t>76799001R</t>
  </si>
  <si>
    <t>Demontáž technologie stáv. výtahu</t>
  </si>
  <si>
    <t>-1577995173</t>
  </si>
  <si>
    <t>186</t>
  </si>
  <si>
    <t>76799002R</t>
  </si>
  <si>
    <t>D+M zdvíhací plošina vč. technologie, připojení na energie, revize a zaškolení</t>
  </si>
  <si>
    <t>-1929484027</t>
  </si>
  <si>
    <t>187</t>
  </si>
  <si>
    <t>76799003R</t>
  </si>
  <si>
    <t>Povrchová úprava pozinkováním</t>
  </si>
  <si>
    <t>1993618199</t>
  </si>
  <si>
    <t>"ocelová kce VZT</t>
  </si>
  <si>
    <t>"HEB 200</t>
  </si>
  <si>
    <t>(6,55*3)*61,3</t>
  </si>
  <si>
    <t>"HEA 180</t>
  </si>
  <si>
    <t>(12,2*2)*35,5</t>
  </si>
  <si>
    <t>"UPE 180</t>
  </si>
  <si>
    <t>(12,2*19,7)</t>
  </si>
  <si>
    <t>"TR 102/6,3</t>
  </si>
  <si>
    <t>(0,72*3)*2,16</t>
  </si>
  <si>
    <t>188</t>
  </si>
  <si>
    <t>767995111</t>
  </si>
  <si>
    <t>Montáž atypických zámečnických konstrukcí hm do 5 kg</t>
  </si>
  <si>
    <t>-1485465127</t>
  </si>
  <si>
    <t>189</t>
  </si>
  <si>
    <t>13010958</t>
  </si>
  <si>
    <t>ocel profilová jakost S235JR (11 375) průřez HEA 180</t>
  </si>
  <si>
    <t>-1561120560</t>
  </si>
  <si>
    <t>0,866*1,1 "Přepočtené koeficientem množství</t>
  </si>
  <si>
    <t>190</t>
  </si>
  <si>
    <t>13010980</t>
  </si>
  <si>
    <t>ocel profilová jakost S235JR (11 375) průřez HEB 200</t>
  </si>
  <si>
    <t>-1854507439</t>
  </si>
  <si>
    <t>1,205*1,1 "Přepočtené koeficientem množství</t>
  </si>
  <si>
    <t>191</t>
  </si>
  <si>
    <t>13010936</t>
  </si>
  <si>
    <t>ocel profilová jakost S235JR (11 375) průřez UPE 180</t>
  </si>
  <si>
    <t>-982518993</t>
  </si>
  <si>
    <t>0,24*1,1 "Přepočtené koeficientem množství</t>
  </si>
  <si>
    <t>192</t>
  </si>
  <si>
    <t>55283914</t>
  </si>
  <si>
    <t>trubka ocelová bezešvá hladká jakost 11 353 102x6,3mm</t>
  </si>
  <si>
    <t>1219548752</t>
  </si>
  <si>
    <t>2,16*1,1 "Přepočtené koeficientem množství</t>
  </si>
  <si>
    <t>193</t>
  </si>
  <si>
    <t>767995117</t>
  </si>
  <si>
    <t>Montáž atypických zámečnických konstrukcí hmotnosti přes 250 do 500 kg</t>
  </si>
  <si>
    <t>1863955269</t>
  </si>
  <si>
    <t>"podtažení průvlaků osa 2 a 8"</t>
  </si>
  <si>
    <t>"UPE 330"(5,7*2*4*2)*53,2</t>
  </si>
  <si>
    <t xml:space="preserve">"uzavřený ocel.profil 100/200/10"3,72*8*2*42,5 </t>
  </si>
  <si>
    <t>"zrušení sloupu N9"</t>
  </si>
  <si>
    <t>"UPE 300"5,7*2*44,4</t>
  </si>
  <si>
    <t>"uzavřený ocel profil 150/250/10"3,72*2*51,1</t>
  </si>
  <si>
    <t>194</t>
  </si>
  <si>
    <t>13011029.1</t>
  </si>
  <si>
    <t>ocel profilová jakost S235JR (11 375) průřez UPE 330</t>
  </si>
  <si>
    <t>22552281</t>
  </si>
  <si>
    <t>"UPE 330"(5,7*2*4*2)*53,2*0,001</t>
  </si>
  <si>
    <t>4,852*1,08 'Přepočtené koeficientem množství</t>
  </si>
  <si>
    <t>195</t>
  </si>
  <si>
    <t>13011029</t>
  </si>
  <si>
    <t>ocel profilová jakost S235JR (11 375) průřez UPE 300</t>
  </si>
  <si>
    <t>-1276395782</t>
  </si>
  <si>
    <t>"UPE 300"5,7*2*44,4*0,001</t>
  </si>
  <si>
    <t>0,506*1,08 'Přepočtené koeficientem množství</t>
  </si>
  <si>
    <t>196</t>
  </si>
  <si>
    <t>14550442.1</t>
  </si>
  <si>
    <t>profil ocelový svařovaný jakost S355 průřez obdelníkový 200x100x10mm</t>
  </si>
  <si>
    <t>956068866</t>
  </si>
  <si>
    <t>"uzavřený ocel.profil 100/200/10"3,72*8*2*42,5 *0,001</t>
  </si>
  <si>
    <t>2,53*1,08 'Přepočtené koeficientem množství</t>
  </si>
  <si>
    <t>197</t>
  </si>
  <si>
    <t>14550442.2</t>
  </si>
  <si>
    <t>profil ocelový svařovaný jakost S355 průřez obdelníkový 250x150x10mm</t>
  </si>
  <si>
    <t>1873465482</t>
  </si>
  <si>
    <t>"uzavřený ocel profil 150/250/10"3,72*2*51,1*0,001</t>
  </si>
  <si>
    <t>0,38*1,08 'Přepočtené koeficientem množství</t>
  </si>
  <si>
    <t>198</t>
  </si>
  <si>
    <t>998767112</t>
  </si>
  <si>
    <t>Přesun hmot tonážní pro zámečnické konstrukce s omezením mechanizace v objektech v přes 6 do 12 m</t>
  </si>
  <si>
    <t>193170390</t>
  </si>
  <si>
    <t>771</t>
  </si>
  <si>
    <t>Podlahy z dlaždic</t>
  </si>
  <si>
    <t>199</t>
  </si>
  <si>
    <t>771151012</t>
  </si>
  <si>
    <t>Samonivelační stěrka podlah pevnosti 20 MPa tl přes 3 do 5 mm</t>
  </si>
  <si>
    <t>894436429</t>
  </si>
  <si>
    <t>200</t>
  </si>
  <si>
    <t>771474212</t>
  </si>
  <si>
    <t>Montáž soklů z dlaždic keramických rovných lepených cementovým flexibilním rychletuhnoucím lepidlem v přes 65 do 90 mm</t>
  </si>
  <si>
    <t>1273200844</t>
  </si>
  <si>
    <t>"1.P.P."(9,425+10,5)*2-(0,9*4+0,8*4)</t>
  </si>
  <si>
    <t>(1,58+1,25+5,275+2,05+3,5)*2-(0,7+0,9*3+1)</t>
  </si>
  <si>
    <t>"1.N.P."(13,475+5,1)*2-(1,7+1,8+1+1,45+0,8+1,5+1)</t>
  </si>
  <si>
    <t>(6*2+8,85+4,05+6+5,925)*2-(0,9+1,4+1,6)</t>
  </si>
  <si>
    <t>(5,7+2,2*2+0,4*2+0,3)-1,3*2</t>
  </si>
  <si>
    <t>(24,5+8,6+0,8)*2-(1,2+0,8+1,3*2+0,8)</t>
  </si>
  <si>
    <t>201</t>
  </si>
  <si>
    <t>59761184</t>
  </si>
  <si>
    <t>sokl keramický mrazuvzdorný povrch hladký/matný tl do 10mm výšky přes 65 do 90mm</t>
  </si>
  <si>
    <t>-229906354</t>
  </si>
  <si>
    <t>224,61*1,1 'Přepočtené koeficientem množství</t>
  </si>
  <si>
    <t>202</t>
  </si>
  <si>
    <t>771574473</t>
  </si>
  <si>
    <t>Montáž podlah keramických pro mechanické zatížení lepených cementovým flexibilním lepidlem přes 2 do 4 ks/m2</t>
  </si>
  <si>
    <t>-1030763734</t>
  </si>
  <si>
    <t>35,8+18,12+13,62+1,98+14,18</t>
  </si>
  <si>
    <t>53,31+35+35,75+70,53+35,17+7,28+15,41+169,47</t>
  </si>
  <si>
    <t>203</t>
  </si>
  <si>
    <t>59761169</t>
  </si>
  <si>
    <t>dlažba keramická slinutá mrazuvzdorná R10/A povrch reliéfní/matný tl přes 10 do 15mm přes 2 do 4ks/m2</t>
  </si>
  <si>
    <t>826066342</t>
  </si>
  <si>
    <t>505,62*1,15 'Přepočtené koeficientem množství</t>
  </si>
  <si>
    <t>204</t>
  </si>
  <si>
    <t>998771112</t>
  </si>
  <si>
    <t>Přesun hmot tonážní pro podlahy z dlaždic s omezením mechanizace v objektech v přes 6 do 12 m</t>
  </si>
  <si>
    <t>1847755749</t>
  </si>
  <si>
    <t>776</t>
  </si>
  <si>
    <t>Podlahy povlakové</t>
  </si>
  <si>
    <t>205</t>
  </si>
  <si>
    <t>776141121</t>
  </si>
  <si>
    <t>Stěrka podlahová nivelační pro vyrovnání podkladu povlakových podlah pevnosti 30 MPa tl do 3 mm</t>
  </si>
  <si>
    <t>1825286466</t>
  </si>
  <si>
    <t>206</t>
  </si>
  <si>
    <t>776201811</t>
  </si>
  <si>
    <t>Demontáž lepených povlakových podlah bez podložky ručně</t>
  </si>
  <si>
    <t>-1820960717</t>
  </si>
  <si>
    <t>"lepený vinyl</t>
  </si>
  <si>
    <t>414,61 "155 jídelna</t>
  </si>
  <si>
    <t>207</t>
  </si>
  <si>
    <t>776232111</t>
  </si>
  <si>
    <t>Lepení lamel a čtverců z vinylu 2-složkovým lepidlem vč.soklu</t>
  </si>
  <si>
    <t>-910603450</t>
  </si>
  <si>
    <t>16,1+14,15+19,23+36,06</t>
  </si>
  <si>
    <t>12,69+132,72+11,52+17,5+11,52+23,64+21,39+8,1+15,4+42,22</t>
  </si>
  <si>
    <t>1,99+14+12,53+11,52+72,13+124,76+182,35+16,21+16,82</t>
  </si>
  <si>
    <t>17,23+12,73+8,13+35,02+17,23+16,96+5,76+42,07+411,82</t>
  </si>
  <si>
    <t>"vytahovaný sokl 10 cm"1401,5*0,1</t>
  </si>
  <si>
    <t>208</t>
  </si>
  <si>
    <t>28411148.1</t>
  </si>
  <si>
    <t>PVC vinyl homogenní protiskluzná, antistatická, odolná proti chemikáliím tl 5,00mm nášlapná vrstva 0,,9mm, hořlavost Bfl-s1, třída zátěže 34/43, útlum 5dB, bodová zátěž &lt;= 0,10mm, protiskluznost R11</t>
  </si>
  <si>
    <t>780758793</t>
  </si>
  <si>
    <t>1541,65*1,1 'Přepočtené koeficientem množství</t>
  </si>
  <si>
    <t>209</t>
  </si>
  <si>
    <t>776991821</t>
  </si>
  <si>
    <t>Odstranění lepidla ručně z podlah</t>
  </si>
  <si>
    <t>223174244</t>
  </si>
  <si>
    <t>210</t>
  </si>
  <si>
    <t>998776112</t>
  </si>
  <si>
    <t>Přesun hmot tonážní pro podlahy povlakové s omezením mechanizace v objektech v přes 6 do 12 m</t>
  </si>
  <si>
    <t>-1351641418</t>
  </si>
  <si>
    <t>781</t>
  </si>
  <si>
    <t>Dokončovací práce - obklady</t>
  </si>
  <si>
    <t>211</t>
  </si>
  <si>
    <t>781121011</t>
  </si>
  <si>
    <t>Nátěr penetrační na stěnu</t>
  </si>
  <si>
    <t>1563152229</t>
  </si>
  <si>
    <t>212</t>
  </si>
  <si>
    <t>781151012</t>
  </si>
  <si>
    <t>Lokální vyrovnání podkladu stěrkou do tl 3 mm pl přes 0,1 do 0,25 m2</t>
  </si>
  <si>
    <t>1766312142</t>
  </si>
  <si>
    <t>213</t>
  </si>
  <si>
    <t>781472221</t>
  </si>
  <si>
    <t>Montáž obkladů keramických hladkých lepených cementovým flexibilním lepidlem přes 35 do 45 ks/m2</t>
  </si>
  <si>
    <t>-1980723105</t>
  </si>
  <si>
    <t>"1.PP"</t>
  </si>
  <si>
    <t>(2,625*2+2,45*3+3+3,675*2+1*2+1,1*2)*2*2,7-(0,8*2*10)</t>
  </si>
  <si>
    <t>(5,525+1,525+1*4+1,615*5+1,8)*2*2,7-(0,8*2+0,7*2*10)</t>
  </si>
  <si>
    <t>(5,625+1,45+2,4*2+1,2)*2*2,7-(0,9*2+0,7*2*4)</t>
  </si>
  <si>
    <t>(5,625+3,75+1,1+4,4)*2*2,7-(0,9*2+0,7*2*2+0,8*2)</t>
  </si>
  <si>
    <t>(9,025+4,15+1,05+3+1,3+2,3+2,2)*2*2,7-(0,9*2+0,7*2*5)</t>
  </si>
  <si>
    <t>"1.NP"</t>
  </si>
  <si>
    <t>(4,3+4,05)*2*2,7-0,9*2,02</t>
  </si>
  <si>
    <t>(1,3+1,7)*2*2,7-0,8*2</t>
  </si>
  <si>
    <t>(6+4+1,4+0,9*2)*2*2,7-(0,8*2+0,7*2*4)</t>
  </si>
  <si>
    <t>(3,925+3+3,625+1,4*3)*2*2,7-(0,8*2+0,7*2*8)</t>
  </si>
  <si>
    <t>(17,925+13*2)*2,7</t>
  </si>
  <si>
    <t>(8,5+21,05)*2*2,7</t>
  </si>
  <si>
    <t>(13+5,775)*2*2,7</t>
  </si>
  <si>
    <t>(5,6+3,95)*2*2,7</t>
  </si>
  <si>
    <t>(6+2,775)*2*2,7</t>
  </si>
  <si>
    <t>(6+2,85)*2*2,7</t>
  </si>
  <si>
    <t>(4,05+4)*2*2,7</t>
  </si>
  <si>
    <t>(5,85+6)*2*2,7</t>
  </si>
  <si>
    <t>(2,85+6)*2*2,7</t>
  </si>
  <si>
    <t>(6,7+7,2)*2*2,7-3*2</t>
  </si>
  <si>
    <t>(2,5+2,8)*2*2,7</t>
  </si>
  <si>
    <t>214</t>
  </si>
  <si>
    <t>59761716</t>
  </si>
  <si>
    <t>obklad keramický nemrazuvzdorný povrch hladký/matný tl do 10mm přes 35 do 45ks/m2</t>
  </si>
  <si>
    <t>-1987203584</t>
  </si>
  <si>
    <t>1448,9*1,1 'Přepočtené koeficientem množství</t>
  </si>
  <si>
    <t>215</t>
  </si>
  <si>
    <t>781491021</t>
  </si>
  <si>
    <t>Montáž zrcadel plochy do 1 m2 lepených silikonovým tmelem na keramický obklad</t>
  </si>
  <si>
    <t>-384774047</t>
  </si>
  <si>
    <t>13*0,6*0,6</t>
  </si>
  <si>
    <t>216</t>
  </si>
  <si>
    <t>63465132</t>
  </si>
  <si>
    <t>zrcadlo nemontované bronzové tl 3mm max rozměr 2000x1605mm</t>
  </si>
  <si>
    <t>1365563187</t>
  </si>
  <si>
    <t>4,68*1,1 'Přepočtené koeficientem množství</t>
  </si>
  <si>
    <t>217</t>
  </si>
  <si>
    <t>998781112</t>
  </si>
  <si>
    <t>Přesun hmot tonážní pro obklady keramické s omezením mechanizace v objektech v přes 6 do 12 m</t>
  </si>
  <si>
    <t>98719527</t>
  </si>
  <si>
    <t>218</t>
  </si>
  <si>
    <t>783306805</t>
  </si>
  <si>
    <t>Odstranění nátěru ze zámečnických konstrukcí opálením</t>
  </si>
  <si>
    <t>-938818446</t>
  </si>
  <si>
    <t>"stávající zárubně</t>
  </si>
  <si>
    <t>"rozměr 750/1970 mm</t>
  </si>
  <si>
    <t>(0,85+2,05*2)*0,15 "ozn. 19r/L</t>
  </si>
  <si>
    <t>"rozměr 800/1970 mm</t>
  </si>
  <si>
    <t>(0,9+2,05*2)*0,08 "ozn. 16r/P</t>
  </si>
  <si>
    <t>(0,9+2,05*2)*0,08 "ozn. 18r/P</t>
  </si>
  <si>
    <t>(0,9+2,05*2)*0,15 "ozn. 20r/L</t>
  </si>
  <si>
    <t>((0,9+2,05*2)*0,15)*2 "ozn. 21r/P</t>
  </si>
  <si>
    <t>(0,9+2,05*2)*0,15 "ozn. 21r/P</t>
  </si>
  <si>
    <t>"rozměr 900/1970 mm</t>
  </si>
  <si>
    <t>(1+2,05*2)*0,15 "ozn. 22r/P</t>
  </si>
  <si>
    <t>((1+2,05*2)*0,15)*2 "ozn. 22r/L</t>
  </si>
  <si>
    <t>(1+2,05*2)*0,15 "ozn. 23r/P</t>
  </si>
  <si>
    <t>(1+2,05*2)*0,15 "ozn. 23r/L</t>
  </si>
  <si>
    <t>"rozměr 1200/1970, 2100 mm</t>
  </si>
  <si>
    <t>(1,3+2,05*2)*0,05 "ozn. 25R/L</t>
  </si>
  <si>
    <t>(1,3+2,15*2)*0,15 "ozn. 24r/L</t>
  </si>
  <si>
    <t>"rozměr 1300/1970 mm</t>
  </si>
  <si>
    <t>(1,4+2,05*2)*0,15 "ozn. 26r</t>
  </si>
  <si>
    <t>"rozměr 1400/1970 mm</t>
  </si>
  <si>
    <t>(1,5+2,05*2)*0,15 "ozn. 27r/P</t>
  </si>
  <si>
    <t>(1,5+2,05*2)*0,15 "ozn. 28r/L</t>
  </si>
  <si>
    <t>"rozměr 1450/1970 mm</t>
  </si>
  <si>
    <t>(1,55+2,05*2)*0,15 "ozn. 29r/L</t>
  </si>
  <si>
    <t>"rozměr 1550/2170 mm</t>
  </si>
  <si>
    <t>(1,65+2,22*2)*0,08 "ozn. 17r/L</t>
  </si>
  <si>
    <t>"rozměr 1700/1900 mm</t>
  </si>
  <si>
    <t>(1,8+2,05*2)*0,15 "ozn. 30r/L</t>
  </si>
  <si>
    <t>219</t>
  </si>
  <si>
    <t>783314203</t>
  </si>
  <si>
    <t>Základní antikorozní jednonásobný syntetický samozákladující nátěr zámečnických konstrukcí</t>
  </si>
  <si>
    <t>1110058846</t>
  </si>
  <si>
    <t>Mezisoučet stávající zárubně</t>
  </si>
  <si>
    <t>"nové zárubně</t>
  </si>
  <si>
    <t>"rozměr 700/1800 mm</t>
  </si>
  <si>
    <t>((0,8+1,85*2)*0,05)*6 "ozn. 10/L</t>
  </si>
  <si>
    <t>((0,8+1,85*2)*0,05)*7 "ozn. 10/P</t>
  </si>
  <si>
    <t>"rozměr 700/1970 mm</t>
  </si>
  <si>
    <t>((0,8+2,05*2)*0,1)*2 "ozn. 01/L</t>
  </si>
  <si>
    <t>((0,8+2,05*2)*0,15) "ozn. 01/L</t>
  </si>
  <si>
    <t>((0,8+2,05*2)*0,15) "ozn. 01/P</t>
  </si>
  <si>
    <t>((0,9+2,05*2)*0,1)*3 "ozn. 02/P</t>
  </si>
  <si>
    <t>((0,9+2,05*2)*0,1)*2 "ozn. 02/L</t>
  </si>
  <si>
    <t>((0,9+2,05*2)*0,15) "ozn. 02/P</t>
  </si>
  <si>
    <t>((0,9+2,05*2)*0,15)*4 "ozn. 03/L</t>
  </si>
  <si>
    <t>((0,9+2,05*2)*0,25) "ozn. 02/L</t>
  </si>
  <si>
    <t>((1+2,05*2)*0,1)*2 "ozn. 04/L</t>
  </si>
  <si>
    <t>((1+2,05*2)*0,15)*5 "ozn. 04/P</t>
  </si>
  <si>
    <t>((1+2,05*2)*0,15)*4 "ozn. 05/L</t>
  </si>
  <si>
    <t>((1+2,05*2)*0,25)*2 "ozn. 05/L</t>
  </si>
  <si>
    <t>"rozměr 940/2270 mm</t>
  </si>
  <si>
    <t>(1,04+2,32*2)*0,1 "ozn. 06/P</t>
  </si>
  <si>
    <t>"rozměr 1500/1970 mm</t>
  </si>
  <si>
    <t>(1,6+2,05*2)*0,15 "ozn. 04/L</t>
  </si>
  <si>
    <t>"rozměr 1600/1970 mm</t>
  </si>
  <si>
    <t>(1,7+2,05*2)*0,15 "ozn. 08/P</t>
  </si>
  <si>
    <t>"rozměr 1800/2100 mm</t>
  </si>
  <si>
    <t>(1,9+2,15*2)*0,15 "ozn. 09/L</t>
  </si>
  <si>
    <t>Mezisoučet nové zárubně</t>
  </si>
  <si>
    <t>(5,7*2)*1,47</t>
  </si>
  <si>
    <t>220</t>
  </si>
  <si>
    <t>783315101</t>
  </si>
  <si>
    <t>Mezinátěr jednonásobný syntetický standardní zámečnických konstrukcí</t>
  </si>
  <si>
    <t>2126632629</t>
  </si>
  <si>
    <t>14,203 "původní zárubně</t>
  </si>
  <si>
    <t>26,553 "nové zárubně</t>
  </si>
  <si>
    <t>16,758 "ocelová výměna pro zrušení sloupu</t>
  </si>
  <si>
    <t>221</t>
  </si>
  <si>
    <t>783317101</t>
  </si>
  <si>
    <t>Krycí jednonásobný syntetický standardní nátěr zámečnických konstrukcí</t>
  </si>
  <si>
    <t>1549578513</t>
  </si>
  <si>
    <t>222</t>
  </si>
  <si>
    <t>784211101</t>
  </si>
  <si>
    <t>Dvojnásobné bílé malby ze směsí za mokra výborně oděruvzdorných v místnostech v do 3,80 m</t>
  </si>
  <si>
    <t>-1131814342</t>
  </si>
  <si>
    <t>476,44+151,662+1838,15+216,56+108,01</t>
  </si>
  <si>
    <t>KJ02 - Zdravotně technická instalace - kanalizace</t>
  </si>
  <si>
    <t>725 - Zařizovací předměty</t>
  </si>
  <si>
    <t xml:space="preserve">    8 - Trubní vedení</t>
  </si>
  <si>
    <t xml:space="preserve">    725-01 - Zařizovací předměty a kanalizační prvky - 1.PP</t>
  </si>
  <si>
    <t xml:space="preserve">    725-02 - Zařizovací předměty a kanalizační prvky - 1.NP</t>
  </si>
  <si>
    <t xml:space="preserve">    721 - Zdravotechnika - vnitřní kanalizace</t>
  </si>
  <si>
    <t>HZS - Hodinové zúčtovací sazby</t>
  </si>
  <si>
    <t>OST - Ostatní</t>
  </si>
  <si>
    <t>725</t>
  </si>
  <si>
    <t>Zařizovací předměty</t>
  </si>
  <si>
    <t>-76117857</t>
  </si>
  <si>
    <t>"vedení pod podlahou (pouze podpodlažní kce)</t>
  </si>
  <si>
    <t>((30,358-1,695)*0,6)</t>
  </si>
  <si>
    <t>((0,78*0,1)*0,6)</t>
  </si>
  <si>
    <t>162211311</t>
  </si>
  <si>
    <t>Vodorovné přemístění výkopku z horniny třídy těžitelnosti I skupiny 1 až 3 stavebním kolečkem do 10 m</t>
  </si>
  <si>
    <t>1490788326</t>
  </si>
  <si>
    <t>"předpoklad 50 m</t>
  </si>
  <si>
    <t>162211319</t>
  </si>
  <si>
    <t>Příplatek k vodorovnému přemístění výkopku z horniny třídy těžitelnosti I skupiny 1 až 3 stavebním kolečkem za každých dalších 10 m</t>
  </si>
  <si>
    <t>2126086576</t>
  </si>
  <si>
    <t>17,245*4 "Přepočtené koeficientem množství</t>
  </si>
  <si>
    <t>175111101</t>
  </si>
  <si>
    <t>Obsypání potrubí ručně sypaninou bez prohození, uloženou do 3 m</t>
  </si>
  <si>
    <t>1217547504</t>
  </si>
  <si>
    <t>((30,358-1,695)*(0,16+0,3))</t>
  </si>
  <si>
    <t>((0,78*0,1)*(0,16+0,3))</t>
  </si>
  <si>
    <t>58337308</t>
  </si>
  <si>
    <t>štěrkopísek frakce 0/2</t>
  </si>
  <si>
    <t>-1523692168</t>
  </si>
  <si>
    <t>13,221*2 "Přepočtené koeficientem množství</t>
  </si>
  <si>
    <t>451573111</t>
  </si>
  <si>
    <t>Lože pod potrubí otevřený výkop ze štěrkopísku</t>
  </si>
  <si>
    <t>-62160062</t>
  </si>
  <si>
    <t>(30,358-1,695)*0,1</t>
  </si>
  <si>
    <t>Trubní vedení</t>
  </si>
  <si>
    <t>871260310</t>
  </si>
  <si>
    <t>Montáž kanalizačního potrubí hladkého plnostěnného SN 10 z polypropylenu DN 100</t>
  </si>
  <si>
    <t>1797991324</t>
  </si>
  <si>
    <t>28611113</t>
  </si>
  <si>
    <t>trubka kanalizační PVC DN 110x1000mm SN4</t>
  </si>
  <si>
    <t>389442588</t>
  </si>
  <si>
    <t>95*1,015 "Přepočtené koeficientem množství</t>
  </si>
  <si>
    <t>28611944</t>
  </si>
  <si>
    <t>čistící kus kanalizační PVC DN 110</t>
  </si>
  <si>
    <t>316763815</t>
  </si>
  <si>
    <t>871310430</t>
  </si>
  <si>
    <t>Montáž kanalizačního potrubí korugovaného SN 16 z polypropylenu DN 160</t>
  </si>
  <si>
    <t>1860913909</t>
  </si>
  <si>
    <t>28617275</t>
  </si>
  <si>
    <t>trubka kanalizační PP korugovaná DN 150x6000mm SN16</t>
  </si>
  <si>
    <t>-739092932</t>
  </si>
  <si>
    <t>97*1,015 "Přepočtené koeficientem množství</t>
  </si>
  <si>
    <t>28611948</t>
  </si>
  <si>
    <t>čistící kus kanalizační PVC DN 160</t>
  </si>
  <si>
    <t>692924407</t>
  </si>
  <si>
    <t>K1.02</t>
  </si>
  <si>
    <t>Kanalizační zpětná klapka DN160, mechanická</t>
  </si>
  <si>
    <t>ks</t>
  </si>
  <si>
    <t>449679940</t>
  </si>
  <si>
    <t>K1.84</t>
  </si>
  <si>
    <t>Uložení pozinkované s protihlukovou objímkou d160 vč. kotvy</t>
  </si>
  <si>
    <t>-2132866807</t>
  </si>
  <si>
    <t>K1.85</t>
  </si>
  <si>
    <t>Uložení pozinkované s protihlukovou objímkou d110 vč. chem. kotvy</t>
  </si>
  <si>
    <t>422740124</t>
  </si>
  <si>
    <t>K1.86</t>
  </si>
  <si>
    <t>Uložení pozinkované s protihlukovou objímkou d75 vč. chem. kotvy</t>
  </si>
  <si>
    <t>-1409130782</t>
  </si>
  <si>
    <t>K1.87</t>
  </si>
  <si>
    <t>Uložení pozinkované s protihlukovou objímkou d50 vč. chem. kotvy</t>
  </si>
  <si>
    <t>775711339</t>
  </si>
  <si>
    <t>K1.88</t>
  </si>
  <si>
    <t>Uložení pozinkované s protihlukovou objímkou d32 vč. chem. kotvy</t>
  </si>
  <si>
    <t>1840040652</t>
  </si>
  <si>
    <t>998276101</t>
  </si>
  <si>
    <t>Přesun hmot pro trubní vedení z trub z plastických hmot otevřený výkop</t>
  </si>
  <si>
    <t>1017118634</t>
  </si>
  <si>
    <t>998276124</t>
  </si>
  <si>
    <t>Příplatek k přesunu hmot pro trubní vedení z trub z plastických hmot za zvětšený přesun do 500 m</t>
  </si>
  <si>
    <t>1476162126</t>
  </si>
  <si>
    <t>725-01</t>
  </si>
  <si>
    <t>Zařizovací předměty a kanalizační prvky - 1.PP</t>
  </si>
  <si>
    <t>K1.03</t>
  </si>
  <si>
    <t>WC závěsné zadní odpad</t>
  </si>
  <si>
    <t>-1733370374</t>
  </si>
  <si>
    <t>K1.04</t>
  </si>
  <si>
    <t>WC prkénko duroplast bílý</t>
  </si>
  <si>
    <t>-937158482</t>
  </si>
  <si>
    <t>K1.05</t>
  </si>
  <si>
    <t>Ovládací tlačítko plast bílá lesk</t>
  </si>
  <si>
    <t>1321036649</t>
  </si>
  <si>
    <t>K1.06</t>
  </si>
  <si>
    <t>Předstěnový instalační modul pro WC, úplný objem splachovací vody maximálně 6 litrů a maximální průměrný objem splachovací vody 3,5 litru</t>
  </si>
  <si>
    <t>-346009035</t>
  </si>
  <si>
    <t>K1.07</t>
  </si>
  <si>
    <t>Vzpěra pro předstěnový instalační modul</t>
  </si>
  <si>
    <t>-248194394</t>
  </si>
  <si>
    <t>K1.08</t>
  </si>
  <si>
    <t>Multi flexi odpad k WC DN 110</t>
  </si>
  <si>
    <t>1605940874</t>
  </si>
  <si>
    <t>K1.09</t>
  </si>
  <si>
    <t>Umyvadlo závěsné, pro instalaci stojánkové baterie</t>
  </si>
  <si>
    <t>1863416613</t>
  </si>
  <si>
    <t>K1.10</t>
  </si>
  <si>
    <t>Umývátko závěsné, pro instalaci stojánkové baterie</t>
  </si>
  <si>
    <t>1425035096</t>
  </si>
  <si>
    <t>K1.11</t>
  </si>
  <si>
    <t>Předstěnový instalační modul pro umyvadlo / umývátko</t>
  </si>
  <si>
    <t>-806209624</t>
  </si>
  <si>
    <t>K1.12</t>
  </si>
  <si>
    <t>Umyvadlový vtok clic-clac</t>
  </si>
  <si>
    <t>489676259</t>
  </si>
  <si>
    <t>K1.13</t>
  </si>
  <si>
    <t>Sifon umyvadlový, pozinkovaný D40</t>
  </si>
  <si>
    <t>-642196371</t>
  </si>
  <si>
    <t>K1.14</t>
  </si>
  <si>
    <t>Sprchový kout obdélníkový 110x100x190 cm, chrom ALU, sklo</t>
  </si>
  <si>
    <t>-1876084067</t>
  </si>
  <si>
    <t>K1.15</t>
  </si>
  <si>
    <t>Sprchová vanička obdélníková 110x100 cm akrylát</t>
  </si>
  <si>
    <t>-1731935580</t>
  </si>
  <si>
    <t>K1.16</t>
  </si>
  <si>
    <t>Sifon ke sprchové vaničce</t>
  </si>
  <si>
    <t>-1558368020</t>
  </si>
  <si>
    <t>K1.17</t>
  </si>
  <si>
    <t>Senzorový pisoár keramický, s radarovým splachovačem a nastavitelným splachováním 0,5l, maximální úplný objem splachovací vody 1 litr (maximálně 2 litry/mísu/hodinu).</t>
  </si>
  <si>
    <t>428575244</t>
  </si>
  <si>
    <t>K1.18</t>
  </si>
  <si>
    <t>Předstěnový instalační modul pro pisoár</t>
  </si>
  <si>
    <t>424612048</t>
  </si>
  <si>
    <t>K1.19</t>
  </si>
  <si>
    <t>Podlahová vpusť, spodní vývod D110, nerez mřížka</t>
  </si>
  <si>
    <t>1706262259</t>
  </si>
  <si>
    <t>K1.20</t>
  </si>
  <si>
    <t>Ventil podomítkový přivětrávací D110 s pohledovým krytem</t>
  </si>
  <si>
    <t>-391525549</t>
  </si>
  <si>
    <t>K1.21</t>
  </si>
  <si>
    <t>Ventil podomítkový přivětrávací D75 s pohledovým krytem</t>
  </si>
  <si>
    <t>994373730</t>
  </si>
  <si>
    <t>K1.22</t>
  </si>
  <si>
    <t>Podomítkový sifon ke klimatizačním a VZT jednotkám DN32 - 100x100mm</t>
  </si>
  <si>
    <t>854778838</t>
  </si>
  <si>
    <t>725-02</t>
  </si>
  <si>
    <t>Zařizovací předměty a kanalizační prvky - 1.NP</t>
  </si>
  <si>
    <t>K1.23</t>
  </si>
  <si>
    <t>Hygienická vpust s tavnou přírubou D110, vertikální, nerez (AISI 304), pro krátký hygienický žlab do šířky 600mm, vč. pachového uzávěru s průtokem min 3,5 l/s a kalového koše, Hmax = 220 mm</t>
  </si>
  <si>
    <t>1003512739</t>
  </si>
  <si>
    <t>K1.24</t>
  </si>
  <si>
    <t>Hygienická vpust s tavnou přírubou D110, vertikální, nerez (AISI 304), pro dlouhý hygienický žlab s šířkou od 600mm, vč. pachového uzávěru s průtokem min 5,0 l/s a kalového koše, Hmax = 220 mm</t>
  </si>
  <si>
    <t>-949118489</t>
  </si>
  <si>
    <t>K1.25</t>
  </si>
  <si>
    <t>Hygienický žlab pro vpusť D110, okraj pro vinyl, 320x350 mm nerez (AISI 304)</t>
  </si>
  <si>
    <t>1462096095</t>
  </si>
  <si>
    <t>K1.26</t>
  </si>
  <si>
    <t>Hygienický žlab pro vpusť D110, okraj pro vinyl, 320x1250 mm nerez (AISI 304)</t>
  </si>
  <si>
    <t>-1117891413</t>
  </si>
  <si>
    <t>K1.27</t>
  </si>
  <si>
    <t>Hygienický žlab pro vpusť D110, okraj pro vinyl,  420x850 mm nerez (AISI 304)</t>
  </si>
  <si>
    <t>-1541051588</t>
  </si>
  <si>
    <t>K1.28</t>
  </si>
  <si>
    <t>Hygienický žlab pro vpusť D110, okraj pro vinyl,  420x1250 mm nerez (AISI 304)</t>
  </si>
  <si>
    <t>-1872324939</t>
  </si>
  <si>
    <t>K1.29</t>
  </si>
  <si>
    <t>Hygienický žlab pro vpusť D110, okraj pro vinyl, 420x1550 mm nerez (AISI 304)</t>
  </si>
  <si>
    <t>508600078</t>
  </si>
  <si>
    <t>K1.30</t>
  </si>
  <si>
    <t>Hygienický žlab pro vpusť D110, okraj pro vinyl, 420x3050 mm nerez (AISI 304)</t>
  </si>
  <si>
    <t>414633390</t>
  </si>
  <si>
    <t>K1.31</t>
  </si>
  <si>
    <t>Hygienický žlab pro vpusť D110, okraj pro vinyl, 520x850 mm nerez (AISI 304)</t>
  </si>
  <si>
    <t>877216609</t>
  </si>
  <si>
    <t>K1.32</t>
  </si>
  <si>
    <t>Hygienický žlab pro vpusť D110, okraj pro vinyl, 520x1250 mm nerez (AISI 304)</t>
  </si>
  <si>
    <t>362395139</t>
  </si>
  <si>
    <t>K1.34</t>
  </si>
  <si>
    <t>Hygienický žlab pro vpusť D110, okraj pro vinyl, 620x950 mm nerez (AISI 304)</t>
  </si>
  <si>
    <t>764551344</t>
  </si>
  <si>
    <t>K1.35</t>
  </si>
  <si>
    <t>Hygienický příčkový rošt, pochozí, 300x300 mm (AISI 304)</t>
  </si>
  <si>
    <t>253322834</t>
  </si>
  <si>
    <t>K1.36</t>
  </si>
  <si>
    <t>Hygienický příčkový rošt, pochozí, 300x1200 mm (AISI 304)</t>
  </si>
  <si>
    <t>-433816366</t>
  </si>
  <si>
    <t>K1.37</t>
  </si>
  <si>
    <t>Hygienický příčkový rošt, pochozí, 400x800 mm (AISI 304)</t>
  </si>
  <si>
    <t>-2094372944</t>
  </si>
  <si>
    <t>K1.38</t>
  </si>
  <si>
    <t>Hygienický příčkový rošt, pochozí, 400x1200 mm (AISI 304)</t>
  </si>
  <si>
    <t>-1545364274</t>
  </si>
  <si>
    <t>K1.39</t>
  </si>
  <si>
    <t>Hygienický příčkový rošt, pochozí, 400x1500 mm (AISI 304)</t>
  </si>
  <si>
    <t>-61525820</t>
  </si>
  <si>
    <t>K1.40</t>
  </si>
  <si>
    <t>Hygienický příčkový rošt, pochozí, 400x3000 mm (AISI 304)</t>
  </si>
  <si>
    <t>-1188899615</t>
  </si>
  <si>
    <t>K1.41</t>
  </si>
  <si>
    <t>Hygienický příčkový rošt, pochozí, 500x800 mm (AISI 304)</t>
  </si>
  <si>
    <t>449482010</t>
  </si>
  <si>
    <t>K1.42</t>
  </si>
  <si>
    <t>Hygienický příčkový rošt, pochozí, 500x1200 mm (AISI 304)</t>
  </si>
  <si>
    <t>1795238605</t>
  </si>
  <si>
    <t>K1.44</t>
  </si>
  <si>
    <t>Hygienický příčkový rošt, pochozí, 600x900 mm (AISI 304)</t>
  </si>
  <si>
    <t>2122071697</t>
  </si>
  <si>
    <t>K1.45</t>
  </si>
  <si>
    <t>Sifonový uzávěr D75 sestavný / flexi pro GASTRO zařizovací předmět</t>
  </si>
  <si>
    <t>-716107690</t>
  </si>
  <si>
    <t>K1.46</t>
  </si>
  <si>
    <t>Sifonový uzávěr D50 sestavný / flexi pro GASTRO zařizovací předmět</t>
  </si>
  <si>
    <t>1665487061</t>
  </si>
  <si>
    <t>K1.47</t>
  </si>
  <si>
    <t>1362505587</t>
  </si>
  <si>
    <t>K1.48</t>
  </si>
  <si>
    <t>-600998705</t>
  </si>
  <si>
    <t>K1.49</t>
  </si>
  <si>
    <t>-2084059881</t>
  </si>
  <si>
    <t>K1.50</t>
  </si>
  <si>
    <t>1124729244</t>
  </si>
  <si>
    <t>K1.51</t>
  </si>
  <si>
    <t>307273051</t>
  </si>
  <si>
    <t>K1.52</t>
  </si>
  <si>
    <t>-283894942</t>
  </si>
  <si>
    <t>K1.53</t>
  </si>
  <si>
    <t>2022959841</t>
  </si>
  <si>
    <t>K1.54</t>
  </si>
  <si>
    <t>-250393229</t>
  </si>
  <si>
    <t>K1.55</t>
  </si>
  <si>
    <t>-1988286966</t>
  </si>
  <si>
    <t>K1.56</t>
  </si>
  <si>
    <t>-1962036810</t>
  </si>
  <si>
    <t>K1.57</t>
  </si>
  <si>
    <t>-1114353061</t>
  </si>
  <si>
    <t>K1.58</t>
  </si>
  <si>
    <t>305426096</t>
  </si>
  <si>
    <t>K1.59</t>
  </si>
  <si>
    <t>Ventil potrubní přivětrávací D50, pro osazení za sifon zař. předmětu</t>
  </si>
  <si>
    <t>-987141736</t>
  </si>
  <si>
    <t>K1.60</t>
  </si>
  <si>
    <t>-902475307</t>
  </si>
  <si>
    <t>K1.61</t>
  </si>
  <si>
    <t>Výlevka závěsná DN100</t>
  </si>
  <si>
    <t>1077096621</t>
  </si>
  <si>
    <t>K1.62</t>
  </si>
  <si>
    <t>Mřížka k výlevce</t>
  </si>
  <si>
    <t>-1009189979</t>
  </si>
  <si>
    <t>721</t>
  </si>
  <si>
    <t>Zdravotechnika - vnitřní kanalizace</t>
  </si>
  <si>
    <t>721174007</t>
  </si>
  <si>
    <t>Potrubí kanalizační z PP svodné DN 160</t>
  </si>
  <si>
    <t>316603155</t>
  </si>
  <si>
    <t>101 "vč. 40% tvarovek</t>
  </si>
  <si>
    <t>28615605</t>
  </si>
  <si>
    <t>čistící tvarovka odpadní pro vysoké teploty HTRE DN 160</t>
  </si>
  <si>
    <t>-429843160</t>
  </si>
  <si>
    <t>721174041</t>
  </si>
  <si>
    <t>Potrubí kanalizační z PP připojovací DN 32</t>
  </si>
  <si>
    <t>-73404516</t>
  </si>
  <si>
    <t>37 "vč. 40% tvarovek</t>
  </si>
  <si>
    <t>721174042</t>
  </si>
  <si>
    <t>Potrubí kanalizační z PP připojovací DN 40</t>
  </si>
  <si>
    <t>-979055809</t>
  </si>
  <si>
    <t>35 "vč. 40% tvarovek</t>
  </si>
  <si>
    <t>28615734</t>
  </si>
  <si>
    <t>manžeta těsnící gumová HTGM E 50/40</t>
  </si>
  <si>
    <t>654303508</t>
  </si>
  <si>
    <t>721174043</t>
  </si>
  <si>
    <t>Potrubí kanalizační z PP připojovací DN 50</t>
  </si>
  <si>
    <t>-59552360</t>
  </si>
  <si>
    <t>99 "vč. 40% tvarovek</t>
  </si>
  <si>
    <t>721174044</t>
  </si>
  <si>
    <t>Potrubí kanalizační z PP připojovací DN 75</t>
  </si>
  <si>
    <t>-1009419538</t>
  </si>
  <si>
    <t>103 "vč. 40% tvarovek</t>
  </si>
  <si>
    <t>28615602</t>
  </si>
  <si>
    <t>čistící tvarovka odpadní pro vysoké teploty HTRE DN 75</t>
  </si>
  <si>
    <t>355329015</t>
  </si>
  <si>
    <t>721174045</t>
  </si>
  <si>
    <t>Potrubí kanalizační z PP připojovací DN 110</t>
  </si>
  <si>
    <t>1117006263</t>
  </si>
  <si>
    <t>205 "vč. 40% tvarovek</t>
  </si>
  <si>
    <t>28615603</t>
  </si>
  <si>
    <t>čistící tvarovka odpadní pro vysoké teploty HTRE DN 110</t>
  </si>
  <si>
    <t>-1574076135</t>
  </si>
  <si>
    <t>721273153</t>
  </si>
  <si>
    <t>Hlavice ventilační polypropylen PP DN 110</t>
  </si>
  <si>
    <t>-1349889260</t>
  </si>
  <si>
    <t>998721103</t>
  </si>
  <si>
    <t>Přesun hmot tonážní pro vnitřní kanalizaci v objektech v přes 12 do 24 m</t>
  </si>
  <si>
    <t>-727789396</t>
  </si>
  <si>
    <t>K1.75</t>
  </si>
  <si>
    <t>Pojistná objímka proti vytrhnutí d160, nerez</t>
  </si>
  <si>
    <t>703345790</t>
  </si>
  <si>
    <t>K1.76</t>
  </si>
  <si>
    <t>Pojistná objímka proti vytrhnutí d110, nerez</t>
  </si>
  <si>
    <t>1522591187</t>
  </si>
  <si>
    <t>K1.77</t>
  </si>
  <si>
    <t>Pojistná objímka proti vytrhnutí d75, nerez</t>
  </si>
  <si>
    <t>-1454694390</t>
  </si>
  <si>
    <t>K1.78</t>
  </si>
  <si>
    <t>Izolace potrubí dešťové kan. syntetickým kaučukem tl. 20mm (vnitřní svody)</t>
  </si>
  <si>
    <t>523010403</t>
  </si>
  <si>
    <t>HZS</t>
  </si>
  <si>
    <t>Hodinové zúčtovací sazby</t>
  </si>
  <si>
    <t>HZS2491</t>
  </si>
  <si>
    <t>Hodinová zúčtovací sazba dělník zednických výpomocí</t>
  </si>
  <si>
    <t>262144</t>
  </si>
  <si>
    <t>-21963849</t>
  </si>
  <si>
    <t>"stavební přípomoce, průrazy, sekání apod.</t>
  </si>
  <si>
    <t>(8,5*2)*7</t>
  </si>
  <si>
    <t>OST</t>
  </si>
  <si>
    <t>Ostatní</t>
  </si>
  <si>
    <t>K1.89</t>
  </si>
  <si>
    <t>Zjištění skutečných tras stávajícího potrubí splaškové kanalizace pod podlahou 1.PP s rozlišením tras do LAPOLu / do splaškové kanalizace - vyčištění všech svodů splaškové kanalizace z objektu tlakovým vozem - monitoring všech svodů splaškové kanalizace z</t>
  </si>
  <si>
    <t>-288570806</t>
  </si>
  <si>
    <t>K1.90</t>
  </si>
  <si>
    <t>Demontáž stávající kanalizace</t>
  </si>
  <si>
    <t>-617939454</t>
  </si>
  <si>
    <t>K1.92</t>
  </si>
  <si>
    <t>Zaměření kanalizace vedené v podlaze a pod omítkou</t>
  </si>
  <si>
    <t>1282213090</t>
  </si>
  <si>
    <t>K1.93</t>
  </si>
  <si>
    <t>Plošina, lešení do 3 m</t>
  </si>
  <si>
    <t>soub</t>
  </si>
  <si>
    <t>-334916265</t>
  </si>
  <si>
    <t>K1.94</t>
  </si>
  <si>
    <t>Montážní a těsnící materiál</t>
  </si>
  <si>
    <t>492798967</t>
  </si>
  <si>
    <t>K1.96</t>
  </si>
  <si>
    <t>Přesun hmot po stavbě do vzdálenosti 100m</t>
  </si>
  <si>
    <t>754312548</t>
  </si>
  <si>
    <t>K1.97</t>
  </si>
  <si>
    <t>Doprava materiálu na stavbu</t>
  </si>
  <si>
    <t>-1788007066</t>
  </si>
  <si>
    <t>KJ03 - Zdravotně technická instalace - vodovod</t>
  </si>
  <si>
    <t xml:space="preserve">722 - Vodovod </t>
  </si>
  <si>
    <t>722</t>
  </si>
  <si>
    <t xml:space="preserve">Vodovod </t>
  </si>
  <si>
    <t>V1.01</t>
  </si>
  <si>
    <t>Automatická tlaková stanice studené vody</t>
  </si>
  <si>
    <t>-1591717144</t>
  </si>
  <si>
    <t>V1.02</t>
  </si>
  <si>
    <t>Tlakoměr 0-10 Bar 1/2" na zahnuté smičce vč. uzavíracího kohoutu (sání ATS)</t>
  </si>
  <si>
    <t>705542462</t>
  </si>
  <si>
    <t>V1.03</t>
  </si>
  <si>
    <t>Kulový uzávěr 3" - mosaz</t>
  </si>
  <si>
    <t>-1687202502</t>
  </si>
  <si>
    <t>V1.04</t>
  </si>
  <si>
    <t>Ventil odvzdušňovací automatický 1/2'' s klapkou</t>
  </si>
  <si>
    <t>1327648023</t>
  </si>
  <si>
    <t>V1.05</t>
  </si>
  <si>
    <t>Ventil vypouštěcí 3/8"</t>
  </si>
  <si>
    <t>-1994675345</t>
  </si>
  <si>
    <t>V1.06</t>
  </si>
  <si>
    <t>Ventil pro expanzní nádoby 3/4" M/F</t>
  </si>
  <si>
    <t>-1881421074</t>
  </si>
  <si>
    <t>V1.07</t>
  </si>
  <si>
    <t>Pojistný ventil 6 Bar</t>
  </si>
  <si>
    <t>1049352912</t>
  </si>
  <si>
    <t>V1.08</t>
  </si>
  <si>
    <t>Automatické změkčovací zařízení</t>
  </si>
  <si>
    <t>-1504219157</t>
  </si>
  <si>
    <t>V1.09</t>
  </si>
  <si>
    <t>Sada kapky pro měření tvrdosti Měřící sada pro stanovení celkové tvrdosti vody. Délka (mm): 70; Šířka (mm): 10; Výška (mm): 40; Hmotnost (kg): 0,05;</t>
  </si>
  <si>
    <t>4741398</t>
  </si>
  <si>
    <t>V1.10</t>
  </si>
  <si>
    <t>Kulový uzávěr 1"</t>
  </si>
  <si>
    <t>2116839205</t>
  </si>
  <si>
    <t>V1.100</t>
  </si>
  <si>
    <t>Objímky potrubí d 40</t>
  </si>
  <si>
    <t>1473305588</t>
  </si>
  <si>
    <t>V1.101</t>
  </si>
  <si>
    <t>Objímky potrubí d 32</t>
  </si>
  <si>
    <t>-1527467945</t>
  </si>
  <si>
    <t>V1.102</t>
  </si>
  <si>
    <t>Objímky potrubí d 26</t>
  </si>
  <si>
    <t>1085958758</t>
  </si>
  <si>
    <t>V1.103</t>
  </si>
  <si>
    <t>Objímky potrubí d 20</t>
  </si>
  <si>
    <t>-969311727</t>
  </si>
  <si>
    <t>V1.11</t>
  </si>
  <si>
    <t>Zpětná klapka 1" mosaz</t>
  </si>
  <si>
    <t>-348375455</t>
  </si>
  <si>
    <t>V1.12</t>
  </si>
  <si>
    <t>Vodoměr pro neobchodní měření DN15 s dálkovým odečtem a příslušenstvím</t>
  </si>
  <si>
    <t>-767882378</t>
  </si>
  <si>
    <t>V1.13</t>
  </si>
  <si>
    <t>Pojistný ventil 5/4" x 6/4", 6 Bar</t>
  </si>
  <si>
    <t>-564583407</t>
  </si>
  <si>
    <t>V1.14</t>
  </si>
  <si>
    <t>Kulový uzávěr 2" - mosaz</t>
  </si>
  <si>
    <t>-1013179154</t>
  </si>
  <si>
    <t>V1.15</t>
  </si>
  <si>
    <t>Zpětná klapka 2" mosaz</t>
  </si>
  <si>
    <t>2012485487</t>
  </si>
  <si>
    <t>V1.16</t>
  </si>
  <si>
    <t>Filtr se sítkem 2" - mosaz</t>
  </si>
  <si>
    <t>-2090702942</t>
  </si>
  <si>
    <t>V1.17</t>
  </si>
  <si>
    <t>281203061</t>
  </si>
  <si>
    <t>V1.18</t>
  </si>
  <si>
    <t>69381246</t>
  </si>
  <si>
    <t>V1.19</t>
  </si>
  <si>
    <t>Příslušenství - blíže nespecifikované tvarovky a fitinky 2" - 3/8"</t>
  </si>
  <si>
    <t>-1345251794</t>
  </si>
  <si>
    <t>V1.20</t>
  </si>
  <si>
    <t>881105001</t>
  </si>
  <si>
    <t>V1.21</t>
  </si>
  <si>
    <t>Kulový uzávěr 2" s vypouštěním - mosaz</t>
  </si>
  <si>
    <t>1700892504</t>
  </si>
  <si>
    <t>V1.22</t>
  </si>
  <si>
    <t>-557379221</t>
  </si>
  <si>
    <t>V1.23</t>
  </si>
  <si>
    <t>Fakturační vododoměr Qn=10 - 6/4" (typ dle Vodárny Plzeň)</t>
  </si>
  <si>
    <t>-1244815059</t>
  </si>
  <si>
    <t>V1.24</t>
  </si>
  <si>
    <t>1432045842</t>
  </si>
  <si>
    <t>V1.25</t>
  </si>
  <si>
    <t>Šroubení s vnějším závitem d63 x 2"</t>
  </si>
  <si>
    <t>-193619213</t>
  </si>
  <si>
    <t>V1.26</t>
  </si>
  <si>
    <t>Vsuvka 2" mosaz</t>
  </si>
  <si>
    <t>-375678036</t>
  </si>
  <si>
    <t>V1.27</t>
  </si>
  <si>
    <t>Vsuvka redukovaná 2" x 6/4"</t>
  </si>
  <si>
    <t>-1860262453</t>
  </si>
  <si>
    <t>V1.28</t>
  </si>
  <si>
    <t>Rovný kus potr. se závitem DN50, lmin = 300mm</t>
  </si>
  <si>
    <t>1497353510</t>
  </si>
  <si>
    <t>V1.29</t>
  </si>
  <si>
    <t>Uložení potrubí DN50 - nerez</t>
  </si>
  <si>
    <t>-1996856973</t>
  </si>
  <si>
    <t>V1.30</t>
  </si>
  <si>
    <t>-466975703</t>
  </si>
  <si>
    <t>V1.31</t>
  </si>
  <si>
    <t>Kulový uzávěr 2,5" - mosaz</t>
  </si>
  <si>
    <t>977691288</t>
  </si>
  <si>
    <t>V1.32</t>
  </si>
  <si>
    <t>111746451</t>
  </si>
  <si>
    <t>V1.33</t>
  </si>
  <si>
    <t>Kulový uzávěr 6/4"</t>
  </si>
  <si>
    <t>756981781</t>
  </si>
  <si>
    <t>V1.34</t>
  </si>
  <si>
    <t>Kulový uzávěr 5/4"</t>
  </si>
  <si>
    <t>1860275798</t>
  </si>
  <si>
    <t>V1.35</t>
  </si>
  <si>
    <t>1347929443</t>
  </si>
  <si>
    <t>V1.36</t>
  </si>
  <si>
    <t>Kulový uzávěr 3/4"</t>
  </si>
  <si>
    <t>541682214</t>
  </si>
  <si>
    <t>V1.37</t>
  </si>
  <si>
    <t>Kulový uzávěr 1/2"</t>
  </si>
  <si>
    <t>1995707389</t>
  </si>
  <si>
    <t>V1.38</t>
  </si>
  <si>
    <t>1872082239</t>
  </si>
  <si>
    <t>V1.39</t>
  </si>
  <si>
    <t>Multifunkční termostatický cirkulační ventil DN20</t>
  </si>
  <si>
    <t>1003700515</t>
  </si>
  <si>
    <t>V1.40</t>
  </si>
  <si>
    <t>Vysoká umyvadlová baterie bez výpusti chrom</t>
  </si>
  <si>
    <t>-1316898759</t>
  </si>
  <si>
    <t>V1.41</t>
  </si>
  <si>
    <t>Umývátková baterie bez výpusti chrom</t>
  </si>
  <si>
    <t>-1670580932</t>
  </si>
  <si>
    <t>V1.42</t>
  </si>
  <si>
    <t>Vodovodní baterie dřezová stojánková 150 mm se sprchou</t>
  </si>
  <si>
    <t>-1301974068</t>
  </si>
  <si>
    <t>V1.43</t>
  </si>
  <si>
    <t>Sprchový systém s termostatickou baterií chrom</t>
  </si>
  <si>
    <t>-422830362</t>
  </si>
  <si>
    <t>V1.44</t>
  </si>
  <si>
    <t>Baterie pro výlevku / hadici s otočným ramínk. 150 mm, chrom</t>
  </si>
  <si>
    <t>-2124054414</t>
  </si>
  <si>
    <t>V1.45</t>
  </si>
  <si>
    <t>Ventil rohový 3/4"</t>
  </si>
  <si>
    <t>146995775</t>
  </si>
  <si>
    <t>V1.46</t>
  </si>
  <si>
    <t>Ventil kulový 3/4"- instalace na podlahu (Hmax.=50mm od PDL)</t>
  </si>
  <si>
    <t>-1769601505</t>
  </si>
  <si>
    <t>V1.47</t>
  </si>
  <si>
    <t>Ventil rohový 1/2"</t>
  </si>
  <si>
    <t>129372897</t>
  </si>
  <si>
    <t>V1.48</t>
  </si>
  <si>
    <t>Ventil rohový 3/8"</t>
  </si>
  <si>
    <t>-2013471802</t>
  </si>
  <si>
    <t>V1.49</t>
  </si>
  <si>
    <t>Neobsazeno</t>
  </si>
  <si>
    <t>2003224334</t>
  </si>
  <si>
    <t>V1.50</t>
  </si>
  <si>
    <t>Rohový pračkový ventil se zpětnou klapkou 1/2"x 3/4"</t>
  </si>
  <si>
    <t>-1820219843</t>
  </si>
  <si>
    <t>V1.51</t>
  </si>
  <si>
    <t>Tlaková flexi hadička, pancéřová FF 1/2" x 1/2" 50cm</t>
  </si>
  <si>
    <t>-1664021361</t>
  </si>
  <si>
    <t>V1.52</t>
  </si>
  <si>
    <t>Hydrantová Skříň DN 25 BI Návin 30 M - Bílá, Ral 9003 - Komplet</t>
  </si>
  <si>
    <t>458202129</t>
  </si>
  <si>
    <t>V1.53</t>
  </si>
  <si>
    <t>Instalační dvířka 200x200mm (dle dlaždice) pro zakrytí rohových ventilů sprchových koutů</t>
  </si>
  <si>
    <t>-282350123</t>
  </si>
  <si>
    <t>V1.54</t>
  </si>
  <si>
    <t>Trubka STEEL - uhlíková ocel uvnitř/vně pozinkovaná - 54x1,5mm pro spojení lisováním vč. 20% tvarovek</t>
  </si>
  <si>
    <t>-1422368531</t>
  </si>
  <si>
    <t>V1.55</t>
  </si>
  <si>
    <t>Trubka STEEL - uhlíková ocel uvnitř/vně pozinkovaná - 35x1,5mm pro spojení lisováním vč. 20% tvarovek</t>
  </si>
  <si>
    <t>984690475</t>
  </si>
  <si>
    <t>V1.56</t>
  </si>
  <si>
    <t>Připojovací šroubení - s vnitřním závitem - C - 54mm-Rp2"</t>
  </si>
  <si>
    <t>-856556296</t>
  </si>
  <si>
    <t>V1.57</t>
  </si>
  <si>
    <t>Potrubí PP-RCT d110x10,0 vč. 20% tvarovek pro polyfúzní svařování</t>
  </si>
  <si>
    <t>-1407431687</t>
  </si>
  <si>
    <t>V1.58</t>
  </si>
  <si>
    <t>Potrubí PP-RCT d90x12,3 vč. 20% tvarovek pro polyfúzní svařování</t>
  </si>
  <si>
    <t>36377493</t>
  </si>
  <si>
    <t>V1.59</t>
  </si>
  <si>
    <t>Potrubí PP-RCT d90x8,2 vč. 20% tvarovek pro polyfúzní svařování</t>
  </si>
  <si>
    <t>-486404078</t>
  </si>
  <si>
    <t>V1.60</t>
  </si>
  <si>
    <t>Potrubí PP-RCT d75x10,3 vč. 20% tvarovek pro polyfúzní svařování</t>
  </si>
  <si>
    <t>1232649107</t>
  </si>
  <si>
    <t>V1.61</t>
  </si>
  <si>
    <t>Potrubí PP-RCT d75x6,8 vč. 20% tvarovek pro polyfúzní svařování</t>
  </si>
  <si>
    <t>-2000220704</t>
  </si>
  <si>
    <t>V1.62</t>
  </si>
  <si>
    <t>Potrubí PP-RCT d63x8,6 vč. 20% tvarovek pro polyfúzní svařování</t>
  </si>
  <si>
    <t>-2118025290</t>
  </si>
  <si>
    <t>V1.63</t>
  </si>
  <si>
    <t>Potrubí PP-RCT d63x5,8 vč. 20% tvarovek pro polyfúzní svařování</t>
  </si>
  <si>
    <t>-1928359836</t>
  </si>
  <si>
    <t>V1.64</t>
  </si>
  <si>
    <t>Potrubí PP-RCT d50x6,9 vč. 20% tvarovek pro polyfúzní svařování</t>
  </si>
  <si>
    <t>1088725450</t>
  </si>
  <si>
    <t>V1.65</t>
  </si>
  <si>
    <t>Potrubí PP-RCT d50x4,6 vč. 20% tvarovek pro polyfúzní svařování</t>
  </si>
  <si>
    <t>-55339192</t>
  </si>
  <si>
    <t>V1.66</t>
  </si>
  <si>
    <t>Potrubí PP-RCT d40x5,5 vč. 20% tvarovek pro polyfúzní svařování</t>
  </si>
  <si>
    <t>-479868313</t>
  </si>
  <si>
    <t>V1.67</t>
  </si>
  <si>
    <t>Potrubí PP-RCT d40x3,7 vč. 20% tvarovek pro polyfúzní svařování</t>
  </si>
  <si>
    <t>-769082278</t>
  </si>
  <si>
    <t>V1.68</t>
  </si>
  <si>
    <t>Potrubí PP-RCT d32x4,4 vč. 40% tvarovek pro polyfúzní svařování</t>
  </si>
  <si>
    <t>-1548616388</t>
  </si>
  <si>
    <t>V1.69</t>
  </si>
  <si>
    <t>Potrubí PP-RCT d32x2,9 vč. 40% tvarovek pro polyfúzní svařování</t>
  </si>
  <si>
    <t>1958200965</t>
  </si>
  <si>
    <t>V1.70</t>
  </si>
  <si>
    <t>Potrubí PP-RCT d25x3,5 vč. 40% tvarovek pro polyfúzní svařování</t>
  </si>
  <si>
    <t>-1770363336</t>
  </si>
  <si>
    <t>V1.71</t>
  </si>
  <si>
    <t>Potrubí PP-RCT d25x2,8 vč. 40% tvarovek pro polyfúzní svařování</t>
  </si>
  <si>
    <t>1647157061</t>
  </si>
  <si>
    <t>V1.72</t>
  </si>
  <si>
    <t>Potrubí PP-RCT d20x2,8 vč. 40% tvarovek pro polyfúzní svařování</t>
  </si>
  <si>
    <t>-893446196</t>
  </si>
  <si>
    <t>V1.73</t>
  </si>
  <si>
    <t>Potrubí PP-RCT d20x2,3 vč. 40% tvarovek pro polyfúzní svařování</t>
  </si>
  <si>
    <t>1220763144</t>
  </si>
  <si>
    <t>V1.74</t>
  </si>
  <si>
    <t>PP-RCT Tvarovky s kovovým závitem, nespecifikované</t>
  </si>
  <si>
    <t>-2003397046</t>
  </si>
  <si>
    <t>V1.75</t>
  </si>
  <si>
    <t>Přechodová šroubení PP-RCT / OCEL DN65 a menší</t>
  </si>
  <si>
    <t>1951451330</t>
  </si>
  <si>
    <t>V1.76</t>
  </si>
  <si>
    <t>Připojovací šroubení - s vnějším závitem - 54mm / R2</t>
  </si>
  <si>
    <t>-1978045175</t>
  </si>
  <si>
    <t>V1.77</t>
  </si>
  <si>
    <t>Přírubový spoj OC/LT DN80 / PP-RCT 110 vč. přírub a spoj. materiálu</t>
  </si>
  <si>
    <t>-458105486</t>
  </si>
  <si>
    <t>V1.78</t>
  </si>
  <si>
    <t>Mosazné tvarovky pro kulové kohouty, nespecifikované</t>
  </si>
  <si>
    <t>-23481279</t>
  </si>
  <si>
    <t>V1.79</t>
  </si>
  <si>
    <t>Izolace minerální plstí s Al folií d110-40</t>
  </si>
  <si>
    <t>-1812673765</t>
  </si>
  <si>
    <t>V1.80</t>
  </si>
  <si>
    <t>Izolace minerální plstí s Al folií d90-70</t>
  </si>
  <si>
    <t>1621588859</t>
  </si>
  <si>
    <t>V1.81</t>
  </si>
  <si>
    <t>Izolace minerální plstí s Al folií d90-20</t>
  </si>
  <si>
    <t>-1140887090</t>
  </si>
  <si>
    <t>V1.82</t>
  </si>
  <si>
    <t>Izolace minerální plstí s Al folií d75-60</t>
  </si>
  <si>
    <t>-1189718910</t>
  </si>
  <si>
    <t>V1.83</t>
  </si>
  <si>
    <t>Izolace minerální plstí s Al folií d75-20</t>
  </si>
  <si>
    <t>-1678255927</t>
  </si>
  <si>
    <t>V1.84</t>
  </si>
  <si>
    <t>Izolace minerální plstí s Al folií d63-35</t>
  </si>
  <si>
    <t>-638071856</t>
  </si>
  <si>
    <t>V1.85</t>
  </si>
  <si>
    <t>Izolace minerální plstí s Al folií 64-20</t>
  </si>
  <si>
    <t>-96751100</t>
  </si>
  <si>
    <t>V1.86</t>
  </si>
  <si>
    <t>Izolace minerální plstí s Al folií 50-30</t>
  </si>
  <si>
    <t>-1989307628</t>
  </si>
  <si>
    <t>V1.87</t>
  </si>
  <si>
    <t>Izolace minerální plstí s Al folií 50-20</t>
  </si>
  <si>
    <t>577863921</t>
  </si>
  <si>
    <t>V1.88</t>
  </si>
  <si>
    <t>Izolace minerální plstí s Al folií 42-25</t>
  </si>
  <si>
    <t>-36147002</t>
  </si>
  <si>
    <t>V1.89</t>
  </si>
  <si>
    <t>Izolace minerální plstí s Al folií 42-20</t>
  </si>
  <si>
    <t>487875294</t>
  </si>
  <si>
    <t>V1.90</t>
  </si>
  <si>
    <t>Izolace z pěnového polyetylenu 32-20</t>
  </si>
  <si>
    <t>904154789</t>
  </si>
  <si>
    <t>V1.91</t>
  </si>
  <si>
    <t>Izolace z pěnového polyetylenu 32-13</t>
  </si>
  <si>
    <t>-476007160</t>
  </si>
  <si>
    <t>V1.92</t>
  </si>
  <si>
    <t>Izolace z pěnového polyetylenu 25-20</t>
  </si>
  <si>
    <t>509181902</t>
  </si>
  <si>
    <t>V1.93</t>
  </si>
  <si>
    <t>Izolace z pěnového polyetylenu 25-13</t>
  </si>
  <si>
    <t>-467245103</t>
  </si>
  <si>
    <t>V1.94</t>
  </si>
  <si>
    <t>Izolace z pěnového polyetylenu 20-13</t>
  </si>
  <si>
    <t>-2009974928</t>
  </si>
  <si>
    <t>V1.95</t>
  </si>
  <si>
    <t>Objímky potrubí d 110</t>
  </si>
  <si>
    <t>-1475591433</t>
  </si>
  <si>
    <t>V1.96</t>
  </si>
  <si>
    <t>Objímky potrubí d 90</t>
  </si>
  <si>
    <t>113785450</t>
  </si>
  <si>
    <t>V1.97</t>
  </si>
  <si>
    <t>Objímky potrubí d 75</t>
  </si>
  <si>
    <t>855642294</t>
  </si>
  <si>
    <t>V1.98</t>
  </si>
  <si>
    <t>Objímky potrubí d 63</t>
  </si>
  <si>
    <t>1487077251</t>
  </si>
  <si>
    <t>V1.99</t>
  </si>
  <si>
    <t>Objímky potrubí d 50</t>
  </si>
  <si>
    <t>2125640363</t>
  </si>
  <si>
    <t>V1.104</t>
  </si>
  <si>
    <t>Zkouška potrubí podle ČSN 73 6660</t>
  </si>
  <si>
    <t>874882208</t>
  </si>
  <si>
    <t>V1.105</t>
  </si>
  <si>
    <t>Zaměření vodovodu vedeného pod omítkou a nad podhledem</t>
  </si>
  <si>
    <t>-510019560</t>
  </si>
  <si>
    <t>V1.106</t>
  </si>
  <si>
    <t>1249620654</t>
  </si>
  <si>
    <t>V1.107</t>
  </si>
  <si>
    <t>Nedefinovaný spojovací materiál a příslušenství pro potrubí</t>
  </si>
  <si>
    <t>-1574459938</t>
  </si>
  <si>
    <t>V1.108</t>
  </si>
  <si>
    <t>Drobné stavební výpomoci</t>
  </si>
  <si>
    <t>-1126944948</t>
  </si>
  <si>
    <t>V1.109</t>
  </si>
  <si>
    <t>Přesun hmot po stavbě do vzdálenosti 50 m</t>
  </si>
  <si>
    <t>648765438</t>
  </si>
  <si>
    <t>V1.110</t>
  </si>
  <si>
    <t>410855632</t>
  </si>
  <si>
    <t>KJ04 -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</si>
  <si>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</si>
  <si>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</si>
  <si>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</si>
  <si>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</si>
  <si>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790 - Ostatní</t>
  </si>
  <si>
    <t>713463311</t>
  </si>
  <si>
    <t>Montáž izolace tepelné potrubí potrubními pouzdry s Al fólií s přesahem Al páskou 1x D do 50 mm</t>
  </si>
  <si>
    <t>701884855</t>
  </si>
  <si>
    <t>63154573</t>
  </si>
  <si>
    <t>pouzdro izolační potrubní z minerální vlny s Al fólií max. 250/100°C 42/40mm</t>
  </si>
  <si>
    <t>-384649264</t>
  </si>
  <si>
    <t>713463312</t>
  </si>
  <si>
    <t>Montáž izolace tepelné potrubí potrubními pouzdry s Al fólií s přesahem Al páskou 1x D přes 50 do 100 mm</t>
  </si>
  <si>
    <t>-1558727964</t>
  </si>
  <si>
    <t>63154018</t>
  </si>
  <si>
    <t>pouzdro izolační potrubní z minerální vlny s Al fólií max. 250/100°C 54/40mm</t>
  </si>
  <si>
    <t>-756435633</t>
  </si>
  <si>
    <t>713463411</t>
  </si>
  <si>
    <t>Montáž izolace tepelné potrubí a ohybů návlekovými izolačními pouzdry</t>
  </si>
  <si>
    <t>78758835</t>
  </si>
  <si>
    <t>28377049</t>
  </si>
  <si>
    <t>pouzdro izolační potrubní z pěnového polyetylenu 28/25mm</t>
  </si>
  <si>
    <t>-1175618457</t>
  </si>
  <si>
    <t>28377045</t>
  </si>
  <si>
    <t>pouzdro izolační potrubní z pěnového polyetylenu 22/20mm</t>
  </si>
  <si>
    <t>-1039542630</t>
  </si>
  <si>
    <t>28377104</t>
  </si>
  <si>
    <t>pouzdro izolační potrubní z pěnového polyetylenu 22/13mm</t>
  </si>
  <si>
    <t>-1854661642</t>
  </si>
  <si>
    <t>28377105</t>
  </si>
  <si>
    <t>pouzdro izolační potrubní z pěnového polyetylenu 18/13mm</t>
  </si>
  <si>
    <t>226993028</t>
  </si>
  <si>
    <t>28377095</t>
  </si>
  <si>
    <t>pouzdro izolační potrubní z pěnového polyetylenu 15/13mm</t>
  </si>
  <si>
    <t>-1085977594</t>
  </si>
  <si>
    <t>732</t>
  </si>
  <si>
    <t>Ústřední vytápění - strojovny</t>
  </si>
  <si>
    <t>732421402</t>
  </si>
  <si>
    <t>Čerpadlo teplovodní mokroběžné závitové oběhové DN 25 výtlak do 4,0 m průtok 2,2 m3/h PN 10 pro vytápění</t>
  </si>
  <si>
    <t>soubor</t>
  </si>
  <si>
    <t>-1931956848</t>
  </si>
  <si>
    <t>732421412</t>
  </si>
  <si>
    <t>Čerpadlo teplovodní mokroběžné závitové oběhové DN 25 výtlak do 6,0 m průtok 2,8 m3/h PN 10 pro vytápění</t>
  </si>
  <si>
    <t>-617862199</t>
  </si>
  <si>
    <t>732421412.8</t>
  </si>
  <si>
    <t>Čerpadlo teplovodní mokroběžné závitové oběhové DN 25 výtlak do 8,0 m průtok 2,8 m3/h PN 10 pro vytápění</t>
  </si>
  <si>
    <t>-1575977144</t>
  </si>
  <si>
    <t>732421444</t>
  </si>
  <si>
    <t>Čerpadlo teplovodní mokroběžné závitové oběhové DN 32 výtlak do 4,0 m průtok 7,0 m3/h PN 10 pro vytápění</t>
  </si>
  <si>
    <t>-1899928282</t>
  </si>
  <si>
    <t>732421474.3</t>
  </si>
  <si>
    <t>Čerpadlo teplovodní mokroběžné závitové oběhové DN 32 výtlak do 10,0 m průtok 4,5 m3/h PN 10 pro vytápění</t>
  </si>
  <si>
    <t>1795447648</t>
  </si>
  <si>
    <t>998732101</t>
  </si>
  <si>
    <t>Přesun hmot tonážní pro strojovny v objektech v do 6 m</t>
  </si>
  <si>
    <t>2060656061</t>
  </si>
  <si>
    <t>733</t>
  </si>
  <si>
    <t>Ústřední vytápění - rozvodné potrubí</t>
  </si>
  <si>
    <t>733.01.01</t>
  </si>
  <si>
    <t>Flexi hadice nerez DN20, L=500</t>
  </si>
  <si>
    <t>298233791</t>
  </si>
  <si>
    <t>733.01.02</t>
  </si>
  <si>
    <t>Flexi hadice nerez DN25, L=500</t>
  </si>
  <si>
    <t>78301563</t>
  </si>
  <si>
    <t>733.01.03</t>
  </si>
  <si>
    <t>Flexi hadice nerez DN32, L=500</t>
  </si>
  <si>
    <t>1431994332</t>
  </si>
  <si>
    <t>733.01.04</t>
  </si>
  <si>
    <t>Flexi hadice nerez DN50, L=500</t>
  </si>
  <si>
    <t>759615069</t>
  </si>
  <si>
    <t>733122227</t>
  </si>
  <si>
    <t>Potrubí z uhlíkové oceli tenkostěnné vně pozink spojované lisováním D 42x1,5 mm</t>
  </si>
  <si>
    <t>-774908386</t>
  </si>
  <si>
    <t>733122228</t>
  </si>
  <si>
    <t>Potrubí z uhlíkové oceli tenkostěnné vně pozink spojované lisováním D 54x1,5 mm</t>
  </si>
  <si>
    <t>-1662398580</t>
  </si>
  <si>
    <t>733141102</t>
  </si>
  <si>
    <t>Odvzdušňovací nádoba z trubek ocelových do DN 50</t>
  </si>
  <si>
    <t>-1047987002</t>
  </si>
  <si>
    <t>733190217</t>
  </si>
  <si>
    <t>Zkouška těsnosti potrubí ocelové hladké D do 51x2,6</t>
  </si>
  <si>
    <t>1595928399</t>
  </si>
  <si>
    <t>733190219</t>
  </si>
  <si>
    <t>Zkouška těsnosti potrubí ocelové hladké D přes 51x2,6 do 60,3x2,9</t>
  </si>
  <si>
    <t>1212869051</t>
  </si>
  <si>
    <t>733222302</t>
  </si>
  <si>
    <t>Potrubí měděné polotvrdé spojované lisováním D 15x1 mm</t>
  </si>
  <si>
    <t>-1372313762</t>
  </si>
  <si>
    <t>733222303</t>
  </si>
  <si>
    <t>Potrubí měděné polotvrdé spojované lisováním D 18x1 mm</t>
  </si>
  <si>
    <t>-1745074432</t>
  </si>
  <si>
    <t>733222304</t>
  </si>
  <si>
    <t>Potrubí měděné polotvrdé spojované lisováním D 22x1 mm</t>
  </si>
  <si>
    <t>710899542</t>
  </si>
  <si>
    <t>733223304</t>
  </si>
  <si>
    <t>Potrubí měděné tvrdé spojované lisováním D 28x1,5 mm</t>
  </si>
  <si>
    <t>-1045052146</t>
  </si>
  <si>
    <t>733291101</t>
  </si>
  <si>
    <t>Zkouška těsnosti potrubí měděné D do 35x1,5</t>
  </si>
  <si>
    <t>238920797</t>
  </si>
  <si>
    <t>998733101</t>
  </si>
  <si>
    <t>Přesun hmot tonážní pro rozvody potrubí v objektech v do 6 m</t>
  </si>
  <si>
    <t>-62503934</t>
  </si>
  <si>
    <t>734</t>
  </si>
  <si>
    <t>Ústřední vytápění - armatury</t>
  </si>
  <si>
    <t>734.001</t>
  </si>
  <si>
    <t>Tlakově nezávislý ventil DN20 + servopohon kompatibilní s MaR</t>
  </si>
  <si>
    <t>584190591</t>
  </si>
  <si>
    <t>734.002</t>
  </si>
  <si>
    <t>Tlakově nezávislý ventil DN32 + servopohon kompatibilní s MaR</t>
  </si>
  <si>
    <t>1033442511</t>
  </si>
  <si>
    <t>734.003</t>
  </si>
  <si>
    <t>Tlakově nezávislý ventil DN40 + servopohon kompatibilní s MaR</t>
  </si>
  <si>
    <t>-906433503</t>
  </si>
  <si>
    <t>734.010</t>
  </si>
  <si>
    <t>Termostatický ventil s omezovačem průtoku přímý DN 10</t>
  </si>
  <si>
    <t>418504166</t>
  </si>
  <si>
    <t>734.011</t>
  </si>
  <si>
    <t>Termostatický ventil s omezovačem průtoku přímý DN 15 (max. průtok 210 l/h)</t>
  </si>
  <si>
    <t>584440610</t>
  </si>
  <si>
    <t>734.012</t>
  </si>
  <si>
    <t>Termostatický ventil s omezovačem průtoku přímý DN 20 (max. průtok 250 l/h)</t>
  </si>
  <si>
    <t>-630721447</t>
  </si>
  <si>
    <t>734.013</t>
  </si>
  <si>
    <t>Termostatický ventil s omezovačem průtoku rohový DN 10</t>
  </si>
  <si>
    <t>1912811021</t>
  </si>
  <si>
    <t>734.014</t>
  </si>
  <si>
    <t>Termostatický ventil s omezovačem průtoku rohový DN 15 (max. průtok 210 l/h)</t>
  </si>
  <si>
    <t>-1100400783</t>
  </si>
  <si>
    <t>734.015</t>
  </si>
  <si>
    <t>Termostatický ventil s omezovačem průtoku prohový DN 20 (max. průtok 250 l/h)</t>
  </si>
  <si>
    <t>-442257514</t>
  </si>
  <si>
    <t>734.016</t>
  </si>
  <si>
    <t>Termostatická vložka pro otopná tělesa s integrovanými ventily s automatickým omezovačem průtoku G 1/2</t>
  </si>
  <si>
    <t>-1627355683</t>
  </si>
  <si>
    <t>734209112</t>
  </si>
  <si>
    <t>Montáž armatury závitové s dvěma závity G 3/8</t>
  </si>
  <si>
    <t>-164400228</t>
  </si>
  <si>
    <t>734209113</t>
  </si>
  <si>
    <t>Montáž armatury závitové s dvěma závity G 1/2</t>
  </si>
  <si>
    <t>137269154</t>
  </si>
  <si>
    <t>734209114</t>
  </si>
  <si>
    <t>Montáž armatury závitové s dvěma závity G 3/4</t>
  </si>
  <si>
    <t>-464359955</t>
  </si>
  <si>
    <t>734211119.1</t>
  </si>
  <si>
    <t>Ventil závitový odvzdušňovací G 3/8 PN 14 do 120°C</t>
  </si>
  <si>
    <t>-1194543390</t>
  </si>
  <si>
    <t>734220122</t>
  </si>
  <si>
    <t>Ventil závitový regulační přímý G 1/2 PN 25 do 120°C vyvažovací s vypouštěním</t>
  </si>
  <si>
    <t>-2100624783</t>
  </si>
  <si>
    <t>734220123</t>
  </si>
  <si>
    <t>Ventil závitový regulační přímý G 3/4 PN 25 do 120°C vyvažovací s vypouštěním</t>
  </si>
  <si>
    <t>-151478958</t>
  </si>
  <si>
    <t>734220125</t>
  </si>
  <si>
    <t>Ventil závitový regulační přímý G 5/4 PN 25 do 120°C vyvažovací s vypouštěním</t>
  </si>
  <si>
    <t>4894145</t>
  </si>
  <si>
    <t>734220126</t>
  </si>
  <si>
    <t>Ventil závitový regulační přímý G 6/4 PN 25 do 120°C vyvažovací s vypouštěním</t>
  </si>
  <si>
    <t>-1661575796</t>
  </si>
  <si>
    <t>734221543</t>
  </si>
  <si>
    <t>Ventil závitový termostatický rohový jednoregulační G 1/2x18 bez hlavice pro rozvod z CU nebo UH</t>
  </si>
  <si>
    <t>99009226</t>
  </si>
  <si>
    <t>734242413</t>
  </si>
  <si>
    <t>Ventil závitový zpětný přímý G 3/4 PN 16 do 110°C</t>
  </si>
  <si>
    <t>1826131343</t>
  </si>
  <si>
    <t>734242414</t>
  </si>
  <si>
    <t>Ventil závitový zpětný přímý G 1 PN 16 do 110°C</t>
  </si>
  <si>
    <t>-1834821601</t>
  </si>
  <si>
    <t>734242415</t>
  </si>
  <si>
    <t>Ventil závitový zpětný přímý G 5/4 PN 16 do 110°C</t>
  </si>
  <si>
    <t>1083670166</t>
  </si>
  <si>
    <t>734242416</t>
  </si>
  <si>
    <t>Ventil závitový zpětný přímý G 6/4 PN 16 do 110°C</t>
  </si>
  <si>
    <t>113672558</t>
  </si>
  <si>
    <t>734242417</t>
  </si>
  <si>
    <t>Ventil závitový zpětný přímý G 2 PN 16 do 110°C</t>
  </si>
  <si>
    <t>-971566206</t>
  </si>
  <si>
    <t>734261402</t>
  </si>
  <si>
    <t>Armatura připojovací rohová G 1/2x18 PN 10 do 110°C radiátorů typu VK</t>
  </si>
  <si>
    <t>-857455730</t>
  </si>
  <si>
    <t>734261411</t>
  </si>
  <si>
    <t>Šroubení regulační radiátorové rohové G 3/8 bez vypouštění</t>
  </si>
  <si>
    <t>2045408687</t>
  </si>
  <si>
    <t>734261412</t>
  </si>
  <si>
    <t>Šroubení regulační radiátorové rohové G 1/2 bez vypouštění</t>
  </si>
  <si>
    <t>16550597</t>
  </si>
  <si>
    <t>734261413</t>
  </si>
  <si>
    <t>Šroubení regulační radiátorové rohové G 3/4 bez vypouštění</t>
  </si>
  <si>
    <t>-1921755564</t>
  </si>
  <si>
    <t>734261417</t>
  </si>
  <si>
    <t>Šroubení regulační radiátorové rohové G 1/2 s vypouštěním</t>
  </si>
  <si>
    <t>-1239189230</t>
  </si>
  <si>
    <t>734261711</t>
  </si>
  <si>
    <t>Šroubení regulační radiátorové přímé G 3/8 bez vypouštění</t>
  </si>
  <si>
    <t>1015369268</t>
  </si>
  <si>
    <t>734261712</t>
  </si>
  <si>
    <t>Šroubení regulační radiátorové přímé G 1/2 bez vypouštění</t>
  </si>
  <si>
    <t>1546355092</t>
  </si>
  <si>
    <t>734261713</t>
  </si>
  <si>
    <t>Šroubení regulační radiátorové přímé G 3/4 bez vypouštění</t>
  </si>
  <si>
    <t>1024589628</t>
  </si>
  <si>
    <t>734291123</t>
  </si>
  <si>
    <t>Kohout plnící a vypouštěcí G 1/2 PN 10 do 90°C závitový</t>
  </si>
  <si>
    <t>1297438252</t>
  </si>
  <si>
    <t>734291263</t>
  </si>
  <si>
    <t>Filtr závitový pro topné a chladicí systémy přímý G 3/4 PN 30 do 110°C s vnitřními závity</t>
  </si>
  <si>
    <t>330774075</t>
  </si>
  <si>
    <t>734291264</t>
  </si>
  <si>
    <t>Filtr závitový pro topné a chladicí systémy přímý G 1 PN 30 do 110°C s vnitřními závity</t>
  </si>
  <si>
    <t>-1511198336</t>
  </si>
  <si>
    <t>734291265</t>
  </si>
  <si>
    <t>Filtr závitový pro topné a chladicí systémy přímý G 1 1/4 PN 30 do 110°C s vnitřními závity</t>
  </si>
  <si>
    <t>2022417116</t>
  </si>
  <si>
    <t>734291266</t>
  </si>
  <si>
    <t>Filtr závitový pro topné a chladicí systémy přímý G 1 1/2 PN 30 do 110°C s vnitřními závity</t>
  </si>
  <si>
    <t>1795551295</t>
  </si>
  <si>
    <t>734291267</t>
  </si>
  <si>
    <t>Filtr závitový pro topné a chladicí systémy přímý G 2 PN 30 do 110°C s vnitřními závity</t>
  </si>
  <si>
    <t>1524345075</t>
  </si>
  <si>
    <t>734292714</t>
  </si>
  <si>
    <t>Kohout kulový přímý G 3/4 PN 42 do 185°C vnitřní závit</t>
  </si>
  <si>
    <t>1853232586</t>
  </si>
  <si>
    <t>734292715</t>
  </si>
  <si>
    <t>Kohout kulový přímý G 1 PN 42 do 185°C vnitřní závit</t>
  </si>
  <si>
    <t>-855274062</t>
  </si>
  <si>
    <t>734292716</t>
  </si>
  <si>
    <t>Kohout kulový přímý G 1 1/4 PN 42 do 185°C vnitřní závit</t>
  </si>
  <si>
    <t>118357551</t>
  </si>
  <si>
    <t>734292717</t>
  </si>
  <si>
    <t>Kohout kulový přímý G 1 1/2 PN 42 do 185°C vnitřní závit</t>
  </si>
  <si>
    <t>806055986</t>
  </si>
  <si>
    <t>734292718</t>
  </si>
  <si>
    <t>Kohout kulový přímý G 2 PN 42 do 185°C vnitřní závit</t>
  </si>
  <si>
    <t>-471397799</t>
  </si>
  <si>
    <t>734295021</t>
  </si>
  <si>
    <t>Směšovací ventil otopných a chladicích systémů závitový třícestný G 3/4" se servomotorem</t>
  </si>
  <si>
    <t>1086889504</t>
  </si>
  <si>
    <t>734411101</t>
  </si>
  <si>
    <t>Teploměr technický s pevným stonkem a jímkou zadní připojení průměr 63 mm délky 50 mm</t>
  </si>
  <si>
    <t>-297271939</t>
  </si>
  <si>
    <t>998734101</t>
  </si>
  <si>
    <t>Přesun hmot tonážní pro armatury v objektech v do 6 m</t>
  </si>
  <si>
    <t>1518535507</t>
  </si>
  <si>
    <t>735</t>
  </si>
  <si>
    <t>Ústřední vytápění - otopná tělesa</t>
  </si>
  <si>
    <t>735152271</t>
  </si>
  <si>
    <t>Otopné těleso panelové VK jednodeskové 1 přídavná přestupní plocha výška/délka 600/400 mm</t>
  </si>
  <si>
    <t>153383744</t>
  </si>
  <si>
    <t>735152273</t>
  </si>
  <si>
    <t>Otopné těleso panelové VK jednodeskové 1 přídavná přestupní plocha výška/délka 600/600 mm</t>
  </si>
  <si>
    <t>-1485433412</t>
  </si>
  <si>
    <t>735152274</t>
  </si>
  <si>
    <t>Otopné těleso panelové VK jednodeskové 1 přídavná přestupní plocha výška/délka 600/700 mm</t>
  </si>
  <si>
    <t>-324124263</t>
  </si>
  <si>
    <t>735152275</t>
  </si>
  <si>
    <t>Otopné těleso panelové VK jednodeskové 1 přídavná přestupní plocha výška/délka 600/800 mm</t>
  </si>
  <si>
    <t>1617270128</t>
  </si>
  <si>
    <t>735152278</t>
  </si>
  <si>
    <t>Otopné těleso panel VK jednodeskové 1 přídavná přestupní plocha výška/délka 600/1100 mm</t>
  </si>
  <si>
    <t>1471530391</t>
  </si>
  <si>
    <t>735152279</t>
  </si>
  <si>
    <t>Otopné těleso panel VK jednodeskové 1 přídavná přestupní plocha výška/délka 600/1200 mm</t>
  </si>
  <si>
    <t>258186377</t>
  </si>
  <si>
    <t>735152473</t>
  </si>
  <si>
    <t>Otopné těleso panelové VK dvoudeskové 1 přídavná přestupní plocha výška/délka 600/600 mm</t>
  </si>
  <si>
    <t>1080686768</t>
  </si>
  <si>
    <t>735152474</t>
  </si>
  <si>
    <t>Otopné těleso panelové VK dvoudeskové 1 přídavná přestupní plocha výška/délka 600/700 mm</t>
  </si>
  <si>
    <t>-2059138560</t>
  </si>
  <si>
    <t>735152479</t>
  </si>
  <si>
    <t>Otopné těleso panelové VK dvoudeskové 1 přídavná přestupní plocha výška/délka 600/1200 mm</t>
  </si>
  <si>
    <t>1877590234</t>
  </si>
  <si>
    <t>735152492</t>
  </si>
  <si>
    <t>Otopné těleso panelové VK dvoudeskové 1 přídavná přestupní plocha výška/délka 900/500 mm</t>
  </si>
  <si>
    <t>-84750480</t>
  </si>
  <si>
    <t>735152493</t>
  </si>
  <si>
    <t>Otopné těleso panelové VK dvoudeskové 1 přídavná přestupní plocha výška/délka 900/600 mm</t>
  </si>
  <si>
    <t>-1470905561</t>
  </si>
  <si>
    <t>735152595</t>
  </si>
  <si>
    <t>Otopné těleso panelové VK dvoudeskové 2 přídavné přestupní plochy výška/délka 900/800 mm výkon</t>
  </si>
  <si>
    <t>1243737299</t>
  </si>
  <si>
    <t>735152596</t>
  </si>
  <si>
    <t>Otopné těleso panelové VK dvoudeskové 2 přídavné přestupní plochy výška/délka 900/900 mm</t>
  </si>
  <si>
    <t>254756964</t>
  </si>
  <si>
    <t>735160133</t>
  </si>
  <si>
    <t>Otopné těleso trubkové teplovodní výška/délka 1 500/600 mm</t>
  </si>
  <si>
    <t>-1007123920</t>
  </si>
  <si>
    <t>735160143</t>
  </si>
  <si>
    <t>Otopné těleso trubkové teplovodní výška/délka 1 820/600 mm</t>
  </si>
  <si>
    <t>1792513475</t>
  </si>
  <si>
    <t>735160143.2</t>
  </si>
  <si>
    <t>Otopné těleso trubkové teplovodní výška/délka se zvýšeným výkonem 1 820/600 mm</t>
  </si>
  <si>
    <t>1250446971</t>
  </si>
  <si>
    <t>998735101</t>
  </si>
  <si>
    <t>Přesun hmot tonážní pro otopná tělesa v objektech v do 6 m</t>
  </si>
  <si>
    <t>-453968569</t>
  </si>
  <si>
    <t>790</t>
  </si>
  <si>
    <t>0297</t>
  </si>
  <si>
    <t>Napouštění a vypouštění systému, odvzdušnění</t>
  </si>
  <si>
    <t>h</t>
  </si>
  <si>
    <t>140433985</t>
  </si>
  <si>
    <t>0298</t>
  </si>
  <si>
    <t>Realizační projektová dokumentace</t>
  </si>
  <si>
    <t>323991429</t>
  </si>
  <si>
    <t>0299</t>
  </si>
  <si>
    <t>Dokumentace skutečného provedení</t>
  </si>
  <si>
    <t>-1655704043</t>
  </si>
  <si>
    <t>0300</t>
  </si>
  <si>
    <t>Topná zkouška 24 h</t>
  </si>
  <si>
    <t>-552168844</t>
  </si>
  <si>
    <t>0301</t>
  </si>
  <si>
    <t>Montážní a spotřební mat</t>
  </si>
  <si>
    <t>-1673216558</t>
  </si>
  <si>
    <t>0302</t>
  </si>
  <si>
    <t>Pomocné ocelové konstrukce</t>
  </si>
  <si>
    <t>-478190606</t>
  </si>
  <si>
    <t>0303</t>
  </si>
  <si>
    <t>Stavební výpomoci - dodávka stavby</t>
  </si>
  <si>
    <t>970973239</t>
  </si>
  <si>
    <t>0304</t>
  </si>
  <si>
    <t>Koordinační činnost</t>
  </si>
  <si>
    <t>428746343</t>
  </si>
  <si>
    <t>0305</t>
  </si>
  <si>
    <t>Doprava</t>
  </si>
  <si>
    <t>1050933782</t>
  </si>
  <si>
    <t>0307</t>
  </si>
  <si>
    <t>Sada štítků</t>
  </si>
  <si>
    <t>-693432847</t>
  </si>
  <si>
    <t>0308</t>
  </si>
  <si>
    <t>Připojení elektro - dodávka projektu Elektro a MaR</t>
  </si>
  <si>
    <t>-23631869</t>
  </si>
  <si>
    <t>0309</t>
  </si>
  <si>
    <t>Hlavice otopných těles řízené systémem MaR - dodávka MaR</t>
  </si>
  <si>
    <t>229931252</t>
  </si>
  <si>
    <t>KJ05 - Elektroinstalace</t>
  </si>
  <si>
    <t>741 - Elektroinstalace - silnoproud</t>
  </si>
  <si>
    <t xml:space="preserve">    741-01 - Instalační materiál:</t>
  </si>
  <si>
    <t xml:space="preserve">    741-02 - Kabely:</t>
  </si>
  <si>
    <t xml:space="preserve">    741-03 - Svítidla vč. světelných zdrojů:</t>
  </si>
  <si>
    <t xml:space="preserve">    741-04.1 - Rozvaděč RH </t>
  </si>
  <si>
    <t xml:space="preserve">    741-04.2 - Rozvaděč RP01</t>
  </si>
  <si>
    <t xml:space="preserve">    741-04.3 - Rozvaděč RP02</t>
  </si>
  <si>
    <t xml:space="preserve">    741-04.4 - Rozvaděč RP03</t>
  </si>
  <si>
    <t xml:space="preserve">    741-04.5 - Rozvaděč RP04</t>
  </si>
  <si>
    <t xml:space="preserve">    741-05 - Materiál pro uzemnění</t>
  </si>
  <si>
    <t xml:space="preserve">    741-06 - Ostatní náklady</t>
  </si>
  <si>
    <t>741-01</t>
  </si>
  <si>
    <t>Instalační materiál:</t>
  </si>
  <si>
    <t>R74199001</t>
  </si>
  <si>
    <t>Spínač jednopólový 10 A / 250 V, vestavný komplet, IP 44</t>
  </si>
  <si>
    <t>1891923451</t>
  </si>
  <si>
    <t>R74199002</t>
  </si>
  <si>
    <t>Spínač sériový 10 A / 250 V, vestavný komplet, IP 44</t>
  </si>
  <si>
    <t>-2035112041</t>
  </si>
  <si>
    <t>R74199003</t>
  </si>
  <si>
    <t>Spínač střídavý 10 A / 250 V, vestavný komplet, IP 44</t>
  </si>
  <si>
    <t>-1557735675</t>
  </si>
  <si>
    <t>R74199004</t>
  </si>
  <si>
    <t>Spínač křížový, 10 A / 250 V, vestavný komplet, IP 44</t>
  </si>
  <si>
    <t>-1818531576</t>
  </si>
  <si>
    <t>R74199005</t>
  </si>
  <si>
    <t>Ovladač tlačítkový 10 A / 250 V,  vestavný komplet, IP 44</t>
  </si>
  <si>
    <t>-370417147</t>
  </si>
  <si>
    <t>R74199006</t>
  </si>
  <si>
    <t>Zásuvka jednonásobná, 16 A / 250 V, IP 44 s víčkem</t>
  </si>
  <si>
    <t>81971259</t>
  </si>
  <si>
    <t>R74199007</t>
  </si>
  <si>
    <t>Zásuvka průmyslová vestavná šikmá, 16 A / 415 V, IP 44</t>
  </si>
  <si>
    <t>1918456742</t>
  </si>
  <si>
    <t>R74199008</t>
  </si>
  <si>
    <t>Spínač průmyslový trojpólový v plastové skříni,  16 A / 415 V, IP 65</t>
  </si>
  <si>
    <t>1925537347</t>
  </si>
  <si>
    <t>R74199009</t>
  </si>
  <si>
    <t>Spínač průmyslový trojpólový v plastové skříni, 32 A / 415 V, IP 65</t>
  </si>
  <si>
    <t>1941947504</t>
  </si>
  <si>
    <t>R74199010</t>
  </si>
  <si>
    <t>Spínač průmyslový trojpólový v plastové skříni, 63 A / 415 V, IP 65</t>
  </si>
  <si>
    <t>-720255341</t>
  </si>
  <si>
    <t>R74199011</t>
  </si>
  <si>
    <t>Spínač průmyslový trojpólový v plastové skříni, 100 A / 415 V, IP 65</t>
  </si>
  <si>
    <t>1677070435</t>
  </si>
  <si>
    <t>R74199012</t>
  </si>
  <si>
    <t>Spínač průmyslový trojpólový v plastové skříni, 160 A / 415 V, IP 65</t>
  </si>
  <si>
    <t>2080496424</t>
  </si>
  <si>
    <t>R74199013</t>
  </si>
  <si>
    <t>Instalační krabice přístrojová KU 68 - 45 univezální</t>
  </si>
  <si>
    <t>-720583459</t>
  </si>
  <si>
    <t>R74199014</t>
  </si>
  <si>
    <t>Instalační krabice odbočná s víčkem KU 68 - 1903</t>
  </si>
  <si>
    <t>-1783384709</t>
  </si>
  <si>
    <t>R74199015</t>
  </si>
  <si>
    <t>Instalační krabice odbočná acidur, 400 V</t>
  </si>
  <si>
    <t>1713298589</t>
  </si>
  <si>
    <t>R74199016</t>
  </si>
  <si>
    <t>Kabelová lávka 110 x 40 F</t>
  </si>
  <si>
    <t>51768967</t>
  </si>
  <si>
    <t>R74199017</t>
  </si>
  <si>
    <t>Držák stropní</t>
  </si>
  <si>
    <t>-497419300</t>
  </si>
  <si>
    <t>R74199018</t>
  </si>
  <si>
    <t>Podlahový kanál pozink, 38 x 180  (2 M)</t>
  </si>
  <si>
    <t>-1497377806</t>
  </si>
  <si>
    <t>741-02</t>
  </si>
  <si>
    <t>Kabely:</t>
  </si>
  <si>
    <t>R74199020</t>
  </si>
  <si>
    <t>Kabel silový celoplastový 1 - CYKY 5 J x 70 mm2</t>
  </si>
  <si>
    <t>-962286125</t>
  </si>
  <si>
    <t>R74199021</t>
  </si>
  <si>
    <t>Kabel silový celoplastový 1 - CYKY 5 J x 35 mm2</t>
  </si>
  <si>
    <t>408387950</t>
  </si>
  <si>
    <t>R74199022</t>
  </si>
  <si>
    <t>Kabel silový celoplastový 1 - CYKY 5 J x 25 mm2</t>
  </si>
  <si>
    <t>895388062</t>
  </si>
  <si>
    <t>R74199023</t>
  </si>
  <si>
    <t>Kabel silový celoplastový CYKY 5 J x 16 mm2</t>
  </si>
  <si>
    <t>-503852972</t>
  </si>
  <si>
    <t>R74199024</t>
  </si>
  <si>
    <t>Kabel silový celoplastový CYKY 5 J x 10 mm2</t>
  </si>
  <si>
    <t>1551726230</t>
  </si>
  <si>
    <t>R74199025</t>
  </si>
  <si>
    <t>Kabel silový celoplastový CYKY 5 J x 6 mm2</t>
  </si>
  <si>
    <t>738022964</t>
  </si>
  <si>
    <t>R74199026</t>
  </si>
  <si>
    <t>Kabel silový celoplastový CYKY 5 J x 4 mm2</t>
  </si>
  <si>
    <t>-609608558</t>
  </si>
  <si>
    <t>R74199027</t>
  </si>
  <si>
    <t>Kabel silový celoplastový CYKY 5 J x 2,5 mm2</t>
  </si>
  <si>
    <t>-1123656126</t>
  </si>
  <si>
    <t>R74199028</t>
  </si>
  <si>
    <t>Kabel silový celoplastový CYKY 3 J x 2,5 mm2</t>
  </si>
  <si>
    <t>-1763136972</t>
  </si>
  <si>
    <t>R74199029</t>
  </si>
  <si>
    <t>Kabel silový celoplastový CYKY 3 J x 1,5 mm2</t>
  </si>
  <si>
    <t>-2138578294</t>
  </si>
  <si>
    <t>R74199030</t>
  </si>
  <si>
    <t>Ukončení vodiče v rozvaděči nebo na přístoji do 2,5 mm2</t>
  </si>
  <si>
    <t>1889402937</t>
  </si>
  <si>
    <t>R74199031</t>
  </si>
  <si>
    <t>Ukončení vodiče v rozvaděči nebo na přístoji do 4 mm2</t>
  </si>
  <si>
    <t>-1319288908</t>
  </si>
  <si>
    <t>R74199032</t>
  </si>
  <si>
    <t>Ukončení vodiče v rozvaděči nebo na přístoji do 6 mm2</t>
  </si>
  <si>
    <t>-328824138</t>
  </si>
  <si>
    <t>R74199033</t>
  </si>
  <si>
    <t>Ukončení vodiče v rozvaděči nebo na přístoji do 10 mm2</t>
  </si>
  <si>
    <t>-547023095</t>
  </si>
  <si>
    <t>R74199034</t>
  </si>
  <si>
    <t>Ukončení vodiče v rozvaděči nebo na přístoji do 25 mm2</t>
  </si>
  <si>
    <t>68401714</t>
  </si>
  <si>
    <t>R74199035</t>
  </si>
  <si>
    <t>Ukončení vodiče v rozvaděči nebo na přístoji do 35 mm2</t>
  </si>
  <si>
    <t>724347819</t>
  </si>
  <si>
    <t>R74199036</t>
  </si>
  <si>
    <t>Ukončení vodiče v rozvaděči nebo na přístoji do 70 mm2</t>
  </si>
  <si>
    <t>524498090</t>
  </si>
  <si>
    <t>741-03</t>
  </si>
  <si>
    <t>Svítidla vč. světelných zdrojů:</t>
  </si>
  <si>
    <t>R74199040</t>
  </si>
  <si>
    <t>Svítidlo LED průmyslové s vyšším krytím (1 x 44 W / 6000 lm / IP 65)</t>
  </si>
  <si>
    <t>-1419460987</t>
  </si>
  <si>
    <t>R74199041</t>
  </si>
  <si>
    <t>Svítidlo LED interiérové čtvercové (1 x 45 W / 4200 lm / IP 40)</t>
  </si>
  <si>
    <t>1564992404</t>
  </si>
  <si>
    <t>R74199042</t>
  </si>
  <si>
    <t>Svítidlo LED interiérové kruhové (1 x 18 W / 2000 lm / IP 20)</t>
  </si>
  <si>
    <t>1051439301</t>
  </si>
  <si>
    <t>R74199043</t>
  </si>
  <si>
    <t>Svítidlo LED interiérové kruhové s pohyb. čidlem  (1 x 25 W / 1800 lm / IP 44)</t>
  </si>
  <si>
    <t>430191248</t>
  </si>
  <si>
    <t>741-04.1</t>
  </si>
  <si>
    <t xml:space="preserve">Rozvaděč RH </t>
  </si>
  <si>
    <t>R74199050</t>
  </si>
  <si>
    <t>Skříň DISTRI 2000x 800x 400, IP 40</t>
  </si>
  <si>
    <t>682623881</t>
  </si>
  <si>
    <t>R74199051</t>
  </si>
  <si>
    <t>Kompletace rozvaděče . vč přepojení  stávající VZT</t>
  </si>
  <si>
    <t>1038635334</t>
  </si>
  <si>
    <t>R74199052</t>
  </si>
  <si>
    <t>Výkonový vypínač 1000 A</t>
  </si>
  <si>
    <t>655672429</t>
  </si>
  <si>
    <t>R74199053</t>
  </si>
  <si>
    <t>Jistič trojpolový, typ EATON AZ - B 100</t>
  </si>
  <si>
    <t>1130325974</t>
  </si>
  <si>
    <t>R74199054</t>
  </si>
  <si>
    <t>Jistič trojpolový, typ EATON AZ - B 80</t>
  </si>
  <si>
    <t>696756366</t>
  </si>
  <si>
    <t>R74199055</t>
  </si>
  <si>
    <t>Jistič trojpolový, typ EATON PL7 - B 50 / 3</t>
  </si>
  <si>
    <t>-371920234</t>
  </si>
  <si>
    <t>R74199056</t>
  </si>
  <si>
    <t>Jistič trojpolový, typ EATON PL7 - B 40 / 3</t>
  </si>
  <si>
    <t>-635148012</t>
  </si>
  <si>
    <t>R74199057</t>
  </si>
  <si>
    <t>Jistič trojpolový, typ EATON PL7 - B 32 / 3</t>
  </si>
  <si>
    <t>1457256573</t>
  </si>
  <si>
    <t>R74199058</t>
  </si>
  <si>
    <t>Jistič trojpolový, typ EATON PL7 - B 16 / 3</t>
  </si>
  <si>
    <t>-141254705</t>
  </si>
  <si>
    <t>R74199059</t>
  </si>
  <si>
    <t>Jistič jednopolový, typ EATON PL7 - B 16 / 1</t>
  </si>
  <si>
    <t>410851846</t>
  </si>
  <si>
    <t>R74199060</t>
  </si>
  <si>
    <t>Chránič proudový s jističem, typ EATON PFL7 - 16/1N/B/003</t>
  </si>
  <si>
    <t>1568759985</t>
  </si>
  <si>
    <t>R74199061</t>
  </si>
  <si>
    <t>Chránič proudový s jističem, typ EATON PFL7 - 10/1N/B/003</t>
  </si>
  <si>
    <t>-482983394</t>
  </si>
  <si>
    <t>R74199062</t>
  </si>
  <si>
    <t>Jistič trojpolový, typ EATON AZ - 3 - C 125</t>
  </si>
  <si>
    <t>-489411212</t>
  </si>
  <si>
    <t>R74199063</t>
  </si>
  <si>
    <t>Jistič trojpolový, typ EATON PL7 - B 63 / 3</t>
  </si>
  <si>
    <t>-1861134198</t>
  </si>
  <si>
    <t>R74199064</t>
  </si>
  <si>
    <t>-906579629</t>
  </si>
  <si>
    <t>R74199065</t>
  </si>
  <si>
    <t>Jistič trojpolový, typ EATON PL7 - B 25 / 3</t>
  </si>
  <si>
    <t>-76136966</t>
  </si>
  <si>
    <t>R74199066</t>
  </si>
  <si>
    <t>1903660071</t>
  </si>
  <si>
    <t>R74199067</t>
  </si>
  <si>
    <t>Jistič trojpolový, typ EATON PL7 - C 16 / 3</t>
  </si>
  <si>
    <t>-152548166</t>
  </si>
  <si>
    <t>R74199068</t>
  </si>
  <si>
    <t>Jistič jednopolový, typ EATON PL7 - C 16 / 1</t>
  </si>
  <si>
    <t>-1940363977</t>
  </si>
  <si>
    <t>R74199069</t>
  </si>
  <si>
    <t>Kusová zkouška rozvaděče</t>
  </si>
  <si>
    <t>1008750574</t>
  </si>
  <si>
    <t>741-04.2</t>
  </si>
  <si>
    <t>Rozvaděč RP01</t>
  </si>
  <si>
    <t>R74199070</t>
  </si>
  <si>
    <t>Rozvodnice oceloplechová třířadová na omítku, 72 M / IP 30</t>
  </si>
  <si>
    <t>700040371</t>
  </si>
  <si>
    <t>R74199071</t>
  </si>
  <si>
    <t>Rám s protipožárními dveřmi EI60 DPI</t>
  </si>
  <si>
    <t>1225308704</t>
  </si>
  <si>
    <t>R74199072</t>
  </si>
  <si>
    <t>Svodič přepětí T1+T2 4pol</t>
  </si>
  <si>
    <t>-314181830</t>
  </si>
  <si>
    <t>R74199073</t>
  </si>
  <si>
    <t>Vypínač instalační trojpolový, 32 A / 3</t>
  </si>
  <si>
    <t>1634466450</t>
  </si>
  <si>
    <t>R74199074</t>
  </si>
  <si>
    <t>Jistič trojpolový, typ EATON PL7 - B 20 / 3</t>
  </si>
  <si>
    <t>-480098512</t>
  </si>
  <si>
    <t>R74199075</t>
  </si>
  <si>
    <t>2118356380</t>
  </si>
  <si>
    <t>R74199076</t>
  </si>
  <si>
    <t>1583264445</t>
  </si>
  <si>
    <t>R74199077</t>
  </si>
  <si>
    <t>-1555082275</t>
  </si>
  <si>
    <t>R74199078</t>
  </si>
  <si>
    <t>Spínač schodištový TLK</t>
  </si>
  <si>
    <t>162583687</t>
  </si>
  <si>
    <t>R74199079</t>
  </si>
  <si>
    <t>-796494097</t>
  </si>
  <si>
    <t>741-04.3</t>
  </si>
  <si>
    <t>Rozvaděč RP02</t>
  </si>
  <si>
    <t>R74199080</t>
  </si>
  <si>
    <t>Rozvodnice oceloplechová čtyřřadová pod omítku, 96 M / IP 30</t>
  </si>
  <si>
    <t>-22559422</t>
  </si>
  <si>
    <t>R74199081</t>
  </si>
  <si>
    <t>-385962813</t>
  </si>
  <si>
    <t>R74199082</t>
  </si>
  <si>
    <t>-1551627709</t>
  </si>
  <si>
    <t>R74199083</t>
  </si>
  <si>
    <t>Vypínač instalační trojpolový, 40 A / 3</t>
  </si>
  <si>
    <t>-175583030</t>
  </si>
  <si>
    <t>R74199084</t>
  </si>
  <si>
    <t>1521867801</t>
  </si>
  <si>
    <t>R74199085</t>
  </si>
  <si>
    <t>-22444991</t>
  </si>
  <si>
    <t>R74199086</t>
  </si>
  <si>
    <t>-1709570514</t>
  </si>
  <si>
    <t>R74199087</t>
  </si>
  <si>
    <t>-598405028</t>
  </si>
  <si>
    <t>R74199088</t>
  </si>
  <si>
    <t>814531301</t>
  </si>
  <si>
    <t>R74199089</t>
  </si>
  <si>
    <t>437169408</t>
  </si>
  <si>
    <t>741-04.4</t>
  </si>
  <si>
    <t>Rozvaděč RP03</t>
  </si>
  <si>
    <t>R74199090</t>
  </si>
  <si>
    <t>-1729559858</t>
  </si>
  <si>
    <t>R74199091</t>
  </si>
  <si>
    <t>-932300320</t>
  </si>
  <si>
    <t>R74199092</t>
  </si>
  <si>
    <t>-1737859558</t>
  </si>
  <si>
    <t>R74199093</t>
  </si>
  <si>
    <t>-535594746</t>
  </si>
  <si>
    <t>R74199094</t>
  </si>
  <si>
    <t>-1804556066</t>
  </si>
  <si>
    <t>R74199095</t>
  </si>
  <si>
    <t>-389385913</t>
  </si>
  <si>
    <t>R74199096</t>
  </si>
  <si>
    <t>-121657157</t>
  </si>
  <si>
    <t>R74199097</t>
  </si>
  <si>
    <t>-1761451893</t>
  </si>
  <si>
    <t>R74199098</t>
  </si>
  <si>
    <t>-861988621</t>
  </si>
  <si>
    <t>R74199099</t>
  </si>
  <si>
    <t>2040765616</t>
  </si>
  <si>
    <t>741-04.5</t>
  </si>
  <si>
    <t>Rozvaděč RP04</t>
  </si>
  <si>
    <t>R74199100</t>
  </si>
  <si>
    <t>-806880068</t>
  </si>
  <si>
    <t>R74199101</t>
  </si>
  <si>
    <t>1506719783</t>
  </si>
  <si>
    <t>R74199102</t>
  </si>
  <si>
    <t>1574673572</t>
  </si>
  <si>
    <t>R74199103</t>
  </si>
  <si>
    <t>2061140430</t>
  </si>
  <si>
    <t>R74199104</t>
  </si>
  <si>
    <t>1745530713</t>
  </si>
  <si>
    <t>R74199105</t>
  </si>
  <si>
    <t>-480214146</t>
  </si>
  <si>
    <t>R74199106</t>
  </si>
  <si>
    <t>-240733988</t>
  </si>
  <si>
    <t>R74199107</t>
  </si>
  <si>
    <t>1072256515</t>
  </si>
  <si>
    <t>R74199108</t>
  </si>
  <si>
    <t>-2132587691</t>
  </si>
  <si>
    <t>741-05</t>
  </si>
  <si>
    <t>Materiál pro uzemnění</t>
  </si>
  <si>
    <t>R74199110</t>
  </si>
  <si>
    <t>Vodič žlutozelený CYA 16 mm2</t>
  </si>
  <si>
    <t>-1703577457</t>
  </si>
  <si>
    <t>R74199111</t>
  </si>
  <si>
    <t>Vodič žlutozelený CYA 6 mm2</t>
  </si>
  <si>
    <t>1543109240</t>
  </si>
  <si>
    <t>R74199112</t>
  </si>
  <si>
    <t>Krabice KO 125 E vč ekvipotenciální svorkovnice</t>
  </si>
  <si>
    <t>526316581</t>
  </si>
  <si>
    <t>R74199113</t>
  </si>
  <si>
    <t>Zemnicí svorka ZSA 16 (BERNARD)</t>
  </si>
  <si>
    <t>95726768</t>
  </si>
  <si>
    <t>741-06</t>
  </si>
  <si>
    <t>Ostatní náklady</t>
  </si>
  <si>
    <t>R74199120</t>
  </si>
  <si>
    <t>Materiál nezahrnutý v položkách</t>
  </si>
  <si>
    <t>%</t>
  </si>
  <si>
    <t>1527100555</t>
  </si>
  <si>
    <t>R74199120.1</t>
  </si>
  <si>
    <t>Zednické práce (niky, prostupy, úpravy st. rozvaděčů …)</t>
  </si>
  <si>
    <t>2116812269</t>
  </si>
  <si>
    <t>R74199120.2</t>
  </si>
  <si>
    <t>Práce nezahrnuté v položkách</t>
  </si>
  <si>
    <t>897422797</t>
  </si>
  <si>
    <t>KJ06 - Vzduchotechnika</t>
  </si>
  <si>
    <t>751 - Vzduchotechnika</t>
  </si>
  <si>
    <t xml:space="preserve">    751-01 - Zařízení č.1 - Větrání provozu varny a mytí provozního nádobí</t>
  </si>
  <si>
    <t xml:space="preserve">    751-02 - Zařízení č.2 - Větrání provozu výdeje, mytí stolního nádobí a prostoru zázemí kuchyňského provozu</t>
  </si>
  <si>
    <t xml:space="preserve">    751-03.1 - Zařízení č. 3 - větrání a teplovzdušné dotápění jídelny</t>
  </si>
  <si>
    <t xml:space="preserve">    751-03.2 - Zařízení č. 3.2 - destratifikace vzduchu</t>
  </si>
  <si>
    <t xml:space="preserve">    751-04 - Zařízení č. 4 - větrání šaten a sociálního zázemí v suterénu</t>
  </si>
  <si>
    <t xml:space="preserve">    751-05 - Zařízení č.5 - větrání a teplovzdušné vytápění posluchárny</t>
  </si>
  <si>
    <t xml:space="preserve">    751-06 - Zařízení č. 6 - Odvětrání WC ženy</t>
  </si>
  <si>
    <t xml:space="preserve">    751-07 - Zařízení č. 7 - Odvětrání WC muži</t>
  </si>
  <si>
    <t xml:space="preserve">    751-08 - Klimatizace místností 135 a 141</t>
  </si>
  <si>
    <t>751-01</t>
  </si>
  <si>
    <t>Zařízení č.1 - Větrání provozu varny a mytí provozního nádobí</t>
  </si>
  <si>
    <t>1.01</t>
  </si>
  <si>
    <t>VZT jednotka s ZZT (deskový výměník), jednotka dělená do L</t>
  </si>
  <si>
    <t>-1507199178</t>
  </si>
  <si>
    <t>1.02</t>
  </si>
  <si>
    <t>Přívodní talířový ventil plastový D100 mm vč. montážního kroužku</t>
  </si>
  <si>
    <t>-1667658254</t>
  </si>
  <si>
    <t>1.03</t>
  </si>
  <si>
    <t>Odvodní talířový ventil plastový D100 mm vč. montážního kroužku</t>
  </si>
  <si>
    <t>1371133326</t>
  </si>
  <si>
    <t>1.04</t>
  </si>
  <si>
    <t>Protidešťová žaluzie se sítí proti ptactvu 1250x1500 mm</t>
  </si>
  <si>
    <t>-528440701</t>
  </si>
  <si>
    <t>1.05</t>
  </si>
  <si>
    <t>Šikmý výfukový kus se sítí proti ptactvu 1600x1000 mm</t>
  </si>
  <si>
    <t>-1995993579</t>
  </si>
  <si>
    <t>1.06</t>
  </si>
  <si>
    <t>Regulační klapka D200, pozink</t>
  </si>
  <si>
    <t>-2111676923</t>
  </si>
  <si>
    <t>1.07</t>
  </si>
  <si>
    <t>Regulační klapka pozink 1000x400</t>
  </si>
  <si>
    <t>-1291971651</t>
  </si>
  <si>
    <t>1.08</t>
  </si>
  <si>
    <t>Regulační klapka pozink 800x400</t>
  </si>
  <si>
    <t>-1806991611</t>
  </si>
  <si>
    <t>1.09</t>
  </si>
  <si>
    <t>Regulační klapka pozink 800x250</t>
  </si>
  <si>
    <t>604944287</t>
  </si>
  <si>
    <t>1.10</t>
  </si>
  <si>
    <t>Regulační klapka pozink 630x400</t>
  </si>
  <si>
    <t>1221842606</t>
  </si>
  <si>
    <t>1.11</t>
  </si>
  <si>
    <t>Regulační klapka pozink 630x315</t>
  </si>
  <si>
    <t>893082171</t>
  </si>
  <si>
    <t>1.12</t>
  </si>
  <si>
    <t>Regulační klapka pozink 630x250</t>
  </si>
  <si>
    <t>-1714403777</t>
  </si>
  <si>
    <t>1.13</t>
  </si>
  <si>
    <t>Regulační klapka pozink 400x250</t>
  </si>
  <si>
    <t>685501488</t>
  </si>
  <si>
    <t>1.14</t>
  </si>
  <si>
    <t>Tlumič hluku rohový 200/200-1200-1200-300-300</t>
  </si>
  <si>
    <t>-1184884769</t>
  </si>
  <si>
    <t>1.15</t>
  </si>
  <si>
    <t>Tlumič hluku 1450x1220, L = 1000, 7 kulis á 100 mm</t>
  </si>
  <si>
    <t>-118205252</t>
  </si>
  <si>
    <t>1.16</t>
  </si>
  <si>
    <t>Spiro potrubí d100, 0% tvarovek</t>
  </si>
  <si>
    <t>976196764</t>
  </si>
  <si>
    <t>1.17</t>
  </si>
  <si>
    <t>Čtyřhranné potrubí sk. I do obvodu 6800, 100% tvarovek</t>
  </si>
  <si>
    <t>-1847534457</t>
  </si>
  <si>
    <t>1.18</t>
  </si>
  <si>
    <t>Čtyřhranné potrubí sk. I do obvodu 5600, 90% tvarovek</t>
  </si>
  <si>
    <t>-516203488</t>
  </si>
  <si>
    <t>1.19</t>
  </si>
  <si>
    <t>Čtyřhranné potrubí sk. I do obvodu 4000, 40% tvarovek</t>
  </si>
  <si>
    <t>-1993268297</t>
  </si>
  <si>
    <t>1.20</t>
  </si>
  <si>
    <t>Čtyřhranné potrubí sk. I do obvodu 3500, 30% tvarovek</t>
  </si>
  <si>
    <t>-2036040362</t>
  </si>
  <si>
    <t>1.21</t>
  </si>
  <si>
    <t>Čtyřhranné potrubí sk. I do obvodu 2630, 50% tvarovek</t>
  </si>
  <si>
    <t>-902476402</t>
  </si>
  <si>
    <t>1.22</t>
  </si>
  <si>
    <t>Čtyřhranné potrubí sk. I do obvodu 1890, 50% tvarovek</t>
  </si>
  <si>
    <t>-1136540498</t>
  </si>
  <si>
    <t>1.23</t>
  </si>
  <si>
    <t>Ohebná hadice d200 mm</t>
  </si>
  <si>
    <t>677333178</t>
  </si>
  <si>
    <t>R75199001</t>
  </si>
  <si>
    <t>Kouřové čidlo</t>
  </si>
  <si>
    <t>-1243685778</t>
  </si>
  <si>
    <t>R75199002</t>
  </si>
  <si>
    <t>Izolace syntetickým kaučukem tl. 20 mm + Al folie</t>
  </si>
  <si>
    <t>-1528467030</t>
  </si>
  <si>
    <t>R75199003</t>
  </si>
  <si>
    <t>Pomocný ocelový materiál</t>
  </si>
  <si>
    <t>-83376046</t>
  </si>
  <si>
    <t>R75199004</t>
  </si>
  <si>
    <t>Uvedení do provozu vč. nastavení systému, vyvážení potrubní sítě</t>
  </si>
  <si>
    <t>2091718354</t>
  </si>
  <si>
    <t>R75199005</t>
  </si>
  <si>
    <t>59943845</t>
  </si>
  <si>
    <t>R75199006</t>
  </si>
  <si>
    <t>Klimatizační jednotka/TČ, Qchlad,jmen = 28 kW, Qvyt,jmen = 28 kW, Qvyt,-15°C = 27 kW</t>
  </si>
  <si>
    <t>-1324581731</t>
  </si>
  <si>
    <t>R75199007</t>
  </si>
  <si>
    <t>Příslušenství pro komunikaci s VZT jednotkou</t>
  </si>
  <si>
    <t>694056791</t>
  </si>
  <si>
    <t>R75199008</t>
  </si>
  <si>
    <t>El.expanzní ventil (6~58 kW) + kabel 3 m</t>
  </si>
  <si>
    <t>-594915686</t>
  </si>
  <si>
    <t>R75199009</t>
  </si>
  <si>
    <t>Cu potrubí + izolace</t>
  </si>
  <si>
    <t>bm</t>
  </si>
  <si>
    <t>806878405</t>
  </si>
  <si>
    <t>R75199010</t>
  </si>
  <si>
    <t>Doprava, zprovoznění, zaškolení, likvidace odpadu, chladivo</t>
  </si>
  <si>
    <t>464517503</t>
  </si>
  <si>
    <t>751-02</t>
  </si>
  <si>
    <t>Zařízení č.2 - Větrání provozu výdeje, mytí stolního nádobí a prostoru zázemí kuchyňského provozu</t>
  </si>
  <si>
    <t>2.01</t>
  </si>
  <si>
    <t>-286660805</t>
  </si>
  <si>
    <t>2.02</t>
  </si>
  <si>
    <t>Přívodní vířivý anemostat s plenum boxem 600x600 mm, 16 štěrbin, s regulační klapkou</t>
  </si>
  <si>
    <t>1178338631</t>
  </si>
  <si>
    <t>2.03</t>
  </si>
  <si>
    <t>Odvodní vyústka jednořadá do kruhového potrubí komfortní s regulací R1 - 300x100 mm</t>
  </si>
  <si>
    <t>-398072379</t>
  </si>
  <si>
    <t>2.04</t>
  </si>
  <si>
    <t>Přívodní talířový ventil plastový D160 mm vč. montážního kroužku</t>
  </si>
  <si>
    <t>1212103003</t>
  </si>
  <si>
    <t>2.05</t>
  </si>
  <si>
    <t>585027810</t>
  </si>
  <si>
    <t>2.06</t>
  </si>
  <si>
    <t>Odvodní talířový ventil plastový D160 mm vč. montážního kroužku</t>
  </si>
  <si>
    <t>830766837</t>
  </si>
  <si>
    <t>2.07</t>
  </si>
  <si>
    <t>-1299922986</t>
  </si>
  <si>
    <t>2.08</t>
  </si>
  <si>
    <t>464259903</t>
  </si>
  <si>
    <t>2.09</t>
  </si>
  <si>
    <t>Regulační klapka pozink 1000x200</t>
  </si>
  <si>
    <t>-1423454952</t>
  </si>
  <si>
    <t>2.10</t>
  </si>
  <si>
    <t>Regulační klapka pozink 800x200</t>
  </si>
  <si>
    <t>-1098285995</t>
  </si>
  <si>
    <t>2.11</t>
  </si>
  <si>
    <t>Regulační klapka pozink 630x200</t>
  </si>
  <si>
    <t>-1352238457</t>
  </si>
  <si>
    <t>2.12</t>
  </si>
  <si>
    <t>Regulační klapka pozink 400x200</t>
  </si>
  <si>
    <t>1346286624</t>
  </si>
  <si>
    <t>2.13</t>
  </si>
  <si>
    <t>Regulační klapka pozink 315x200</t>
  </si>
  <si>
    <t>-871381684</t>
  </si>
  <si>
    <t>2.14</t>
  </si>
  <si>
    <t>Tlumič hluku 1120x650, L = 1000, 7 kulis á 100 mm</t>
  </si>
  <si>
    <t>519433860</t>
  </si>
  <si>
    <t>2.15</t>
  </si>
  <si>
    <t>Tlumič hluku 500x650, L = 1000, 2 kulis á 100 mm</t>
  </si>
  <si>
    <t>-1869764331</t>
  </si>
  <si>
    <t>2.15b</t>
  </si>
  <si>
    <t>Tlumič hluku 1220x900, L = 500, 7 kulis á 100 mm</t>
  </si>
  <si>
    <t>1793195488</t>
  </si>
  <si>
    <t>2.16</t>
  </si>
  <si>
    <t>Spiro potrubí d400, 30% tvarovek</t>
  </si>
  <si>
    <t>-1308883174</t>
  </si>
  <si>
    <t>2.17</t>
  </si>
  <si>
    <t>Spiro potrubí d250, 20% tvarovek</t>
  </si>
  <si>
    <t>1759655376</t>
  </si>
  <si>
    <t>2.18</t>
  </si>
  <si>
    <t>Spiro potrubí d225, 20% tvarovek</t>
  </si>
  <si>
    <t>-1639713010</t>
  </si>
  <si>
    <t>2.19</t>
  </si>
  <si>
    <t>Spiro potrubí d200, 30% tvarovek</t>
  </si>
  <si>
    <t>1209630095</t>
  </si>
  <si>
    <t>2.20</t>
  </si>
  <si>
    <t>Spiro potrubí d160, 20% tvarovek</t>
  </si>
  <si>
    <t>1183393830</t>
  </si>
  <si>
    <t>2.21</t>
  </si>
  <si>
    <t>-2108307825</t>
  </si>
  <si>
    <t>2.22</t>
  </si>
  <si>
    <t>Čtyřhranné potrubí sk. I do obvodu 5600, 80% tvarovek</t>
  </si>
  <si>
    <t>1533295664</t>
  </si>
  <si>
    <t>2.23</t>
  </si>
  <si>
    <t>Čtyřhranné potrubí sk. I do obvodu 3500, 50% tvarovek</t>
  </si>
  <si>
    <t>1804523779</t>
  </si>
  <si>
    <t>2.24</t>
  </si>
  <si>
    <t>Čtyřhranné potrubí sk. I do obvodu 2630, 40% tvarovek</t>
  </si>
  <si>
    <t>139692992</t>
  </si>
  <si>
    <t>2.25</t>
  </si>
  <si>
    <t>Čtyřhranné potrubí sk. I do obvodu 1500, 30% tvarovek</t>
  </si>
  <si>
    <t>2031919949</t>
  </si>
  <si>
    <t>2.26</t>
  </si>
  <si>
    <t>Čtyřhranné potrubí sk. I do obvodu 1050, 50% tvarovek</t>
  </si>
  <si>
    <t>-1705530482</t>
  </si>
  <si>
    <t>2.27</t>
  </si>
  <si>
    <t>-46158279</t>
  </si>
  <si>
    <t>2.28</t>
  </si>
  <si>
    <t>Klimatizační jednotka/TČ, Qchlad,jmen = 28 kW, Qvyt,jmen = 28 kW, Qvyt,-15°C = 27 kW, (3x 400V, 50 Hz, jmen. příkon 9,69(T)/6,81(C) kW)</t>
  </si>
  <si>
    <t>1488259043</t>
  </si>
  <si>
    <t>2.29</t>
  </si>
  <si>
    <t>1538981876</t>
  </si>
  <si>
    <t>R75199015</t>
  </si>
  <si>
    <t>779982273</t>
  </si>
  <si>
    <t>R75199016</t>
  </si>
  <si>
    <t>-1314105295</t>
  </si>
  <si>
    <t>R75199017</t>
  </si>
  <si>
    <t>Izolace min. vatou tl. 40 mm + Al folie</t>
  </si>
  <si>
    <t>1411220258</t>
  </si>
  <si>
    <t>R75199018</t>
  </si>
  <si>
    <t>-2122495010</t>
  </si>
  <si>
    <t>R75199019</t>
  </si>
  <si>
    <t>1129639934</t>
  </si>
  <si>
    <t>R75199020</t>
  </si>
  <si>
    <t>455605275</t>
  </si>
  <si>
    <t>R75199021</t>
  </si>
  <si>
    <t>2103393379</t>
  </si>
  <si>
    <t>R75199022</t>
  </si>
  <si>
    <t>-380231456</t>
  </si>
  <si>
    <t>R75199023</t>
  </si>
  <si>
    <t>-1004781701</t>
  </si>
  <si>
    <t>751-03.1</t>
  </si>
  <si>
    <t>Zařízení č. 3 - větrání a teplovzdušné dotápění jídelny</t>
  </si>
  <si>
    <t>3.01</t>
  </si>
  <si>
    <t>Sestavná VZT jednotka s rotačním výměníkem ZZT</t>
  </si>
  <si>
    <t>-278782517</t>
  </si>
  <si>
    <t>3.02</t>
  </si>
  <si>
    <t>Přívodní pohledový anemostat d250 (a=360 mm) s automaticky nastavitelným sklonem lamel dle teploty přiváděného vzduchu (různý sklon pro režim větrání a vytápění) s plenum boxem a regulační klapkou</t>
  </si>
  <si>
    <t>318529119</t>
  </si>
  <si>
    <t>3.03</t>
  </si>
  <si>
    <t>Odvodní vyústka jednořadá do kruhového potrubí komfortní s regulací R1 - 1000x150 mm</t>
  </si>
  <si>
    <t>726061136</t>
  </si>
  <si>
    <t>3.04</t>
  </si>
  <si>
    <t>Odvodní vyústka jednořadá do kruhového potrubí komfortní s regulací R1 - 1000x100 mm</t>
  </si>
  <si>
    <t>-268864538</t>
  </si>
  <si>
    <t>3.05</t>
  </si>
  <si>
    <t>Tlumič hluku 1250x1250 mm, L = 500 mm, 5 kulis á 100 mm</t>
  </si>
  <si>
    <t>640571876</t>
  </si>
  <si>
    <t>3.06</t>
  </si>
  <si>
    <t>Tlumič hluku 1000x600 mm, L = 1000 mm, 4 kulisy á 100 mm</t>
  </si>
  <si>
    <t>-474440286</t>
  </si>
  <si>
    <t>3.07</t>
  </si>
  <si>
    <t>Tlumič hluku 900x600 mm, L = 1000 mm, 4 kulisy á 100 mm</t>
  </si>
  <si>
    <t>1028241272</t>
  </si>
  <si>
    <t>3.08</t>
  </si>
  <si>
    <t>Tlumič hluku 900x550 mm, L = 500 mm, 5 kulis á 100 mm</t>
  </si>
  <si>
    <t>-1025215994</t>
  </si>
  <si>
    <t>3.09</t>
  </si>
  <si>
    <t>Spiro potrubí d630, 20% tvarovek</t>
  </si>
  <si>
    <t>-2146306542</t>
  </si>
  <si>
    <t>3.10</t>
  </si>
  <si>
    <t>Spiro potrubí d560, 10% tvarovek</t>
  </si>
  <si>
    <t>-1427226470</t>
  </si>
  <si>
    <t>3.11</t>
  </si>
  <si>
    <t>Spiro potrubí d450, 25% tvarovek</t>
  </si>
  <si>
    <t>-46015368</t>
  </si>
  <si>
    <t>3.12</t>
  </si>
  <si>
    <t>Spiro potrubí d355, 20% tvarovek</t>
  </si>
  <si>
    <t>1581664846</t>
  </si>
  <si>
    <t>3.13</t>
  </si>
  <si>
    <t>Spiro potrubí d315, 0% tvarovek</t>
  </si>
  <si>
    <t>-426259459</t>
  </si>
  <si>
    <t>3.14</t>
  </si>
  <si>
    <t>Spiro potrubí d280, 20% tvarovek</t>
  </si>
  <si>
    <t>-1283852286</t>
  </si>
  <si>
    <t>3.15</t>
  </si>
  <si>
    <t>Spiro potrubí d250, 10% tvarovek</t>
  </si>
  <si>
    <t>-1594871592</t>
  </si>
  <si>
    <t>3.16</t>
  </si>
  <si>
    <t>Čtyřhranné potrubí sk. I do obvodu 4000, 100% tvarovek</t>
  </si>
  <si>
    <t>-1603695918</t>
  </si>
  <si>
    <t>3.17</t>
  </si>
  <si>
    <t>Čtyřhranné potrubí sk. I do obvodu 3500, 80% tvarovek</t>
  </si>
  <si>
    <t>677455088</t>
  </si>
  <si>
    <t>3.18</t>
  </si>
  <si>
    <t>Čtyřhranné potrubí sk. I do obvodu 2630, 100% tvarovek</t>
  </si>
  <si>
    <t>1945325086</t>
  </si>
  <si>
    <t>R75199030</t>
  </si>
  <si>
    <t>799851880</t>
  </si>
  <si>
    <t>R75199031</t>
  </si>
  <si>
    <t>Izolace min. vatou tl. 50 mm + oplechování</t>
  </si>
  <si>
    <t>567481128</t>
  </si>
  <si>
    <t>R75199032</t>
  </si>
  <si>
    <t>-568300229</t>
  </si>
  <si>
    <t>R75199033</t>
  </si>
  <si>
    <t>1689507668</t>
  </si>
  <si>
    <t>R75199034</t>
  </si>
  <si>
    <t>1851115736</t>
  </si>
  <si>
    <t>R75199035</t>
  </si>
  <si>
    <t>-1858155291</t>
  </si>
  <si>
    <t>R75199036</t>
  </si>
  <si>
    <t>-458887086</t>
  </si>
  <si>
    <t>751-03.2</t>
  </si>
  <si>
    <t>Zařízení č. 3.2 - destratifikace vzduchu</t>
  </si>
  <si>
    <t>3.201</t>
  </si>
  <si>
    <t>Destratifikátor v designovém provedení, dodávka včetně spínacích termostatů (vizuální provedení před dodávkou odsouhlasit gen. projektantem), Q = 7500 m³/h, (230V, 50 Hz, cca 200 W)</t>
  </si>
  <si>
    <t>2122510998</t>
  </si>
  <si>
    <t>3.202</t>
  </si>
  <si>
    <t>Regulátor otáček</t>
  </si>
  <si>
    <t>1593956833</t>
  </si>
  <si>
    <t>R75199040</t>
  </si>
  <si>
    <t>-1530844304</t>
  </si>
  <si>
    <t>R75199041</t>
  </si>
  <si>
    <t>1740608958</t>
  </si>
  <si>
    <t>751-04</t>
  </si>
  <si>
    <t>Zařízení č. 4 - větrání šaten a sociálního zázemí v suterénu</t>
  </si>
  <si>
    <t>4.01</t>
  </si>
  <si>
    <t>Kompaktní VZT jednotka ve vertikálním provedení s deskovým výměníkem ZZT</t>
  </si>
  <si>
    <t>766679571</t>
  </si>
  <si>
    <t>4.02</t>
  </si>
  <si>
    <t>Přívodní vířivý anemostat s plenum boxem 600x600 mm, 24 štěrbin, s regulační klapkou</t>
  </si>
  <si>
    <t>1621392642</t>
  </si>
  <si>
    <t>4.03</t>
  </si>
  <si>
    <t>Přívodní vířivý anemostat s plenum boxem 500x500 mm, 24 štěrbin, s regulační klapkou</t>
  </si>
  <si>
    <t>-789395159</t>
  </si>
  <si>
    <t>4.04</t>
  </si>
  <si>
    <t>Přívodní plastový talířový ventil D100, vč. montážního kroužku</t>
  </si>
  <si>
    <t>-1938646566</t>
  </si>
  <si>
    <t>4.05</t>
  </si>
  <si>
    <t>Odvodní odvodní talířový ventil D160, vč. montážního kroužku</t>
  </si>
  <si>
    <t>-1603414439</t>
  </si>
  <si>
    <t>4.06</t>
  </si>
  <si>
    <t>Odvodní odvodní talířový ventil D125, vč. montážního kroužku</t>
  </si>
  <si>
    <t>-764303775</t>
  </si>
  <si>
    <t>4.07</t>
  </si>
  <si>
    <t>Odvodní odvodní talířový ventil D100, vč. montážního kroužku</t>
  </si>
  <si>
    <t>1137093836</t>
  </si>
  <si>
    <t>4.08</t>
  </si>
  <si>
    <t>Protidešťová žaluzie s rámem a sítí proti ptactvu 500x500 mm</t>
  </si>
  <si>
    <t>-46384477</t>
  </si>
  <si>
    <t>4.09</t>
  </si>
  <si>
    <t>Tlumič hluku 420x400 mm, L = 1000 mm, 2 kulisy á 100 mm</t>
  </si>
  <si>
    <t>2005186380</t>
  </si>
  <si>
    <t>4.10</t>
  </si>
  <si>
    <t>Tlumič hluku 420x400 mm, L = 500 mm, 2 kulisy á 100 mm</t>
  </si>
  <si>
    <t>-1267090714</t>
  </si>
  <si>
    <t>4.11</t>
  </si>
  <si>
    <t>Spiro potrubí d355, 50% tvarovek</t>
  </si>
  <si>
    <t>-612651932</t>
  </si>
  <si>
    <t>4.12</t>
  </si>
  <si>
    <t>Spiro potrubí d315, 40% tvarovek</t>
  </si>
  <si>
    <t>-1145839857</t>
  </si>
  <si>
    <t>4.13</t>
  </si>
  <si>
    <t>-1953697660</t>
  </si>
  <si>
    <t>4.14</t>
  </si>
  <si>
    <t>Spiro potrubí d250, 40% tvarovek</t>
  </si>
  <si>
    <t>839938527</t>
  </si>
  <si>
    <t>4.15</t>
  </si>
  <si>
    <t>-1739399265</t>
  </si>
  <si>
    <t>4.16</t>
  </si>
  <si>
    <t>Spiro potrubí d200, 15% tvarovek</t>
  </si>
  <si>
    <t>1071053925</t>
  </si>
  <si>
    <t>4.17</t>
  </si>
  <si>
    <t>Spiro potrubí d160, 30% tvarovek</t>
  </si>
  <si>
    <t>-1269439404</t>
  </si>
  <si>
    <t>4.18</t>
  </si>
  <si>
    <t>Spiro potrubí d125, 30% tvarovek</t>
  </si>
  <si>
    <t>-103392684</t>
  </si>
  <si>
    <t>4.19</t>
  </si>
  <si>
    <t>Spiro potrubí d100, 20% tvarovek</t>
  </si>
  <si>
    <t>409063824</t>
  </si>
  <si>
    <t>4.20</t>
  </si>
  <si>
    <t>-429301477</t>
  </si>
  <si>
    <t>4.21</t>
  </si>
  <si>
    <t>Čtyřhranné potrubí sk. I do obvodu 1890, 100% tvarovek</t>
  </si>
  <si>
    <t>1779512770</t>
  </si>
  <si>
    <t>4.22</t>
  </si>
  <si>
    <t>Ohebná hadice d250</t>
  </si>
  <si>
    <t>319635964</t>
  </si>
  <si>
    <t>4.23</t>
  </si>
  <si>
    <t>Ohebná hadice d200</t>
  </si>
  <si>
    <t>-728820967</t>
  </si>
  <si>
    <t>R75199045</t>
  </si>
  <si>
    <t>-190467771</t>
  </si>
  <si>
    <t>R75199046</t>
  </si>
  <si>
    <t>375198921</t>
  </si>
  <si>
    <t>R75199047</t>
  </si>
  <si>
    <t>-2117019023</t>
  </si>
  <si>
    <t>R75199048</t>
  </si>
  <si>
    <t>-2050659168</t>
  </si>
  <si>
    <t>R75199049</t>
  </si>
  <si>
    <t>-413726203</t>
  </si>
  <si>
    <t>R75199050</t>
  </si>
  <si>
    <t>-367220939</t>
  </si>
  <si>
    <t>751-05</t>
  </si>
  <si>
    <t>Zařízení č.5 - větrání a teplovzdušné vytápění posluchárny</t>
  </si>
  <si>
    <t>5.01</t>
  </si>
  <si>
    <t>Provést repasi stávající VZT jednotky MANDÍK pro větrání posluchárny</t>
  </si>
  <si>
    <t>-1816508483</t>
  </si>
  <si>
    <t>5.02</t>
  </si>
  <si>
    <t>Demontáž 4 ks stávajících klimatizačních zařízení (s funkcní tepelného čerpadla)</t>
  </si>
  <si>
    <t>1306767435</t>
  </si>
  <si>
    <t>5.03</t>
  </si>
  <si>
    <t>Přívodní pohledový anemostat d315 (a=480 mm) s nastavitelným sklonem lamel dle signálu 0-10V</t>
  </si>
  <si>
    <t>-1970462573</t>
  </si>
  <si>
    <t>5.04</t>
  </si>
  <si>
    <t>Přívodní pohledový anemostat d250 (a=360 mm) s automaticky nastavitelným sklonem lamel dle teploty přiváděného vzduchu</t>
  </si>
  <si>
    <t>-1889309447</t>
  </si>
  <si>
    <t>5.05</t>
  </si>
  <si>
    <t>309853109</t>
  </si>
  <si>
    <t>5.06</t>
  </si>
  <si>
    <t>Odvodní vyústka jednořadá do kruhového potrubí komfortní s regulací R1 - 300x150 mm</t>
  </si>
  <si>
    <t>-1582608201</t>
  </si>
  <si>
    <t>5.07</t>
  </si>
  <si>
    <t>Zátka D560</t>
  </si>
  <si>
    <t>1790011363</t>
  </si>
  <si>
    <t>5.08</t>
  </si>
  <si>
    <t>Spiro potrubí d630, 50% tvarovek</t>
  </si>
  <si>
    <t>-928978087</t>
  </si>
  <si>
    <t>5.09</t>
  </si>
  <si>
    <t>Spiro potrubí d560, 20% tvarovek</t>
  </si>
  <si>
    <t>-1143981217</t>
  </si>
  <si>
    <t>5.10</t>
  </si>
  <si>
    <t>Spiro potrubí d500, 30% tvarovek</t>
  </si>
  <si>
    <t>852738335</t>
  </si>
  <si>
    <t>5.11</t>
  </si>
  <si>
    <t>-1615887372</t>
  </si>
  <si>
    <t>5.12</t>
  </si>
  <si>
    <t>Spiro potrubí d315, 20% tvarovek</t>
  </si>
  <si>
    <t>-776864862</t>
  </si>
  <si>
    <t>5.13</t>
  </si>
  <si>
    <t>Vyříznutí otvoru pro vyústky 1000x150</t>
  </si>
  <si>
    <t>-941495912</t>
  </si>
  <si>
    <t>5.14</t>
  </si>
  <si>
    <t>Vyříznutí otvoru pro vyústky 300x150</t>
  </si>
  <si>
    <t>1054880147</t>
  </si>
  <si>
    <t>5.15</t>
  </si>
  <si>
    <t>Čtyřhranné potrubí sk. I do obvodu 4460, 100% tvarovek</t>
  </si>
  <si>
    <t>1780605755</t>
  </si>
  <si>
    <t>5.16</t>
  </si>
  <si>
    <t>1062992664</t>
  </si>
  <si>
    <t>5.17</t>
  </si>
  <si>
    <t>-985283798</t>
  </si>
  <si>
    <t>R75199055</t>
  </si>
  <si>
    <t>Přesun stávající VZT jednotky, vč. jeřábové techniky</t>
  </si>
  <si>
    <t>-1523170630</t>
  </si>
  <si>
    <t>R75199056</t>
  </si>
  <si>
    <t>-59929952</t>
  </si>
  <si>
    <t>R75199058</t>
  </si>
  <si>
    <t>501991726</t>
  </si>
  <si>
    <t>R75199059</t>
  </si>
  <si>
    <t>1706121924</t>
  </si>
  <si>
    <t>R75199060</t>
  </si>
  <si>
    <t>743444279</t>
  </si>
  <si>
    <t>751-06</t>
  </si>
  <si>
    <t>Zařízení č. 6 - Odvětrání WC ženy</t>
  </si>
  <si>
    <t>6.01</t>
  </si>
  <si>
    <t>Potrubní diagonální ventilátor D160/3 ot., 290 m³/h, dpmin = 175 Pa, (230V, 50 Hz, cca 53 W</t>
  </si>
  <si>
    <t>-1831319212</t>
  </si>
  <si>
    <t>6.02</t>
  </si>
  <si>
    <t>Odvodní talířový ventil D100 + montážní kroužek</t>
  </si>
  <si>
    <t>-1506194115</t>
  </si>
  <si>
    <t>6.03</t>
  </si>
  <si>
    <t>Žaluziová klapka D250</t>
  </si>
  <si>
    <t>-1039362183</t>
  </si>
  <si>
    <t>6.04</t>
  </si>
  <si>
    <t>Pružná manžeta D160</t>
  </si>
  <si>
    <t>-1156779527</t>
  </si>
  <si>
    <t>6.05</t>
  </si>
  <si>
    <t>Těsná zpětná klapka D160</t>
  </si>
  <si>
    <t>1371192031</t>
  </si>
  <si>
    <t>6.06</t>
  </si>
  <si>
    <t>Tlumič hluku potrubní D160/600</t>
  </si>
  <si>
    <t>-1681278644</t>
  </si>
  <si>
    <t>6.07</t>
  </si>
  <si>
    <t>Spiro potrubí d250, 60% tvarovek</t>
  </si>
  <si>
    <t>1311090058</t>
  </si>
  <si>
    <t>6.08</t>
  </si>
  <si>
    <t>Spiro potrubí d160, 40% tvarovek</t>
  </si>
  <si>
    <t>-989626059</t>
  </si>
  <si>
    <t>6.09</t>
  </si>
  <si>
    <t>Spiro potrubí d100, 30% tvarovek</t>
  </si>
  <si>
    <t>1755757030</t>
  </si>
  <si>
    <t>6.10</t>
  </si>
  <si>
    <t>Ohebná hadice d160</t>
  </si>
  <si>
    <t>-217871293</t>
  </si>
  <si>
    <t>6.11</t>
  </si>
  <si>
    <t>Ohebná hadice d100</t>
  </si>
  <si>
    <t>-602539455</t>
  </si>
  <si>
    <t>R75199065</t>
  </si>
  <si>
    <t>Napájení ventilátoru, spínání se světlem - dodávka projektu Elektro</t>
  </si>
  <si>
    <t>-839754177</t>
  </si>
  <si>
    <t>R75199066</t>
  </si>
  <si>
    <t>Vyvážení potrubní soustavy</t>
  </si>
  <si>
    <t>-1498372379</t>
  </si>
  <si>
    <t>R75199067</t>
  </si>
  <si>
    <t>1609515803</t>
  </si>
  <si>
    <t>R75199068</t>
  </si>
  <si>
    <t>1758653438</t>
  </si>
  <si>
    <t>751-07</t>
  </si>
  <si>
    <t>Zařízení č. 7 - Odvětrání WC muži</t>
  </si>
  <si>
    <t>7.01</t>
  </si>
  <si>
    <t>-1478520264</t>
  </si>
  <si>
    <t>7.02</t>
  </si>
  <si>
    <t>-1603303715</t>
  </si>
  <si>
    <t>7.03</t>
  </si>
  <si>
    <t>-506201458</t>
  </si>
  <si>
    <t>7.04</t>
  </si>
  <si>
    <t>1480516023</t>
  </si>
  <si>
    <t>7.05</t>
  </si>
  <si>
    <t>-239594464</t>
  </si>
  <si>
    <t>7.06</t>
  </si>
  <si>
    <t>Spiro potrubí d160, 100% tvarovek</t>
  </si>
  <si>
    <t>-760406424</t>
  </si>
  <si>
    <t>7.07</t>
  </si>
  <si>
    <t>2090469650</t>
  </si>
  <si>
    <t>7.08</t>
  </si>
  <si>
    <t>495632576</t>
  </si>
  <si>
    <t>7.09</t>
  </si>
  <si>
    <t>-1366100036</t>
  </si>
  <si>
    <t>7.10</t>
  </si>
  <si>
    <t>-840180303</t>
  </si>
  <si>
    <t>R75199070</t>
  </si>
  <si>
    <t>1897885626</t>
  </si>
  <si>
    <t>R75199071</t>
  </si>
  <si>
    <t>410610273</t>
  </si>
  <si>
    <t>R75199072</t>
  </si>
  <si>
    <t>1799068622</t>
  </si>
  <si>
    <t>R75199073</t>
  </si>
  <si>
    <t>831157263</t>
  </si>
  <si>
    <t>751-08</t>
  </si>
  <si>
    <t>Klimatizace místností 135 a 141</t>
  </si>
  <si>
    <t>R75199080</t>
  </si>
  <si>
    <t>Jednotka klimatizační nástěnná o jmenovitém chladícím výkonu 5,0kW (pro kombinaci chlazení s venkovní jednotkou až do teploty v místnosti +12°C)</t>
  </si>
  <si>
    <t>-256966309</t>
  </si>
  <si>
    <t>R75199081</t>
  </si>
  <si>
    <t>Jednotka klimatizační venkovní jednofázové napájení pro 1 vnitřní jednotu o výkonu 3,6kW  (pro kombinaci chlazení s vnitřní jednotkou až do teploty v místnosti +12°C)</t>
  </si>
  <si>
    <t>-1166599401</t>
  </si>
  <si>
    <t>R75199082</t>
  </si>
  <si>
    <t>Nástěnný kabelový ovladač</t>
  </si>
  <si>
    <t>-1854655196</t>
  </si>
  <si>
    <t>R75199083</t>
  </si>
  <si>
    <t>Trubka dvojitě předizolovaná Cu 1/4" -1/2" (6-12 mm), stěna tl 0,8/0,8mm, izolace 13 mm</t>
  </si>
  <si>
    <t>-89210985</t>
  </si>
  <si>
    <t>R75199084</t>
  </si>
  <si>
    <t>Karta pro napojení na nadřazený řídící systém - typ koordinovat s dodávkou MaR</t>
  </si>
  <si>
    <t>474366509</t>
  </si>
  <si>
    <t>R75199085</t>
  </si>
  <si>
    <t>Pryž pod venkovní jednotku</t>
  </si>
  <si>
    <t>1235872949</t>
  </si>
  <si>
    <t>R75199086</t>
  </si>
  <si>
    <t>Montážní materiál, Ag pájka, technické plyny</t>
  </si>
  <si>
    <t>148473787</t>
  </si>
  <si>
    <t>R75199087</t>
  </si>
  <si>
    <t>Montáž, doprava, zprovoznění, zaškolení, likvidace odpadu: přes DN kód nutno přenastavit provozní rozsah chlazení pro vnitřní teplotu od 12°C</t>
  </si>
  <si>
    <t>-1017866384</t>
  </si>
  <si>
    <t>R75199088</t>
  </si>
  <si>
    <t>Pozinková konstrukce pod klimatizační jednotky</t>
  </si>
  <si>
    <t>196780864</t>
  </si>
  <si>
    <t>R75199090</t>
  </si>
  <si>
    <t>-442433456</t>
  </si>
  <si>
    <t>R75199091</t>
  </si>
  <si>
    <t>Oplechování potrubí</t>
  </si>
  <si>
    <t>-562277021</t>
  </si>
  <si>
    <t>OST99003</t>
  </si>
  <si>
    <t>Jeřáb</t>
  </si>
  <si>
    <t>-787122842</t>
  </si>
  <si>
    <t>OST99004</t>
  </si>
  <si>
    <t>Realizační a dílenská dokumentace</t>
  </si>
  <si>
    <t>-723513674</t>
  </si>
  <si>
    <t>OST99005</t>
  </si>
  <si>
    <t>-109231922</t>
  </si>
  <si>
    <t>OST99006</t>
  </si>
  <si>
    <t>1257803101</t>
  </si>
  <si>
    <t>OST99007</t>
  </si>
  <si>
    <t>Doprava, přesun hmot</t>
  </si>
  <si>
    <t>427300991</t>
  </si>
  <si>
    <t>OST99021</t>
  </si>
  <si>
    <t>Demontáž stávajícího zařízení, ekologická likvidace demontovaného zařízení</t>
  </si>
  <si>
    <t>1848233006</t>
  </si>
  <si>
    <t>KJ07 - Měření a regulace</t>
  </si>
  <si>
    <t>742 - Slaboproudé rozvody</t>
  </si>
  <si>
    <t xml:space="preserve">    742-01 - VZT zařizení č.1</t>
  </si>
  <si>
    <t xml:space="preserve">    742-02 - VZT zařizení č.2 + č.3 ( společný rozvaděč )</t>
  </si>
  <si>
    <t xml:space="preserve">    742-03 - VZT zařizení č.4 </t>
  </si>
  <si>
    <t xml:space="preserve">    742-04 - VZT zařizení č.5, venkovní provedení</t>
  </si>
  <si>
    <t xml:space="preserve">    742-06 - Regulace zónové vytápění</t>
  </si>
  <si>
    <t xml:space="preserve">    742-07 - Napojení klimatizačních jednotek kuchyně</t>
  </si>
  <si>
    <t xml:space="preserve">    D1 - Regulace vytápění 4 x topná větev</t>
  </si>
  <si>
    <t>Slaboproudé rozvody</t>
  </si>
  <si>
    <t>742-01</t>
  </si>
  <si>
    <t>VZT zařizení č.1</t>
  </si>
  <si>
    <t>R74299001</t>
  </si>
  <si>
    <t>Rozvaděč MaR včetně řídícího systému</t>
  </si>
  <si>
    <t>komplet</t>
  </si>
  <si>
    <t>334666140</t>
  </si>
  <si>
    <t>R74299002</t>
  </si>
  <si>
    <t>Periferie MaR</t>
  </si>
  <si>
    <t>1136605232</t>
  </si>
  <si>
    <t>R74299003</t>
  </si>
  <si>
    <t>Kabelové trasy</t>
  </si>
  <si>
    <t>227233370</t>
  </si>
  <si>
    <t>R74299004</t>
  </si>
  <si>
    <t>Montážní práce</t>
  </si>
  <si>
    <t>-2082398808</t>
  </si>
  <si>
    <t>742-02</t>
  </si>
  <si>
    <t>VZT zařizení č.2 + č.3 ( společný rozvaděč )</t>
  </si>
  <si>
    <t>R74299005</t>
  </si>
  <si>
    <t>1592970315</t>
  </si>
  <si>
    <t>R74299006</t>
  </si>
  <si>
    <t>-498416159</t>
  </si>
  <si>
    <t>R74299007</t>
  </si>
  <si>
    <t>-652783693</t>
  </si>
  <si>
    <t>R74299008</t>
  </si>
  <si>
    <t>668211164</t>
  </si>
  <si>
    <t>742-03</t>
  </si>
  <si>
    <t xml:space="preserve">VZT zařizení č.4 </t>
  </si>
  <si>
    <t>R74299009</t>
  </si>
  <si>
    <t>-1605202973</t>
  </si>
  <si>
    <t>R74299010</t>
  </si>
  <si>
    <t>911780399</t>
  </si>
  <si>
    <t>R74299011</t>
  </si>
  <si>
    <t>141079036</t>
  </si>
  <si>
    <t>R74299012</t>
  </si>
  <si>
    <t>-743126454</t>
  </si>
  <si>
    <t>742-04</t>
  </si>
  <si>
    <t>VZT zařizení č.5, venkovní provedení</t>
  </si>
  <si>
    <t>R74299013</t>
  </si>
  <si>
    <t>-652482966</t>
  </si>
  <si>
    <t>R74299014</t>
  </si>
  <si>
    <t>640992757</t>
  </si>
  <si>
    <t>R74299015</t>
  </si>
  <si>
    <t>-804736539</t>
  </si>
  <si>
    <t>R74299016</t>
  </si>
  <si>
    <t>-613046841</t>
  </si>
  <si>
    <t>742-06</t>
  </si>
  <si>
    <t>Regulace zónové vytápění</t>
  </si>
  <si>
    <t>R74299020</t>
  </si>
  <si>
    <t>Rozvaděč MaR včetně řídícího systému + distribuční moduly spínání hlavic v rámci objektu</t>
  </si>
  <si>
    <t>1196841073</t>
  </si>
  <si>
    <t>R74299021</t>
  </si>
  <si>
    <t>Periferie MaR - 68ks hlavice 24V AC, pod napětím otevřen, prostorové čidla</t>
  </si>
  <si>
    <t>1734714773</t>
  </si>
  <si>
    <t>R74299022</t>
  </si>
  <si>
    <t>-77023523</t>
  </si>
  <si>
    <t>R74299023</t>
  </si>
  <si>
    <t>-1560793224</t>
  </si>
  <si>
    <t>742-07</t>
  </si>
  <si>
    <t>Napojení klimatizačních jednotek kuchyně</t>
  </si>
  <si>
    <t>R74299024</t>
  </si>
  <si>
    <t>1322879560</t>
  </si>
  <si>
    <t>D1</t>
  </si>
  <si>
    <t>Regulace vytápění 4 x topná větev</t>
  </si>
  <si>
    <t>742-05</t>
  </si>
  <si>
    <t>339754935</t>
  </si>
  <si>
    <t>R74299017</t>
  </si>
  <si>
    <t>-2063783526</t>
  </si>
  <si>
    <t>R74299018</t>
  </si>
  <si>
    <t>1517475820</t>
  </si>
  <si>
    <t>R74299019</t>
  </si>
  <si>
    <t>-1922110067</t>
  </si>
  <si>
    <t>OST99010</t>
  </si>
  <si>
    <t>SW vybavení - tvorba aplikačního SW</t>
  </si>
  <si>
    <t>1649325029</t>
  </si>
  <si>
    <t>OST99011</t>
  </si>
  <si>
    <t>SW vybavení - tvorba technologických schémat pro vizualizaci na PC</t>
  </si>
  <si>
    <t>918883020</t>
  </si>
  <si>
    <t>OST99012</t>
  </si>
  <si>
    <t>SCADA pro vizualizaci, záznam hodnot včetně licence a SW prací pro uvedení do provozu</t>
  </si>
  <si>
    <t>-80350700</t>
  </si>
  <si>
    <t>OST99013</t>
  </si>
  <si>
    <t>Výrobní dokumentace</t>
  </si>
  <si>
    <t>-599138138</t>
  </si>
  <si>
    <t>OST99014</t>
  </si>
  <si>
    <t>-1269805042</t>
  </si>
  <si>
    <t>OST99015</t>
  </si>
  <si>
    <t>Revize elektro</t>
  </si>
  <si>
    <t>1447160044</t>
  </si>
  <si>
    <t>OST99016</t>
  </si>
  <si>
    <t>Ostatní režijní a legislativní náklady nutné k řádnému předání díla</t>
  </si>
  <si>
    <t>352771074</t>
  </si>
  <si>
    <t>KJ08 - Slaboproudá elektroinstalace</t>
  </si>
  <si>
    <t>EPS - EPS</t>
  </si>
  <si>
    <t xml:space="preserve">    Ústředna EPS Apollo - Ústředna EPS Apollo</t>
  </si>
  <si>
    <t xml:space="preserve">    Společné komponenty - Společné komponenty</t>
  </si>
  <si>
    <t xml:space="preserve">    Hlásiče - Hlásiče</t>
  </si>
  <si>
    <t xml:space="preserve">    IO moduly - IO moduly</t>
  </si>
  <si>
    <t xml:space="preserve">    Ostatní - Ostatní</t>
  </si>
  <si>
    <t xml:space="preserve">    Akustická/optická si - Akustická/optická si</t>
  </si>
  <si>
    <t xml:space="preserve">    Kabely: - Kabely:</t>
  </si>
  <si>
    <t>SKS a EVS  úprava st - SKS a EVS  úprava st</t>
  </si>
  <si>
    <t>NZS - NZS</t>
  </si>
  <si>
    <t>Montáž - Montáž</t>
  </si>
  <si>
    <t>EPS</t>
  </si>
  <si>
    <t>Ústředna EPS Apollo</t>
  </si>
  <si>
    <t>B01050-00 APOLLO F1</t>
  </si>
  <si>
    <t>Řídící deska "Apollo F1-6" pro 2 až 6 kruhových linek</t>
  </si>
  <si>
    <t>170686131</t>
  </si>
  <si>
    <t>B01410-00</t>
  </si>
  <si>
    <t>Skříň B1, 540 x 540 x 243 mm (V x Š x H), pro 6 linkových karet, max. 2 AKU 40 Ah</t>
  </si>
  <si>
    <t>-787745382</t>
  </si>
  <si>
    <t>B01267-00</t>
  </si>
  <si>
    <t>Deska se 2 kruhovými hlásícími linkami Apollo, náhrada za B01265-00</t>
  </si>
  <si>
    <t>-368458099</t>
  </si>
  <si>
    <t>B01350-00</t>
  </si>
  <si>
    <t>ARCNET rozhraní pro síťování ústředen a externích klávesnic</t>
  </si>
  <si>
    <t>706744650</t>
  </si>
  <si>
    <t>B01500-00</t>
  </si>
  <si>
    <t>Externí plnohodnotná klávesnice k ústřednám F1</t>
  </si>
  <si>
    <t>-696486032</t>
  </si>
  <si>
    <t>Společné komponenty</t>
  </si>
  <si>
    <t>B01230-00</t>
  </si>
  <si>
    <t>Tiskárna (verze pro zabudování) s RS-232 interfejsem a zdrojem</t>
  </si>
  <si>
    <t>-1836920326</t>
  </si>
  <si>
    <t>B01231-00</t>
  </si>
  <si>
    <t>Papír do tiskárny,1 role</t>
  </si>
  <si>
    <t>1330463433</t>
  </si>
  <si>
    <t>EPS Provozní kniha</t>
  </si>
  <si>
    <t>provozní kniha EPS, schválená Cechem EPS ČR a MV GŘ HZS ČR - v souladu s vyhláškou MV č. 246/2001 Sb.</t>
  </si>
  <si>
    <t>1729144349</t>
  </si>
  <si>
    <t>AKU GP-12/17Ah</t>
  </si>
  <si>
    <t>12V, 17Ah, záložní, bezúdržbový, VRLA, uzavřený, vysokovýkonný, AGM akumulátor. Vhodný pro EZS, EPS. Max. odebíraný proud 230A(5s), životnost až 5let (až 260 cyklů), délka: 181 mm, šířka: 76 mm, výška: 167 mm, hmotnost: 5,5kg, typ pólu: 12 x 12 x 2 mm.</t>
  </si>
  <si>
    <t>-1987465241</t>
  </si>
  <si>
    <t>Hlásiče</t>
  </si>
  <si>
    <t>SA5100-600APO</t>
  </si>
  <si>
    <t>SOTERIA hlásič multisenzorový, inteligentní, interaktivní, opticko-teplotní, s izolátorem</t>
  </si>
  <si>
    <t>-1860333</t>
  </si>
  <si>
    <t>SA5000-200APO</t>
  </si>
  <si>
    <t>SOTERIA patice s XPERT kartou</t>
  </si>
  <si>
    <t>-339813155</t>
  </si>
  <si>
    <t>SA5100-700APO</t>
  </si>
  <si>
    <t>-1869878029</t>
  </si>
  <si>
    <t>FIREBEAM BLUE</t>
  </si>
  <si>
    <t>Lineární hlásič kouře s automatickým zaměřením paprsku a dolaďováním, nastavení pomocí telefonu a bluetooth aplikace, dosah až 160m (s 140KIT160), IP 65, 5,5mA (13,5mA nastavení), 12-30V DC, 5 let záruka</t>
  </si>
  <si>
    <t>1384894119</t>
  </si>
  <si>
    <t>SA5900-908APO</t>
  </si>
  <si>
    <t>Červený tlačítkový hlásič (povrchový) se zadním krytem, izolátor, resetovací klíč, plastové "sklo", IP44</t>
  </si>
  <si>
    <t>-1920465345</t>
  </si>
  <si>
    <t>IO moduly</t>
  </si>
  <si>
    <t>SA4700-104APO</t>
  </si>
  <si>
    <t>IO modul, dva vstupy/dva výstupy, XP95/Discovery/CoreProtocol, včetně inst. Krabice</t>
  </si>
  <si>
    <t>-1510502034</t>
  </si>
  <si>
    <t>SPH 01</t>
  </si>
  <si>
    <t>KTPO 24V, klíčový trezor požární ochrany 12/24V (pro "motýlkové" provedení nutno objednat zámek SPH-C a specifikovat region)</t>
  </si>
  <si>
    <t>-757108057</t>
  </si>
  <si>
    <t>SPH-C</t>
  </si>
  <si>
    <t>trezorový zámek motýlkový včetně klíče</t>
  </si>
  <si>
    <t>1096492357</t>
  </si>
  <si>
    <t>Euroalarm FBF 2001 C</t>
  </si>
  <si>
    <t>OPPO (univerzální obslužné pole požární ochrany) dle DIN 14661:2001, český popis, kompatibilní s ústřednami EPS Zettler, Esser, Schrack, Menvier, Interlogix, Notifier, BSX, F1 - včetně originální půlcylindrické vložky.</t>
  </si>
  <si>
    <t>1206455189</t>
  </si>
  <si>
    <t>Zámek FAB k OPPu</t>
  </si>
  <si>
    <t>půlcylindrická vložka pro OPPO Euroalarm 2001</t>
  </si>
  <si>
    <t>-670408311</t>
  </si>
  <si>
    <t>Akustická/optická si</t>
  </si>
  <si>
    <t>PSS-0003</t>
  </si>
  <si>
    <t>SONOS siréna, červená, 106 dB, 32 tónů, 9-60V DC, 6-35mA, EN 54-3, nízká patice</t>
  </si>
  <si>
    <t>-1811457782</t>
  </si>
  <si>
    <t>ESD-5003</t>
  </si>
  <si>
    <t>Sonos Pulse maják na stěnu, vysoká patice, červená barva, červené světlo, 17-60V DC, 20/40mA (0,5/1Hz), IP65, -25°C až +70°C, splňuje EN54-23</t>
  </si>
  <si>
    <t>-2078334817</t>
  </si>
  <si>
    <t>J-H(St)H 1x2x0,8</t>
  </si>
  <si>
    <t>J-H(St)H BMK LSZH; bezhalogenový, komunikační kabel s omezenu tvorbou kouře a šířením ohně, s klasifikací B2ca dle CPR, ČSN EN 50575: 2014 + A1: 2016, 2 vodiče, průřez 0,5mm². Cena za 1m</t>
  </si>
  <si>
    <t>-2059535508</t>
  </si>
  <si>
    <t>EUROFIRE 180S 2x0.5</t>
  </si>
  <si>
    <t>Kabel, 2 vodiče, průřez 0,5, stíněný, plné jádro, ohniodolný, bezhalogenový, plamen nešířící. - sirény</t>
  </si>
  <si>
    <t>1479057409</t>
  </si>
  <si>
    <t>EUROFIRE E30/60 JE-H</t>
  </si>
  <si>
    <t>Datový kabel, 8 vodičů, průřez 0,5 s funkčností při požáru 30min, ZP27/2008:PH60-R, B2cas1d0, Vyhláška č. 23/2008, dle DIN VDE 4102-12:98, DIN VDE 4102-2:77, EN 1363-1:2, ČSN EN 50200:2007</t>
  </si>
  <si>
    <t>-1460144969</t>
  </si>
  <si>
    <t>FT DATA4PR</t>
  </si>
  <si>
    <t>Datový kabel CAT5 4x2x0,63mm, s funkčností při požáru 3h/750C dle IEC 60331, ohniodolný, bezhalogenový</t>
  </si>
  <si>
    <t>943881701</t>
  </si>
  <si>
    <t>SKS a EVS  úprava st</t>
  </si>
  <si>
    <t>ZRS2266</t>
  </si>
  <si>
    <t>12U rozvaděč nástěnný, plně sestavený</t>
  </si>
  <si>
    <t>1033398797</t>
  </si>
  <si>
    <t>RP-U24V6</t>
  </si>
  <si>
    <t>Patch Panel RP-U24V6 24 portů / UTP / Cat6 19”x1Ux120mm, svorkovnice LSA, horizontální montáž, pole pro popisky</t>
  </si>
  <si>
    <t>387018088</t>
  </si>
  <si>
    <t>LEXI-Net</t>
  </si>
  <si>
    <t>Patch panel osaz. 25 port UTP telefonní</t>
  </si>
  <si>
    <t>-2011376925</t>
  </si>
  <si>
    <t>Pol1</t>
  </si>
  <si>
    <t>optická vana 12 vl. s kazetou včetně konektorů</t>
  </si>
  <si>
    <t>1147041461</t>
  </si>
  <si>
    <t>LEXI-Net GYFXTH</t>
  </si>
  <si>
    <t>4 vl. opt. kabel universální OS2 9/125 G.657A1 FRLSZH Eca</t>
  </si>
  <si>
    <t>-896406634</t>
  </si>
  <si>
    <t>LEXI-net 125LC</t>
  </si>
  <si>
    <t>LEXI-Net Pigtail LC/APC SM 09/125 2m</t>
  </si>
  <si>
    <t>-447355114</t>
  </si>
  <si>
    <t>RALZ</t>
  </si>
  <si>
    <t>Napájecí panel 230VAC, 8 zásuvek typu E, Š=19", H=1U. Plug type: E/F („Unischuko”)</t>
  </si>
  <si>
    <t>-1181774902</t>
  </si>
  <si>
    <t>RAOK-1P</t>
  </si>
  <si>
    <t>Kabelový organizér 1U, horizontální, plastová oka</t>
  </si>
  <si>
    <t>-1236035811</t>
  </si>
  <si>
    <t>RAWP</t>
  </si>
  <si>
    <t>Ventilační jednotka pro stojanové rozvaděče typu RS / ZRS v. 1.1 (600 ÷ 1000mm), 2x ventilátor, možnost kaskádového zapojení více jednotek</t>
  </si>
  <si>
    <t>-1741588666</t>
  </si>
  <si>
    <t>RAPU-S</t>
  </si>
  <si>
    <t>Sada zemnících vodičů do rozvaděče 19″ typu RS/ZRS. Rozměry v balení: D1=40cm - 6 ks, D2=80cm  1 ks, D3=280cm - 1 ks</t>
  </si>
  <si>
    <t>-1005008217</t>
  </si>
  <si>
    <t>RAS4</t>
  </si>
  <si>
    <t>Montážní sada pro rozvaděče RACK - 4 kusy šroubů</t>
  </si>
  <si>
    <t>508824106</t>
  </si>
  <si>
    <t>SX9-2-6-UTP-WH</t>
  </si>
  <si>
    <t>Zásuvka Solarix CAT6 UTP 2 x RJ45 pod omítku bílá</t>
  </si>
  <si>
    <t>1680199622</t>
  </si>
  <si>
    <t>SX9-0-WH</t>
  </si>
  <si>
    <t>Krabice/box na omítku pro zásuvky SX9-x-y-z-WH  bílý</t>
  </si>
  <si>
    <t>1029021135</t>
  </si>
  <si>
    <t>SXKD-6-UTP-LSOH</t>
  </si>
  <si>
    <t>Instalační kabel CAT6 UTP LSOH 500m/špulka</t>
  </si>
  <si>
    <t>1792449715</t>
  </si>
  <si>
    <t>RAPS600</t>
  </si>
  <si>
    <t>Police pevná 485×425 pro RACK rozvaděče typu RW/RWA/RS/ZRS</t>
  </si>
  <si>
    <t>1989310648</t>
  </si>
  <si>
    <t>NPPDTC1008</t>
  </si>
  <si>
    <t>SYKFY  20 x 2 x 0,5 kabel</t>
  </si>
  <si>
    <t>-544706284</t>
  </si>
  <si>
    <t>Pol2</t>
  </si>
  <si>
    <t>Trubka HFX prům. 20 mm</t>
  </si>
  <si>
    <t>-805429867</t>
  </si>
  <si>
    <t>Pol3</t>
  </si>
  <si>
    <t>Trubka HFX prům. 32 mm</t>
  </si>
  <si>
    <t>-2062023863</t>
  </si>
  <si>
    <t>Pol4</t>
  </si>
  <si>
    <t>Vodič zatahovací AY 2,5</t>
  </si>
  <si>
    <t>129693513</t>
  </si>
  <si>
    <t>Pol5</t>
  </si>
  <si>
    <t>kabel CYKY 3Cx1,5</t>
  </si>
  <si>
    <t>-14936424</t>
  </si>
  <si>
    <t>Pol6</t>
  </si>
  <si>
    <t>jistič 6A</t>
  </si>
  <si>
    <t>256373249</t>
  </si>
  <si>
    <t>Pol7</t>
  </si>
  <si>
    <t>zásuvka 230V</t>
  </si>
  <si>
    <t>-938006027</t>
  </si>
  <si>
    <t>Pol8</t>
  </si>
  <si>
    <t>Odbočná krabice KT 250 p.o.+rez</t>
  </si>
  <si>
    <t>-1068454985</t>
  </si>
  <si>
    <t>Pol9</t>
  </si>
  <si>
    <t>Krabice univerzální KU68 p.o.+rez.</t>
  </si>
  <si>
    <t>-1168298476</t>
  </si>
  <si>
    <t>Pol10</t>
  </si>
  <si>
    <t>svorkovnice EPS</t>
  </si>
  <si>
    <t>1773735521</t>
  </si>
  <si>
    <t>Pol101</t>
  </si>
  <si>
    <t>Kamera , elektroinstalační podomítková krabička</t>
  </si>
  <si>
    <t>-1339070265</t>
  </si>
  <si>
    <t>NZS</t>
  </si>
  <si>
    <t>Pol11</t>
  </si>
  <si>
    <t>kabel PRAFlaDur 3x2.5 mm2</t>
  </si>
  <si>
    <t>417345003</t>
  </si>
  <si>
    <t>Pol12</t>
  </si>
  <si>
    <t>ukonč.kab.smršt.zákl.do 4x10 mm2</t>
  </si>
  <si>
    <t>1127959064</t>
  </si>
  <si>
    <t>271234</t>
  </si>
  <si>
    <t>Tutondo METCUBE8Z42 kompaktní evakuační systém</t>
  </si>
  <si>
    <t>-1163229233</t>
  </si>
  <si>
    <t>271204</t>
  </si>
  <si>
    <t>Tutondo MET8SC karta 8 redundandních A/B zón</t>
  </si>
  <si>
    <t>1420498178</t>
  </si>
  <si>
    <t>271206</t>
  </si>
  <si>
    <t>Tutondo MET1CFL koncová zátěž zóny pro její standardní monitoring</t>
  </si>
  <si>
    <t>-439399157</t>
  </si>
  <si>
    <t>271217</t>
  </si>
  <si>
    <t>Tutondo MET15A2S zesilovač, 2x 150 W, 24 V</t>
  </si>
  <si>
    <t>698585931</t>
  </si>
  <si>
    <t>271236</t>
  </si>
  <si>
    <t>Tutondo MET6A1K další zesilovač pro METCUBE, 60 W</t>
  </si>
  <si>
    <t>1711634036</t>
  </si>
  <si>
    <t>271227</t>
  </si>
  <si>
    <t>Tutondo METMC8C evakuační a uživatelský mikrofon stolní, 8 zón</t>
  </si>
  <si>
    <t>1917277939</t>
  </si>
  <si>
    <t>21 983</t>
  </si>
  <si>
    <t>CSP 194  reprosoustava evakuační      EN 54-24</t>
  </si>
  <si>
    <t>-777883912</t>
  </si>
  <si>
    <t>210031</t>
  </si>
  <si>
    <t>CS 651 WTBS reprosoustava EN 54-24</t>
  </si>
  <si>
    <t>1773241486</t>
  </si>
  <si>
    <t>Pol13</t>
  </si>
  <si>
    <t>elektroinstalační krabice s DIN lištou - přep.ochrany</t>
  </si>
  <si>
    <t>-1750561906</t>
  </si>
  <si>
    <t>Pol14</t>
  </si>
  <si>
    <t>přepeťová ochrana 3 stupně</t>
  </si>
  <si>
    <t>1501346141</t>
  </si>
  <si>
    <t>Pol15</t>
  </si>
  <si>
    <t>kabelové příchytky OBO Betermann</t>
  </si>
  <si>
    <t>-643246189</t>
  </si>
  <si>
    <t>Montáž</t>
  </si>
  <si>
    <t>222 29-0971.R00</t>
  </si>
  <si>
    <t>Patch panel 24 port cat.6, včetně zapojení</t>
  </si>
  <si>
    <t>-425079172</t>
  </si>
  <si>
    <t>222 28-0214.R00</t>
  </si>
  <si>
    <t>Patch kabel 1m</t>
  </si>
  <si>
    <t>-15234525</t>
  </si>
  <si>
    <t>222 30-1441.R00</t>
  </si>
  <si>
    <t>přepěťová ochrana 5x230V 1,5U</t>
  </si>
  <si>
    <t>-374278325</t>
  </si>
  <si>
    <t>220 27-0012.R00</t>
  </si>
  <si>
    <t>Montáž  sdělovacího kabelu</t>
  </si>
  <si>
    <t>-1718583597</t>
  </si>
  <si>
    <t>222 29-0007.R00</t>
  </si>
  <si>
    <t>zásuvka datová neosazená</t>
  </si>
  <si>
    <t>-2089884513</t>
  </si>
  <si>
    <t>222 29-0301.R00</t>
  </si>
  <si>
    <t>Keystone cat.6</t>
  </si>
  <si>
    <t>-1890710859</t>
  </si>
  <si>
    <t>222 28-0251.R00</t>
  </si>
  <si>
    <t>Kabel FO univerzální distribuční v trubkách</t>
  </si>
  <si>
    <t>-325367074</t>
  </si>
  <si>
    <t>222 31-0001.R00</t>
  </si>
  <si>
    <t>Ukončení kabelu FO univerzál.distribuč.v rozvaděči</t>
  </si>
  <si>
    <t>-1375907961</t>
  </si>
  <si>
    <t>222 31-0011.R00</t>
  </si>
  <si>
    <t>Optická vana</t>
  </si>
  <si>
    <t>1318859373</t>
  </si>
  <si>
    <t>222 31-0031.R00</t>
  </si>
  <si>
    <t>Svar opt.vlákna vč.ochrany a pigtailu,</t>
  </si>
  <si>
    <t>-686566007</t>
  </si>
  <si>
    <t>222 31-0902.R00</t>
  </si>
  <si>
    <t>Měření optických kabelů reflektometrickou metodou</t>
  </si>
  <si>
    <t>-1288742150</t>
  </si>
  <si>
    <t>222 31-0991.R00</t>
  </si>
  <si>
    <t>Vyhotovení protokolu o měření optických kabelů</t>
  </si>
  <si>
    <t>462243077</t>
  </si>
  <si>
    <t>222 29-3011.R00</t>
  </si>
  <si>
    <t>Kontrolní měření kabelu</t>
  </si>
  <si>
    <t>-41489776</t>
  </si>
  <si>
    <t>222 29-0971.R00.1</t>
  </si>
  <si>
    <t>Patch panel</t>
  </si>
  <si>
    <t>1967662208</t>
  </si>
  <si>
    <t>220 26-0551.R00</t>
  </si>
  <si>
    <t>Trubka HFX prům. 20 mm, zasekání</t>
  </si>
  <si>
    <t>-2122322609</t>
  </si>
  <si>
    <t>220 26-0553.R00</t>
  </si>
  <si>
    <t>Trubka HFX prům. 32 mm, zasekání</t>
  </si>
  <si>
    <t>-53703975</t>
  </si>
  <si>
    <t>027-0301</t>
  </si>
  <si>
    <t>-998320359</t>
  </si>
  <si>
    <t>222 28-0217.R00</t>
  </si>
  <si>
    <t>486457953</t>
  </si>
  <si>
    <t>210 13-0102.R00</t>
  </si>
  <si>
    <t>787236249</t>
  </si>
  <si>
    <t>222 73-0001.R00</t>
  </si>
  <si>
    <t>-2098954408</t>
  </si>
  <si>
    <t>210 01-0315.R00</t>
  </si>
  <si>
    <t>-748802889</t>
  </si>
  <si>
    <t>210 01-0311.RT1</t>
  </si>
  <si>
    <t>-1234337467</t>
  </si>
  <si>
    <t>222 29-0804.R00</t>
  </si>
  <si>
    <t>Kabel UTP CAT6 LSZH oranžový</t>
  </si>
  <si>
    <t>-395664329</t>
  </si>
  <si>
    <t>220 71-1503.R00</t>
  </si>
  <si>
    <t>Kabel SYKFY LSZH</t>
  </si>
  <si>
    <t>1040581985</t>
  </si>
  <si>
    <t>222 33-0181.R00</t>
  </si>
  <si>
    <t>394489396</t>
  </si>
  <si>
    <t>026-0106</t>
  </si>
  <si>
    <t>Vyhledávání krabic</t>
  </si>
  <si>
    <t>1932890719</t>
  </si>
  <si>
    <t>460 68-0021.RT3</t>
  </si>
  <si>
    <t>průrazy zdivem</t>
  </si>
  <si>
    <t>-1136435303</t>
  </si>
  <si>
    <t>210 02-0921.R00</t>
  </si>
  <si>
    <t>požární ucpávka  1m2</t>
  </si>
  <si>
    <t>-517720403</t>
  </si>
  <si>
    <t>222 33-0138.R00</t>
  </si>
  <si>
    <t>označení datových zásuvek</t>
  </si>
  <si>
    <t>-660969993</t>
  </si>
  <si>
    <t>222 29-3012.R00</t>
  </si>
  <si>
    <t>proměření strukturované kabeláže – port</t>
  </si>
  <si>
    <t>1717237368</t>
  </si>
  <si>
    <t>222 30-1801.R00</t>
  </si>
  <si>
    <t>připojení a úprava rozvaděče</t>
  </si>
  <si>
    <t>1980290135</t>
  </si>
  <si>
    <t>222 33-0141.R00</t>
  </si>
  <si>
    <t>SOTERIA hlásič multisenzorov</t>
  </si>
  <si>
    <t>649338955</t>
  </si>
  <si>
    <t>222 33-0114.R00</t>
  </si>
  <si>
    <t>-1373241825</t>
  </si>
  <si>
    <t>222 33-0166.R00</t>
  </si>
  <si>
    <t>siréna červený kryt</t>
  </si>
  <si>
    <t>205570523</t>
  </si>
  <si>
    <t>222 33-0101.R00</t>
  </si>
  <si>
    <t>tlačítkový hlásič červený, IP24 (vnitřní), se základnou</t>
  </si>
  <si>
    <t>1249473671</t>
  </si>
  <si>
    <t>222 33-0181.R00.1</t>
  </si>
  <si>
    <t>vstupně-výstupní modul</t>
  </si>
  <si>
    <t>395981948</t>
  </si>
  <si>
    <t>Pol16</t>
  </si>
  <si>
    <t>revize EPS + NZS</t>
  </si>
  <si>
    <t>27841563</t>
  </si>
  <si>
    <t>220 71-1603.R00</t>
  </si>
  <si>
    <t>dokumentace skutečného stavu</t>
  </si>
  <si>
    <t>1263183463</t>
  </si>
  <si>
    <t>222 28-0217.R00.1</t>
  </si>
  <si>
    <t>kabel PRAFlaGuard® F</t>
  </si>
  <si>
    <t>1738927934</t>
  </si>
  <si>
    <t>222 32-3316.R00</t>
  </si>
  <si>
    <t>připojení posuvných dveří</t>
  </si>
  <si>
    <t>1207602383</t>
  </si>
  <si>
    <t>222 33-0195.R00</t>
  </si>
  <si>
    <t>Ústředna na připravené body nebo konstrukci</t>
  </si>
  <si>
    <t>-200984325</t>
  </si>
  <si>
    <t>222 33-0196.R00</t>
  </si>
  <si>
    <t>Programování ústředny, uvedení do provozu</t>
  </si>
  <si>
    <t>-1159081243</t>
  </si>
  <si>
    <t>222 33-0197.R00</t>
  </si>
  <si>
    <t>Externí tablo na úchyt.body, přezkoušení funkce</t>
  </si>
  <si>
    <t>-1788227851</t>
  </si>
  <si>
    <t>222 33-0201.R00</t>
  </si>
  <si>
    <t>Přezkouš.funkce ovládání dalšího zař(VZT,ZOTK,SHZ)</t>
  </si>
  <si>
    <t>-55954330</t>
  </si>
  <si>
    <t>222 33-0202.R00</t>
  </si>
  <si>
    <t>Koordinační funkční zkoušky systému EPS</t>
  </si>
  <si>
    <t>-346335980</t>
  </si>
  <si>
    <t>222 33-0801.R00</t>
  </si>
  <si>
    <t>Tablo OPPO na připravené úchytné body</t>
  </si>
  <si>
    <t>-1370708020</t>
  </si>
  <si>
    <t>222 33-0802.R00</t>
  </si>
  <si>
    <t>Klíčový trezor KTPO, přezkoušení funkce</t>
  </si>
  <si>
    <t>-1401439543</t>
  </si>
  <si>
    <t>222 33-0851.R00</t>
  </si>
  <si>
    <t>Router pro síť TLON (metalové rozvody)</t>
  </si>
  <si>
    <t>731558686</t>
  </si>
  <si>
    <t>222 33-0138.R00.1</t>
  </si>
  <si>
    <t>Označení hlásiče štítkem</t>
  </si>
  <si>
    <t>-1868647555</t>
  </si>
  <si>
    <t>222 32-3311.R00</t>
  </si>
  <si>
    <t>Systémový zdroj, do rozvaděče</t>
  </si>
  <si>
    <t>-430732371</t>
  </si>
  <si>
    <t>222 32-3316.R00.1</t>
  </si>
  <si>
    <t>Elektrický otvírač</t>
  </si>
  <si>
    <t>477453406</t>
  </si>
  <si>
    <t>222 36-0005.R00</t>
  </si>
  <si>
    <t>Manažer napájení a nabíječ akumulátorů</t>
  </si>
  <si>
    <t>1024096452</t>
  </si>
  <si>
    <t>222 36-0011.R00</t>
  </si>
  <si>
    <t>Mikrofonní stanice, s ovládacími tlačítky</t>
  </si>
  <si>
    <t>-210308664</t>
  </si>
  <si>
    <t>222 36-0103.R00</t>
  </si>
  <si>
    <t>Reproduktor  montáž závěsný</t>
  </si>
  <si>
    <t>-137519097</t>
  </si>
  <si>
    <t>222 36-0401.R00</t>
  </si>
  <si>
    <t>Programování rozhlas.ústředny,uvedení do provozu</t>
  </si>
  <si>
    <t>-912745638</t>
  </si>
  <si>
    <t>222 36-0601.R00</t>
  </si>
  <si>
    <t>Odborné měření srozumitelnosti vč. měř.protokolu</t>
  </si>
  <si>
    <t>-304015526</t>
  </si>
  <si>
    <t>222 36-0605.R00</t>
  </si>
  <si>
    <t>Měření rozhlas. zařízení a měření srozumitelnosti</t>
  </si>
  <si>
    <t>346316792</t>
  </si>
  <si>
    <t>222 32-5201.R00</t>
  </si>
  <si>
    <t>Montáž klávesnice s LCD displejem</t>
  </si>
  <si>
    <t>511139311</t>
  </si>
  <si>
    <t>222 32-5101.R00</t>
  </si>
  <si>
    <t>Koncentrátor EZS na připravené úchytné body</t>
  </si>
  <si>
    <t>2113237989</t>
  </si>
  <si>
    <t>222 32-5002.R00</t>
  </si>
  <si>
    <t>Montáž detektoru</t>
  </si>
  <si>
    <t>298139763</t>
  </si>
  <si>
    <t>222 32-5005.R00</t>
  </si>
  <si>
    <t>Detektor GB na předem připravené úchytné body</t>
  </si>
  <si>
    <t>123870854</t>
  </si>
  <si>
    <t>222 32-5302.R00</t>
  </si>
  <si>
    <t>Programování</t>
  </si>
  <si>
    <t>-1473400776</t>
  </si>
  <si>
    <t>220 71-1602.R00</t>
  </si>
  <si>
    <t>Zpracování a příprava programu</t>
  </si>
  <si>
    <t>1883243710</t>
  </si>
  <si>
    <t>220 71-1605.R00</t>
  </si>
  <si>
    <t>Zkušební provoz - uvedení do provozu</t>
  </si>
  <si>
    <t>-1075386404</t>
  </si>
  <si>
    <t>220 71-1606.R00</t>
  </si>
  <si>
    <t>Montáž bezdotykové čtečky s výstupem na dv. zámek</t>
  </si>
  <si>
    <t>-619355067</t>
  </si>
  <si>
    <t>7422300</t>
  </si>
  <si>
    <t>Montáž  kamery</t>
  </si>
  <si>
    <t>1233736987</t>
  </si>
  <si>
    <t>74222</t>
  </si>
  <si>
    <t>Instalace přístupového systému - otevírání dveří</t>
  </si>
  <si>
    <t>345139854</t>
  </si>
  <si>
    <t>222 32-5292.R00</t>
  </si>
  <si>
    <t>Měření smyčky</t>
  </si>
  <si>
    <t>1625203126</t>
  </si>
  <si>
    <t>688388923</t>
  </si>
  <si>
    <t>-1304434399</t>
  </si>
  <si>
    <t>222 33-0201.R00.1</t>
  </si>
  <si>
    <t>Ovládání dalšího zař(VZT,ZOTK,SHZ)</t>
  </si>
  <si>
    <t>724994094</t>
  </si>
  <si>
    <t>223 33-0201.R00</t>
  </si>
  <si>
    <t>Propojení s NZS</t>
  </si>
  <si>
    <t>-1511042852</t>
  </si>
  <si>
    <t>demontáž docházkového systému</t>
  </si>
  <si>
    <t>1579419346</t>
  </si>
  <si>
    <t>HZS.1</t>
  </si>
  <si>
    <t>demontáž vyvolávacího systému</t>
  </si>
  <si>
    <t>500005817</t>
  </si>
  <si>
    <t>222 32-5731.R00</t>
  </si>
  <si>
    <t>Kódové zařízení na připravené úchytné body</t>
  </si>
  <si>
    <t>-414279316</t>
  </si>
  <si>
    <t>222 32-5502.R00</t>
  </si>
  <si>
    <t>Čtečka EKV na úchytné body</t>
  </si>
  <si>
    <t>-258566807</t>
  </si>
  <si>
    <t>222 32-5501.R00</t>
  </si>
  <si>
    <t>Čtečka identifikačních karet EKV na úchytné body</t>
  </si>
  <si>
    <t>-1248341615</t>
  </si>
  <si>
    <t>Pol17</t>
  </si>
  <si>
    <t>doprava 8%</t>
  </si>
  <si>
    <t>-570049091</t>
  </si>
  <si>
    <t>Pol18</t>
  </si>
  <si>
    <t>režijní náklady 5%</t>
  </si>
  <si>
    <t>1659124398</t>
  </si>
  <si>
    <t>03 - Technologické vybavení gastronomického provozu</t>
  </si>
  <si>
    <t xml:space="preserve">    42-M - Montáž stroj.zař.prům.potr.a chlad.</t>
  </si>
  <si>
    <t>42-M</t>
  </si>
  <si>
    <t>Montáž stroj.zař.prům.potr.a chlad.</t>
  </si>
  <si>
    <t>42 000</t>
  </si>
  <si>
    <t>193534817</t>
  </si>
  <si>
    <t>04 - VRN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</si>
  <si>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</si>
  <si>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</si>
  <si>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</si>
  <si>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</si>
  <si>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</si>
  <si>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</si>
  <si>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Vedlejší rozpočtové náklady</t>
  </si>
  <si>
    <t>VRN1</t>
  </si>
  <si>
    <t>Průzkumné, geodetické a projektové práce</t>
  </si>
  <si>
    <t>010001000</t>
  </si>
  <si>
    <t>1024</t>
  </si>
  <si>
    <t>1501325383</t>
  </si>
  <si>
    <t>013254000</t>
  </si>
  <si>
    <t>Dokumentace skutečného provedení stavby</t>
  </si>
  <si>
    <t>-1850518970</t>
  </si>
  <si>
    <t>013254001</t>
  </si>
  <si>
    <t>Dokumentace skutečného provedení zpětné instalace FVE na střeše  vč. revizní zprávy</t>
  </si>
  <si>
    <t>1734225578</t>
  </si>
  <si>
    <t>VRN3</t>
  </si>
  <si>
    <t>Zařízení staveniště</t>
  </si>
  <si>
    <t>030001000</t>
  </si>
  <si>
    <t>-1534946656</t>
  </si>
  <si>
    <t>030001002</t>
  </si>
  <si>
    <t>Povinná publicita - stálá pamětní deska 30/40 cm - kov či sklo s gravírovanou grafikou</t>
  </si>
  <si>
    <t>-647011777</t>
  </si>
  <si>
    <t>030001003</t>
  </si>
  <si>
    <t>Povinná publicita - označení stavby během provádění cedulí / plachtou velikosti 3 / 2 m</t>
  </si>
  <si>
    <t>2126837043</t>
  </si>
  <si>
    <t>VRN4</t>
  </si>
  <si>
    <t>Inženýrská činnost</t>
  </si>
  <si>
    <t>045002000</t>
  </si>
  <si>
    <t>Kompletační a koordinační činnost</t>
  </si>
  <si>
    <t>1728044977</t>
  </si>
  <si>
    <t>045002001</t>
  </si>
  <si>
    <t>Kompletační a koordinační činnost při osazování střešních vazníků</t>
  </si>
  <si>
    <t>-1372198790</t>
  </si>
  <si>
    <t>VRN7</t>
  </si>
  <si>
    <t>Provozní vlivy</t>
  </si>
  <si>
    <t>071002000</t>
  </si>
  <si>
    <t>Provoz investora, třetích osob</t>
  </si>
  <si>
    <t>-966966300</t>
  </si>
  <si>
    <t>VRN9</t>
  </si>
  <si>
    <t>094002000</t>
  </si>
  <si>
    <t>Správa, kontrola a návrh využití vhodného stavebního odpadu dle principu DNSH</t>
  </si>
  <si>
    <t>-1266396648</t>
  </si>
  <si>
    <t xml:space="preserve">Dle zjištěných materiálů na stavbě bude nakládání s odpady prováděno dle Zákona č. 541/2020 Sb. a vyhlášky 273/2021 Sb. Prvotní důraz bude kladen na </t>
  </si>
  <si>
    <t xml:space="preserve">jejich uskladnění, roztřídění a následnou manipulaci. V celkovém měřítku bude stavební odpad v maximálním možném měřítku využit v místě stavby. </t>
  </si>
  <si>
    <t xml:space="preserve">Odpad při stavební činnosti budou tvořit především zbytky stavebních materiálů. Výkopek a betonová drť budou ukládány v místě stavby tak, aby mohly </t>
  </si>
  <si>
    <t>být využity k dalšímu použití nejčastěji jako zásypový materiál do podzákladí.</t>
  </si>
  <si>
    <t>pozice</t>
  </si>
  <si>
    <t>název zařízení</t>
  </si>
  <si>
    <t>výrobce</t>
  </si>
  <si>
    <t>typ</t>
  </si>
  <si>
    <t>rozměry (mm)</t>
  </si>
  <si>
    <t>specifikace</t>
  </si>
  <si>
    <t>cena Kč bez DPH za KS</t>
  </si>
  <si>
    <t>cena Kč bez DPH celkem</t>
  </si>
  <si>
    <r>
      <t xml:space="preserve">     MODERNIZACE ŠKOLNÍ KUCHYNĚ A JÍDELNY SPŠE PLZEŇ - </t>
    </r>
    <r>
      <rPr>
        <b/>
        <sz val="10"/>
        <rFont val="Arial"/>
        <family val="2"/>
        <charset val="128"/>
      </rPr>
      <t>projekt č.: CZ.05.01.01/02/22_008/0001816</t>
    </r>
  </si>
  <si>
    <t xml:space="preserve">     SOUPIS NAVRHOVANÉHO ZAŘÍZENÍ – TECHNOLOGICKÉ VYBAVENÍ GASTRONOMICKÉHO PROVOZU – VOŠ a SPŠE, PLZEŇ</t>
  </si>
  <si>
    <t xml:space="preserve"> 01 – PŘÍJMOVÁ CHODBA</t>
  </si>
  <si>
    <t>01.01</t>
  </si>
  <si>
    <t>plošinová váha</t>
  </si>
  <si>
    <t>rozměr můstku 600x800 mm, konstrukce nerez, vážní plocha nerez s protiskluzovou úpravou, nosnost 150 kg, včetně vyhodnocovacího zařízení k montáži na stěnu a nerezového rámečku pro zabudování do podlahy, váha i vyhodnocovací zařízení krytí min. IP 68 (určeno pro venkovní použití), provoz na akumulátor, dobíjení akumulátoru pomocí adaptéru, LCD displej</t>
  </si>
  <si>
    <t>01.02</t>
  </si>
  <si>
    <t>podlahová vpusť s roštem</t>
  </si>
  <si>
    <t>200 x 200</t>
  </si>
  <si>
    <t>Podlahová vpusť celonerezová, skládá se z vyjímatelného protiskluzového roštu výšky 25 mm a velikosti ok 25x25 mm z páskové oceli tl. 2mm, horního dílu (vany), příruby pro uchycení izolace, zápachové uzávěrky a spodního dílu se svislým odtokem DN 100</t>
  </si>
  <si>
    <t xml:space="preserve"> 02 – SUCHÝ SKLAD POTRAVIN</t>
  </si>
  <si>
    <t>02.01</t>
  </si>
  <si>
    <t>mrazící skříň</t>
  </si>
  <si>
    <t>Max. 770x880x2150</t>
  </si>
  <si>
    <r>
      <t xml:space="preserve">pro GN2/1, objem minimálně 550 litrů, teplotní rozsah -18 až -22 st.C, energetická třída C nebo nižší, klimatická třída 5, chladivo R290 nebo R600, min. 90mm silná </t>
    </r>
    <r>
      <rPr>
        <sz val="8"/>
        <color indexed="8"/>
        <rFont val="Arial"/>
        <family val="2"/>
        <charset val="1"/>
      </rPr>
      <t xml:space="preserve">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zaměnitelné otevírání dveří, zámek dveří, vestavěná chladicí jednotka, automatické odmrazování s následným odpařením kondenzátu, “E” nerezové vodící lišty pro zasouvání GN nádob těsně pod GN rošt, zaoblené vnější a vnitřní rohy, včetně 4 roštů, </t>
    </r>
    <r>
      <rPr>
        <sz val="8"/>
        <color indexed="8"/>
        <rFont val="Arial"/>
        <family val="2"/>
      </rPr>
      <t>4 x otočná kolečka z toho 2 s brzdou</t>
    </r>
  </si>
  <si>
    <t>02.02</t>
  </si>
  <si>
    <t>skladový regál</t>
  </si>
  <si>
    <t>1200x600x2000</t>
  </si>
  <si>
    <t>nosnost police 150 kg, nosnost regálu 750 kg, pozinkované provedení, přestavitelnost polic, 5 polic, výška regálů 2000 mm</t>
  </si>
  <si>
    <t xml:space="preserve"> 03 – CHLADÍCÍ BOX MASO</t>
  </si>
  <si>
    <t>chladící box včetně příslušenství</t>
  </si>
  <si>
    <t>2850x4100x2300</t>
  </si>
  <si>
    <t xml:space="preserve">Jedná se o chladící box, který bude připojen na sdruženou kondenzační jednotku umístěnou mimo gastronomický provoz (viz.výkresová část).
Chladící box bude tvořen sendvičovou PIR panelovou stěnou – 80 mm (systémem pero-drážka ). Včetně zakrytí prostoru nad boxem pomocí PIR panelu s revizním otvorem pro přístup technika nad box. CHB bude řešen bez PIR panelové podlahy z důvodu zachování bezbariérového vstupu do CHB. Box bude vybaven chladírenskými dveřmi s otvorem min. 900 x 2000 mm (orientace dle PD). Zámek dveří.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KJ a CHB. Kondenzační jednotka bude v provedení pro venkovní instalaci včetně podstavce pro instalaci na střechu.
</t>
  </si>
  <si>
    <t>03.01</t>
  </si>
  <si>
    <t>regál</t>
  </si>
  <si>
    <t>900x500x1800</t>
  </si>
  <si>
    <r>
      <t xml:space="preserve">celonerezové provedení, 4 x police – </t>
    </r>
    <r>
      <rPr>
        <b/>
        <sz val="8"/>
        <rFont val="Arial"/>
        <family val="2"/>
        <charset val="238"/>
      </rPr>
      <t>příslušenství k poz. 03, cena zahrnuta u poz. 03</t>
    </r>
  </si>
  <si>
    <t>X</t>
  </si>
  <si>
    <t xml:space="preserve"> 04 – MRAZÍCÍ BOX</t>
  </si>
  <si>
    <t>mrazící box včetně příslušenství</t>
  </si>
  <si>
    <t>2700x1850x2300</t>
  </si>
  <si>
    <t xml:space="preserve">Jedná se o mrazící box, který bude připojen na sdruženou kondenzační jednotku umístěnou mimo gastronomický provoz (viz.výkresová část).
Mrazící box bude tvořen sendvičovou PIR panelovou stěnou – 80 mm (systémem pero-drážka ) a podlahou – 100 mm (systémem pero-drážka ). Podlaha bude s nerezovou, protiskluzovou, pochozí částí a bude zapuštěna do stavební kce tak, aby vytvořila bezprahový vstup do MB. Box bude včetně zakrytí prostoru nad boxem pomocí PIR panelu s revizním otvorem pro přístup technika nad box. Box bude vybaven mrazírenskými dveřmi s otvorem min. 900 x 2000 mm (orientace dle PD). Zámek dveří a univerzální klíč – dle požadavku uživatele.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mrazící box bude zajištěna dle jeho použití. Při realizaci bude dodána a nainstalována kompletní technologická sestava (ovládací panely, osvětlení, rozvody Cu, plyn, elektroinstalace, bezpečnostní prvky atd.) umožňující plnou funkčnost KJ a MB. Kondenzační jednotka bude v provedení pro venkovní instalaci včetně podstavce pro instalaci na střechu.
</t>
  </si>
  <si>
    <t>04.01</t>
  </si>
  <si>
    <t>800x500x1800</t>
  </si>
  <si>
    <r>
      <t xml:space="preserve">celonerezové provedení, 4 x police – </t>
    </r>
    <r>
      <rPr>
        <b/>
        <sz val="8"/>
        <rFont val="Arial"/>
        <family val="2"/>
        <charset val="238"/>
      </rPr>
      <t>příslušenství k poz. 04, cena zahrnuta u poz. 04</t>
    </r>
  </si>
  <si>
    <t xml:space="preserve"> 05 – CHLADÍCÍ BOX VEJCE</t>
  </si>
  <si>
    <t>2100x1300x2300</t>
  </si>
  <si>
    <t>05.01</t>
  </si>
  <si>
    <r>
      <t xml:space="preserve">celonerezové provedení, 4 x police – </t>
    </r>
    <r>
      <rPr>
        <b/>
        <sz val="8"/>
        <rFont val="Arial"/>
        <family val="2"/>
        <charset val="238"/>
      </rPr>
      <t>příslušenství k poz. 05, cena zahrnuta u poz. 05</t>
    </r>
  </si>
  <si>
    <t xml:space="preserve"> 06 – CHLADÍCÍ BOX OVOCE A ZELENINA</t>
  </si>
  <si>
    <t>2400x2100x2300</t>
  </si>
  <si>
    <t>06.01</t>
  </si>
  <si>
    <r>
      <t xml:space="preserve">celonerezové provedení, 4 x police – </t>
    </r>
    <r>
      <rPr>
        <b/>
        <sz val="8"/>
        <rFont val="Arial"/>
        <family val="2"/>
        <charset val="238"/>
      </rPr>
      <t>příslušenství k poz. 06, cena zahrnuta u poz. 06</t>
    </r>
  </si>
  <si>
    <t xml:space="preserve"> 07 – MRAZÍCÍ BOX OVOCE A ZELENINA</t>
  </si>
  <si>
    <t>2400x2000x2300</t>
  </si>
  <si>
    <t>07.01</t>
  </si>
  <si>
    <r>
      <t xml:space="preserve">celonerezové provedení, 4 x police – </t>
    </r>
    <r>
      <rPr>
        <b/>
        <sz val="8"/>
        <rFont val="Arial"/>
        <family val="2"/>
        <charset val="238"/>
      </rPr>
      <t>příslušenství k poz. 07, cena zahrnuta u poz. 07</t>
    </r>
  </si>
  <si>
    <t xml:space="preserve"> 08 – SKLAD CUKROVINKY</t>
  </si>
  <si>
    <t>08.01</t>
  </si>
  <si>
    <t>1000x600x2000</t>
  </si>
  <si>
    <t>08.02</t>
  </si>
  <si>
    <t>S08.03</t>
  </si>
  <si>
    <t>chladící skříň</t>
  </si>
  <si>
    <t>STÁVAJÍCÍ ZAŘÍZENÍ</t>
  </si>
  <si>
    <t>08.04</t>
  </si>
  <si>
    <t xml:space="preserve"> 09 – CHLADÍCÍ BOX MLÉČNÉ VÝROBKY</t>
  </si>
  <si>
    <t>2000x4100x2300</t>
  </si>
  <si>
    <t>09.01</t>
  </si>
  <si>
    <r>
      <t xml:space="preserve">celonerezové provedení, 4 x police – </t>
    </r>
    <r>
      <rPr>
        <b/>
        <sz val="8"/>
        <rFont val="Arial"/>
        <family val="2"/>
        <charset val="238"/>
      </rPr>
      <t>příslušenství k poz. 09, cena zahrnuta u poz. 09</t>
    </r>
  </si>
  <si>
    <t xml:space="preserve"> 10 – DENNÍ SKLAD POTRAVIN</t>
  </si>
  <si>
    <t>10.01</t>
  </si>
  <si>
    <t>S10.02</t>
  </si>
  <si>
    <t>10.03</t>
  </si>
  <si>
    <t xml:space="preserve"> 11 – DENNÍ SKLAD POTRAVIN</t>
  </si>
  <si>
    <t>11.01</t>
  </si>
  <si>
    <t xml:space="preserve"> 12 – SKLAD KOLONIÁL</t>
  </si>
  <si>
    <t>S12.01</t>
  </si>
  <si>
    <t>regálová sestava</t>
  </si>
  <si>
    <t>S12.02</t>
  </si>
  <si>
    <t>S12.03</t>
  </si>
  <si>
    <t>S12.04</t>
  </si>
  <si>
    <t>pracovní stůl</t>
  </si>
  <si>
    <t xml:space="preserve"> 13 – SKLAD BRAMBOR A KOŘENOVÉ ZEL.</t>
  </si>
  <si>
    <t>13.01</t>
  </si>
  <si>
    <t>1100x600x2000</t>
  </si>
  <si>
    <t xml:space="preserve"> 16 – SKLAD PRÁDLA</t>
  </si>
  <si>
    <t>16.01</t>
  </si>
  <si>
    <t xml:space="preserve"> 17 – SKLAD ČISTÍCÍCH PROSTŘEDKŮ</t>
  </si>
  <si>
    <t>17.01</t>
  </si>
  <si>
    <t xml:space="preserve"> 19 – CHL. SKL. BIOLOGICKÉHO ODPADU</t>
  </si>
  <si>
    <t>S19</t>
  </si>
  <si>
    <t>chladící box</t>
  </si>
  <si>
    <t>2100x1350x2300</t>
  </si>
  <si>
    <t xml:space="preserve">Jedná se o STÁVAJÍCÍ chladící box, který bude připojen na NOVOU kondenzační jednotku umístěnou mimo gastronomický provoz (viz.výkresová část).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NOVÉ technologie a stávajícího PUR panelového CHB. Kondenzační jednotka bude v provedení pro venkovní instalaci včetně podstavce pro instalaci na střechu.
</t>
  </si>
  <si>
    <t>19.01</t>
  </si>
  <si>
    <t>buben samonavíjecí s hadicí</t>
  </si>
  <si>
    <t>celonerezová konstrukce bubnu, samonavíjecí hadice 15 m zakončena vodní pistolí</t>
  </si>
  <si>
    <t>19.02</t>
  </si>
  <si>
    <t>300x300</t>
  </si>
  <si>
    <t xml:space="preserve"> 20 – PŘÍPRAVA MASA A VYTL. VAJEC</t>
  </si>
  <si>
    <t>20.01</t>
  </si>
  <si>
    <t>stůl s dřezem</t>
  </si>
  <si>
    <t>1700x700x800</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</si>
  <si>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</si>
  <si>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20.02</t>
  </si>
  <si>
    <t>police nástěnná</t>
  </si>
  <si>
    <t>1700x300</t>
  </si>
  <si>
    <t>dvoupatrová police, plná, snadno přestavitelná bez použití nářadí</t>
  </si>
  <si>
    <t>20.03</t>
  </si>
  <si>
    <t>univerzální robot včetně příslušenství</t>
  </si>
  <si>
    <t>Univerzální robot pro připojení různých příslušenství pro zpracování např. masa a zeleniny. Nerez motorová jednotka s magnetickým spínačem, pojízdné provedení, elektronická regulace prostřednictvím LCD displeje. Velkokapacitní mlýnek na maso, výkon mlýnku 400kg/hod vč. 5dílné řezné sestavy do mlýnku o průměru 82mm, Nudličkovač masa vč. nožové válcové sestavy na nudličkování o rozteči 10 mm + nerez kryt nudličkovače, Sestava plastových válců pro naklepávání, nastavitelná od 1 do 5 mm + nerez kryt nastavitelného naklepávače, včetně planetové míchací hlavice, krytu, kotlíku 40 litrů, šlechací metla, míchací metla, hnětací hák</t>
  </si>
  <si>
    <t>20.04</t>
  </si>
  <si>
    <t>1500x700x800</t>
  </si>
  <si>
    <t>2 x spodní police, zadní lem</t>
  </si>
  <si>
    <t>20.05</t>
  </si>
  <si>
    <t>Lisovaný dřez 400x400x250, prolamovaná pracovní deska kolem dřezu, zásuvkový blok pod dřezem, spodní police, zadní a pravý lem, otvor pro baterii. Páková baterie provedení stolní, zesílené a otočné ramínko – dlouhé min. 200mm. Průměr 32 mm. S kovovou loketní pákou.</t>
  </si>
  <si>
    <t>20.06</t>
  </si>
  <si>
    <t>1500x300</t>
  </si>
  <si>
    <t>20.08</t>
  </si>
  <si>
    <t>2200x700x800</t>
  </si>
  <si>
    <t>20.09</t>
  </si>
  <si>
    <t>Zásuvkový blok, spodní police, zadní a levý lem</t>
  </si>
  <si>
    <t>20.10</t>
  </si>
  <si>
    <t>2000x300</t>
  </si>
  <si>
    <t>20.11</t>
  </si>
  <si>
    <t>S20.05</t>
  </si>
  <si>
    <t>kutr</t>
  </si>
  <si>
    <t xml:space="preserve"> 21 – PŘÍPRAVA TĚSTA</t>
  </si>
  <si>
    <t>S21.01</t>
  </si>
  <si>
    <t>univerzální robot</t>
  </si>
  <si>
    <t>21.02</t>
  </si>
  <si>
    <t>1500x800x900</t>
  </si>
  <si>
    <t>21.03</t>
  </si>
  <si>
    <t>Zásuvkový blok, spodní police, zadní lem</t>
  </si>
  <si>
    <t>21.04</t>
  </si>
  <si>
    <t>1500x400</t>
  </si>
  <si>
    <t>21.06</t>
  </si>
  <si>
    <t>2400x850x900</t>
  </si>
  <si>
    <t>spodní police, bez zadního lemu</t>
  </si>
  <si>
    <t>21.07</t>
  </si>
  <si>
    <t>21.08</t>
  </si>
  <si>
    <t>2200x800x900</t>
  </si>
  <si>
    <t>1xLisovaný dřez 340x240x150, prolamovaná pracovní deska kolem dřezu, výsuvný odpadkový koš pod dřezem, 2xspodní police, zadní a pravý lem, výřez na sloup, otvor pro baterii. Páková baterie provedení stolní, zesílené a otočné ramínko – dlouhé min. 200mm. Průměr 32 mm. S kovovou loketní pákou.</t>
  </si>
  <si>
    <t>21.09</t>
  </si>
  <si>
    <t>Zásuvkový blok, 2xspodní police, zadní lem</t>
  </si>
  <si>
    <t>21.10</t>
  </si>
  <si>
    <t>2200x400</t>
  </si>
  <si>
    <t>21.12</t>
  </si>
  <si>
    <t>S21.05</t>
  </si>
  <si>
    <t>hnětač</t>
  </si>
  <si>
    <t>S21.11</t>
  </si>
  <si>
    <t xml:space="preserve"> 22 – HRUBÁ PŘÍPRAVA ZELENINY</t>
  </si>
  <si>
    <t>22.01</t>
  </si>
  <si>
    <t>2000x800x800</t>
  </si>
  <si>
    <t>1xLisovaný dřez 340x240x150, prolamovaná pracovní deska kolem dřezu, výsuvný odpadkový koš pod dřezem, 2xspodní police, zadní a pravý lem, otvor pro baterii. Páková baterie provedení stolní, zesílené a otočné ramínko – dlouhé min. 200mm. Průměr 32 mm. S kovovou loketní pákou.</t>
  </si>
  <si>
    <t>22.02</t>
  </si>
  <si>
    <t>Lisovaný dřez 600x500x250, prolamovaná pracovní deska kolem dřezu, zásuvkový blok pod dřezem, spodní police, zadní a pravý lem, otvor pro sprchu. Sprcha s baterií ze stolu a s ramínkem, nerezová tlaková hadice, vyrovnávací pružina, tlaková sprcha s pákovým ovladačem</t>
  </si>
  <si>
    <t>22.03</t>
  </si>
  <si>
    <t>1200x400</t>
  </si>
  <si>
    <t>22.04</t>
  </si>
  <si>
    <t>700x500</t>
  </si>
  <si>
    <t>22.05</t>
  </si>
  <si>
    <t>S22.05</t>
  </si>
  <si>
    <t>škrabka zeleniny</t>
  </si>
  <si>
    <t xml:space="preserve"> 23 – ČISTÁ PŘÍPRAVA ZELENINY</t>
  </si>
  <si>
    <t>23.01</t>
  </si>
  <si>
    <t>2000x700x800</t>
  </si>
  <si>
    <t>1xLisovaný dřez 340x240x150, prolamovaná pracovní deska kolem dřezu, výsuvný odpadkový koš pod dřezem, 2xspodní police, zadní a levý lem, otvor pro baterii. Páková baterie provedení stolní, zesílené a otočné ramínko – dlouhé min. 200mm. Průměr 32 mm. S kovovou loketní pákou.</t>
  </si>
  <si>
    <t>23.02</t>
  </si>
  <si>
    <t>23.03</t>
  </si>
  <si>
    <t>23.04</t>
  </si>
  <si>
    <t>23.05</t>
  </si>
  <si>
    <t>Univerzální robot pro připojení různých příslušenství pro zpracování např. masa a zeleniny. Nerez motorová jednotka s magnetickým spínačem, pojízdné provedení, elektronická regulace prostřednictvím LCD displeje. Včetně planetové míchací hlavice, krytu, kotlíku 40 litrů, šlechací metla, míchací metla, hnětací hák. Velkokapacitní kráječ zeleniny v hodinové kapacitě 100 až 1000 kg, Trychtýřová velkokapacitní násypka z nerez oceli, Nerez rotor, Nerez rameno, Krájecí kotouč nastavitelný až v 16-ti rozměrech plátkování, Kotouč strouhací na sýr, Kostičkovač 10x10x10 mm vč. čistícího zařízení na kostkovací mřížku, Válec strouhací 2 mm s kapacitou 300 kg/hod, Válec strouhací 6 mm s kapacitou 850 kg/hod, válec strouhací 4 mm, Originální stojan na koutouče a kostičkovač.</t>
  </si>
  <si>
    <t>23.06</t>
  </si>
  <si>
    <t>23.07</t>
  </si>
  <si>
    <t>2xspodní police, zadní a levý lem</t>
  </si>
  <si>
    <t>23.08</t>
  </si>
  <si>
    <t>23.09</t>
  </si>
  <si>
    <t xml:space="preserve"> 25 – PŘÍPRAVA STUDENÉ KUCHYNĚ</t>
  </si>
  <si>
    <t>25.01</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</si>
  <si>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</si>
  <si>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25.02</t>
  </si>
  <si>
    <t>25.03</t>
  </si>
  <si>
    <t>25.04</t>
  </si>
  <si>
    <t>25.05</t>
  </si>
  <si>
    <t>Zásuvkový blok, 2xspodní police, zadní a pravý lem, výřez na sloup</t>
  </si>
  <si>
    <t>25.06</t>
  </si>
  <si>
    <t>spodní police, zadní lem</t>
  </si>
  <si>
    <t>25.07</t>
  </si>
  <si>
    <t>25.08</t>
  </si>
  <si>
    <t>25.09</t>
  </si>
  <si>
    <t>S25.02</t>
  </si>
  <si>
    <t>nářezový stroj</t>
  </si>
  <si>
    <t xml:space="preserve"> 26 – PŘÍPRAVA DIETNÍCH POKRMŮ</t>
  </si>
  <si>
    <t>26.01</t>
  </si>
  <si>
    <t>chladící stůl</t>
  </si>
  <si>
    <t>3xsekce, 3xdveře, zadní lem</t>
  </si>
  <si>
    <t>26.02</t>
  </si>
  <si>
    <t>Lisovaný dřez 400x400x250, prolamovaná pracovní deska kolem dřezu, zásuvkový blok pod dřezem, spodní police, zadní a levý lem, otvor pro baterii. Páková baterie provedení stolní, zesílené a otočné ramínko – dlouhé min. 200mm. Průměr 32 mm. S kovovou loketní pákou.</t>
  </si>
  <si>
    <t>26.03</t>
  </si>
  <si>
    <t>skříňka nástěnná</t>
  </si>
  <si>
    <t>2000x350</t>
  </si>
  <si>
    <t>Posuvné dveře, 2xpolice</t>
  </si>
  <si>
    <t>univerzální robot – stolní</t>
  </si>
  <si>
    <t xml:space="preserve"> 27 – VARNA</t>
  </si>
  <si>
    <t>27.01</t>
  </si>
  <si>
    <t>konvektomat 20xGN1/1 včetně příslušenství</t>
  </si>
  <si>
    <t>Rozměr max. 900x950x2000 mm. Elektricky vyhřívané samostatně stojící zařízení. Vyvíjení páry v integrovaném bojleru. Integrovaný bezúdržbový systém odlučování tuků bez přídavného tukového filtru. Min. tři manuálně programovatelné a nezávisle modulovací obousměrné kola ventilátoru s min. 5  rychlostmi. Zařízení je vybaveno odvětrávanými dvířky varné komory s trojitým sklem. Zařízení je dále vybaveno barevným displejem. Varná komora má úsporné LED osvětlení. Příprava pokrmu ve vnitřním prostoru je možná se stojanovým vozíkem (min. 65  mm) pro podélné vložení 20 roštů nebo plechů 1/1 GN a menších GN o rozměru GN1/2, GN 1/3 a GN 2/3  (vozík je součástí dodávky). Možné připojení na systém pro úsporu energie podle DIN 18875. Zařízení je schváleno k  provozu bez dozoru. Zařízení je vybaveno provozními režimy: Vaření v  páře, horkém vzduchu a  kombinovaná příprava s  volnou regulací vlhkosti, regenerace, vaření s  nízkými teplotami, vaření s  teplotním rozdílem, regulace vnitřní teploty pokrmu, zchlazení prostřednictvím kola ventilátoru. Vybavení zařízení plně automatickým měřením vlhkosti s  přesností regulace na procento a  zobrazením stupně vlhkosti ve varné komoře.  Zařízení automaticky rozpozná velikost, stav a  množství přidané potraviny a  automaticky zvolí optimální nastavení, aby bylo co nejrychleji dosaženo požadovaného výsledku vaření. 
Zařízení musí být certifikované jako energeticky zvláště efektivní produkt na základě kritérií energetické účinnosti a splňovat certifikaci min. Energy Star 3.0 (popř. jakoukoliv jinou certifikace, která splňuje certifikaci min. Energy Star 3.0 nebo vyšší). Zařízení lze libovolně naprogramovat (včetně obrázků, příslušenství a  textů) pomocí minimálně 500 varných programů. Rozsáhlá funkce vyhledávání v  celém obsahu příručky a  receptech v  zařízení, kontextové zobrazování informací nápovědy.  Provoz bez zařízení na změkčování vody a  bez dodatečného odvápňování. Vestavěný sifon pro napojení odpadní trubice na pevnou síť.
Zařízení je vybaveno plně automatickým systémem čištění nezávislým na tlaku vody s  více stupni čištění. Použití čisticích prostředků bez fosforu a  fosfátů. Zařízení má různé čisticí programy, i  bez dozoru přes noc, a  také funkci ultra rychlého čištění za max. 15  minut.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Možnost zobrazování spotřeby energie pro procesy vaření a  výstupu také prostřednictvím integrovaného rozhraní USB, které lze použít rovněž  k  lokální výměně dat. Datová paměť HACCP a  výstup i  přes rozhraní USB nebo prostřednictvím cloudového řešení bez nutnosti speciálního softwaru výrobce. Integrovaná správa hygieny prostřednictvím cloudového řešení se zobrazováním stavu čištění a  údržby, servisních a  chybových hlášení. Včetně přerušovače kondenzace – nerezového komínku pro rozptyl páry do prostoru.</t>
  </si>
  <si>
    <t>27.02</t>
  </si>
  <si>
    <t>250x250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</si>
  <si>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27.01, cena zahrnuta u poz. 27.01</t>
    </r>
  </si>
  <si>
    <t>27.03</t>
  </si>
  <si>
    <t>závážecí vozík do konvektomatu</t>
  </si>
  <si>
    <r>
      <t xml:space="preserve">originální příslušenství ke konvektomatu – </t>
    </r>
    <r>
      <rPr>
        <b/>
        <sz val="8"/>
        <color indexed="8"/>
        <rFont val="Arial"/>
        <family val="2"/>
        <charset val="238"/>
      </rPr>
      <t>příslušenství k poz. 27.01, cena zahrnuta u poz. 27.01</t>
    </r>
  </si>
  <si>
    <t>S27.04</t>
  </si>
  <si>
    <t>sklopný kotel s míchadlem 300 litrů</t>
  </si>
  <si>
    <t>27.05</t>
  </si>
  <si>
    <t>600x1000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</si>
  <si>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27.04, cena zahrnuta u poz. 27.07</t>
    </r>
  </si>
  <si>
    <t>27.06</t>
  </si>
  <si>
    <t>neutrální modul</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</si>
  <si>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t>
    </r>
    <r>
      <rPr>
        <sz val="8"/>
        <rFont val="ArialMT"/>
        <family val="2"/>
      </rPr>
      <t xml:space="preserve">pro instalaci na nerezový sokl min. 100 mm (dodávka včetně nerezového soklu). </t>
    </r>
    <r>
      <rPr>
        <sz val="8"/>
        <color indexed="8"/>
        <rFont val="ArialMT"/>
        <family val="2"/>
      </rPr>
      <t xml:space="preserve">Volná pracovní plocha neutrálního modulu – půdorysný rozměr min. 400 x 900 mm. Celkový půdorysný rozměr varného bloku bude max. 3800 x 1900 mm  – </t>
    </r>
    <r>
      <rPr>
        <b/>
        <sz val="8"/>
        <color indexed="8"/>
        <rFont val="Arial"/>
        <family val="2"/>
        <charset val="238"/>
      </rPr>
      <t>příslušenství k poz. 27.07, cena zahrnuta u poz. 27.07</t>
    </r>
  </si>
  <si>
    <t>27.07</t>
  </si>
  <si>
    <t>varný kotel 300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</si>
  <si>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300 litrů s nepřímým ohřevem. Kotel bude vybaven elektronickým ovládáním pomocí dotykového displeje, krytého ochranným sklem. Doba nahřátí kotle dle metodiky DIN EN 18855 je 52 minut (+/- 10%).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Automatické plnění vody dle požadovaného množství a nastavení poměru studené a teplé vody. USB rozhraní pro generování dat HACCP bez specifického softwaru. Rozvody vody budou v provedení Cu nebo CNS trubky. Kotel bude vybaven uzavřeným topným systémem bez nutnosti dopouštění duplikátoru. Zařízení bude připraveno z výroby pro připojení systému optimalizace výkonu energetického maxima podle DIN 18875. Ochrana proti průniku vody minimálně IPX5 nebo vyšší. Víko kotle bude dvojité. Vnitřní část kotle, která přijde do styku s potravinou bude z  oceli CrNiMo 1.4571. Horní deska bude prolamovaná s integrovaným odtokem. Kotel bude vybaven napouštěcí armaturou a výpustným kohoutem. Pro instalaci na nerezový sokl min. 100 mm  (dodávka včetně nerezového soklu). Celkový půdorysný rozměr varného bloku bude max. 3800 x 1900 mm.</t>
  </si>
  <si>
    <t>27.08</t>
  </si>
  <si>
    <t>1600x400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</si>
  <si>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27.07, cena zahrnuta u poz. 27.07</t>
    </r>
  </si>
  <si>
    <t>27.09</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</si>
  <si>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Hygienicky integrovaná napouštěcí baterie pro SV+TV. Otevřená podestavba v provedení H1 pro instalaci na nerezový sokl min. 100 mm (dodávka včetně nerezového soklu).. Volná pracovní plocha neutrálního modulu – půdorysný rozměr min. 600 x 900 mm. Celkový půdorysný rozměr varného bloku bude max. 3800 x 1900 mm.  – </t>
    </r>
    <r>
      <rPr>
        <b/>
        <sz val="8"/>
        <color indexed="8"/>
        <rFont val="Arial"/>
        <family val="2"/>
        <charset val="238"/>
      </rPr>
      <t>příslušenství k poz. 27.10, cena zahrnuta u poz. 27.10</t>
    </r>
  </si>
  <si>
    <t>27.10</t>
  </si>
  <si>
    <t>indukční sporák včetně příslušenství</t>
  </si>
  <si>
    <t>Celoplošná indukční varná zóna, min. rozměr varné desky 640x680 mm,  varná zóna se skládá ze čtyř samostatně regulovatelných zón čtvercového nebo obdélníkového tvaru s rozměrem min. 280x280 mm, přičemž v každé zóně je možné ohřívat malé nádoby o průměru 110 mm (+/- 10%), identifikace hrnce, plynulá regulace výkonu, výkon 20 kW (+/- 10%). Kompletní konstrukce z nerezové oceli AISI 304. Otevřená podestavba s policí v provedení H1 pro instalaci na nerezový sokl min. 100 mm (dodávka včetně nerezového soklu).  Celkový půdorysný rozměr varného bloku bude max. 3800 x 1900 mm.</t>
  </si>
  <si>
    <t>27.11</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</si>
  <si>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27.10, cena zahrnuta u poz. 27.10</t>
    </r>
  </si>
  <si>
    <t>27.12</t>
  </si>
  <si>
    <t>varný kotel 250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</si>
  <si>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250 litrů s nepřímým ohřevem. Kotel bude vybaven elektronickým ovládáním pomocí dotykového displeje, krytého ochranným sklem.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Doba nahřátí kotle dle metodiky DIN EN 18855 je 52 minut (+/- 10%). Automatické plnění vody dle požadovaného množství a nastavení poměru studené a teplé vody. USB rozhraní pro generování dat HACCP. Rozvody vody budou v provedení Cu. Kotel bude vybaven uzavřeným topným systémem bez nutnosti dopouštění duplikátoru. Víko kotle bude dvojité. Vnitřní část kotle, která přijde do styku s potravinou bude z  oceli CrNiMo 1.4571. Horní deska bude prolamovaná s  odtokem. Kotel bude vybaven napouštěcí armaturou a výpustným kohoutem. Pro instalaci na nerezový sokl min. 100 mm (dodávka včetně nerezového soklu). Celkový půdorysný rozměr varného bloku bude max. 3800 x 1900 mm.</t>
  </si>
  <si>
    <t>27.13</t>
  </si>
  <si>
    <t>1400x400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</si>
  <si>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27.12, cena zahrnuta u poz. 27.12</t>
    </r>
  </si>
  <si>
    <t>27.14</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</si>
  <si>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Instalační skříň včetně dvířek pro rozvody, připojení a uzávěry k varnému bloku.  Zařízení bude vybaveno hlavním uzávěrem vody pro danou část. Kohouty (hlavní uzávěry) budou hygienicky zabudované do zařízení a budou zapuštěny za přední hranu pracovní desky.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27.12, cena zahrnuta u poz. 27.12</t>
    </r>
  </si>
  <si>
    <t>27.15</t>
  </si>
  <si>
    <t>Multifunkční pánev včetně příslušenství</t>
  </si>
  <si>
    <r>
      <t xml:space="preserve">Užitná kapacita vany bude min. 90 litrů. Min. půdorysný rozměr vany 1000x600 mm. Max.hloubka vany 200 mm. Pánev bude mít tryskané, nepřilnavé dno. Vrchní vrstva dna (kontaktní část) bude nerezová min. 2 mm silná a spodní vrstva dna pánve bude teplorozvodná o síle min. 8 mm. Pánev bude mít min. dvouzónové vytápění s  oddělenou termostatickou regulací.  od min. 50°C do min. 250°C. Pánev bude vybavena elektronickým ovládáním pomocí dotykového displeje, krytého ochranným sklem. Komunikace v českém jazyce. Dále bude vybavena elektronickou regulací teploty a automatickým procesem vaření. Přednastavené režimy pro mléčné pokrmy, udržovací režim a rychlé zavaření. Min. 8 přednastavených stupňů výkonu. Automatické plnění vody dle požadovaného množství s přesností na jeden litr a nastavení poměru studené a teplé vody. USB rozhraní pro generování dat HACCP. Ve spodní části bude osazena min. 2“ výpustným kohoutem. Pánev bude umožňovat zajetí vozíkem s GN1/1 pod výpustný kohout. Včetně integrované navinovací sprchy. Pro instalaci na nerezový sokl min. 100 mm </t>
    </r>
    <r>
      <rPr>
        <sz val="8"/>
        <color indexed="8"/>
        <rFont val="ArialMT"/>
        <family val="2"/>
      </rPr>
      <t xml:space="preserve">(dodávka včetně nerezového soklu). </t>
    </r>
    <r>
      <rPr>
        <sz val="8"/>
        <color indexed="8"/>
        <rFont val="Arial"/>
        <family val="2"/>
        <charset val="238"/>
      </rPr>
      <t xml:space="preserve"> Instalovaný příkon max. 19 kW. Celkový půdorysný rozměr varného bloku bude max. 3800 x 1900 mm.</t>
    </r>
  </si>
  <si>
    <t>27.16</t>
  </si>
  <si>
    <t>800x450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</si>
  <si>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27.15, cena zahrnuta u poz. 27.15</t>
    </r>
  </si>
  <si>
    <t>27.17</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</si>
  <si>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Pro instalaci na nerezový sokl min. 100 mm (dodávka včetně nerezového soklu).. Volná pracovní plocha neutrálního modulu – půdorysný rozměr min. 1000 x 900 mm. Celkový půdorysný rozměr varného bloku bude max. 3200 x 1900 mm.  – </t>
    </r>
    <r>
      <rPr>
        <b/>
        <sz val="8"/>
        <color indexed="8"/>
        <rFont val="Arial"/>
        <family val="2"/>
        <charset val="238"/>
      </rPr>
      <t>příslušenství k poz. 27.15, cena zahrnuta u poz. 27.15</t>
    </r>
  </si>
  <si>
    <t>27.18</t>
  </si>
  <si>
    <t>tlaková pánev 90 litrů včetně příslušenství</t>
  </si>
  <si>
    <t>Multifunkční pánev, TLAKOVÁ, sklopná, elektrická, užitný objem min. 90 litrů, min. 5ti bodová pokrmová sonda. Varný povrch je složen z vícevrstvého dna o celkové minimální síle 18 mm. Instalovaný příkon: max. 16kW.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2x1/1GN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3200 x 1900 mm.</t>
  </si>
  <si>
    <t>27.19</t>
  </si>
  <si>
    <t>800x400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</si>
  <si>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27.18, cena zahrnuta u poz. 27.18</t>
    </r>
  </si>
  <si>
    <t>27.20</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</si>
  <si>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1000 x 900 mm. Celkový půdorysný rozměr varného bloku bude max. 3200 x 1900 mm</t>
    </r>
    <r>
      <rPr>
        <sz val="8"/>
        <color indexed="58"/>
        <rFont val="ArialMT"/>
        <family val="2"/>
      </rPr>
      <t xml:space="preserve">.  – </t>
    </r>
    <r>
      <rPr>
        <b/>
        <sz val="8"/>
        <color indexed="58"/>
        <rFont val="ArialMT"/>
        <family val="2"/>
      </rPr>
      <t>příslušenství k poz. 27.18, cena zahrnuta u poz. 27.18</t>
    </r>
  </si>
  <si>
    <t>27.21</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</si>
  <si>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27.18, cena zahrnuta u poz. 27.18</t>
    </r>
  </si>
  <si>
    <t>27.22</t>
  </si>
  <si>
    <t>tlaková pánev 170 litrů včetně příslušenství</t>
  </si>
  <si>
    <t>Multifunkční pánev, TLAKOVÁ, sklopná, elektrická, užitný objem min. 170 litrů, min. 5ti bodová pokrmová sonda. Varný povrch je složen z vícevrstvého dna o celkové minimální síle 18 mm. Instalovaný příkon: max. 21 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3x1/1GN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3400 x 1900 mm.</t>
  </si>
  <si>
    <t>27.23</t>
  </si>
  <si>
    <t>1200x500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</si>
  <si>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27.22, cena zahrnuta u poz. 27.22</t>
    </r>
  </si>
  <si>
    <t>27.24</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</si>
  <si>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27.22, cena zahrnuta u poz. 27.22</t>
    </r>
  </si>
  <si>
    <t>S27.14</t>
  </si>
  <si>
    <t>tlaková pánev 170 litrů</t>
  </si>
  <si>
    <t>27.26</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</si>
  <si>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výškově nastavitelné police. </t>
    </r>
    <r>
      <rPr>
        <sz val="8"/>
        <color indexed="8"/>
        <rFont val="ArialMT"/>
        <family val="2"/>
      </rPr>
      <t>Volná pracovní plocha neutrálního modulu – půdorysný rozměr min. 500 x 800 mm. Celkový půdorysný rozměr varného bloku bude max. 2700 x 900 mm</t>
    </r>
    <r>
      <rPr>
        <sz val="8"/>
        <color indexed="58"/>
        <rFont val="ArialMT"/>
        <family val="2"/>
      </rPr>
      <t xml:space="preserve">.  – </t>
    </r>
    <r>
      <rPr>
        <b/>
        <sz val="8"/>
        <color indexed="58"/>
        <rFont val="ArialMT"/>
        <family val="2"/>
      </rPr>
      <t>příslušenství k poz. 27.28, cena zahrnuta u poz. 27.28</t>
    </r>
  </si>
  <si>
    <t>27.27</t>
  </si>
  <si>
    <t>1200x450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</si>
  <si>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27.28, cena zahrnuta u poz. 27.28</t>
    </r>
  </si>
  <si>
    <t>27.28</t>
  </si>
  <si>
    <t>multifunkční pánev včetně příslušenství</t>
  </si>
  <si>
    <t>Elektrické multifunkční zařízení s automatickým zdvihem košů.
Objem min.: 2 x 75 litrů dle DIN 18857, Kapacita GN: min. 2 x GN 1/1, Rozměr dna: min. 2 x 540 x 550 mm, Hloubka vany: max. 280 mm, Užitná plocha: min. 2 x 30 dm2, Celkový instalovaný příkon max.: 37 kW.
Automatický a manuální režim úpravy pokrmů, dotyková barevná obrazovka s HD rozlišením, kompletní ovládání v českém jazyce, možnost uložení vlastních programů, paměť pro min. 100 programů o min. 10 krocích, krytí displeje min. IPX5.
Konstrukce stroje kompletně v provedení AISI 304, minimální síla materiálu 2 mm, materiál vany AISI 316, dvojité robustní izolované víko s  motorickým zdvihem.
Automatický systém napouštění vany - dávkování vody s přesností na 1dcl, Vyklápění pánve bez trhavých pohybů i při maximálním naplnění, vícebodová sonda pro měření teploty jádra suroviny, integrovaný elektricky ovládaný odpad ve dně vany pánve s automatickým uzávěrem, automatický zdvih košů – včetně možnosti vaření v  koších i se zavřeným víkem, samostatný motor pro zdvih košů, automatická senzorová signalizace zavěšení ramene pro automatický zdvih košů, integrovaná zásuvka 230 V /16 A, USB konektor, integrovaná sprcha s automatickým navíjením a kovovou hlavicí. HACCP paměť pro min. 300 posledních procesů. Možnost vaření bez dozoru.
Servisní přístup z přední části stroje, jednoduše výsuvný panel elektrické výzbroje v noze.
Rameno na automatický zdvih košů (1 ks), varný koš (1 ks), rošt 1/1 (2 ks), elektrický vozík k pánvi (1ks, 600x780x990 mm, možnost používání bez stálého připojení k síti - bateriový s možností nabíjení, 0,3 kW – 230 V, kapacita GN1/1 200 mm, zdvih v rozsahu min. 400 až min. 700 mm, nosnost min. 40 kg), houbička na mytí (1 ks), špachtle s držadlem (1 ks). Celkový půdorysný rozměr varného bloku bude max. 2700 x 900 mm.</t>
  </si>
  <si>
    <t>27.29</t>
  </si>
  <si>
    <t>27.30</t>
  </si>
  <si>
    <t>1800x700x800</t>
  </si>
  <si>
    <t>27.31</t>
  </si>
  <si>
    <t>1xsekce zásuvy na GN, spodní police, zadní lem</t>
  </si>
  <si>
    <t>27.32</t>
  </si>
  <si>
    <t>1xLisovaný dřez 340x240x150, prolamovaná pracovní deska kolem dřezu, výsuvný odpadkový koš pod dřezem, 2xspodní police, zadní lem, otvor pro bateri. Páková baterie provedení stolní, zesílené a otočné ramínko – dlouhé min. 200mm. Průměr 32 mm. S kovovou loketní pákou.</t>
  </si>
  <si>
    <t>27.33</t>
  </si>
  <si>
    <t>1800x300</t>
  </si>
  <si>
    <t>dvoupatrová police, plná, snadno přestavitelná bez použití nářadí, na spodní části dolní police 5 x zásuv na GN 1/4 + 5 x GN 1/4 z polypropylenu s víkem</t>
  </si>
  <si>
    <t xml:space="preserve"> 28 – PORCOVÁNÍ HOTOVÝCH POKRMŮ</t>
  </si>
  <si>
    <t>28.01</t>
  </si>
  <si>
    <t>1xLisovaný dřez 340x240x150, prolamovaná pracovní deska kolem dřezu, výsuvný odpadkový koš pod dřezem, 2xspodní police, zadní lem, otvor pro baterii. Páková baterie provedení stolní, zesílené a otočné ramínko – dlouhé min. 200mm. Průměr 32 mm. S kovovou loketní pákou.</t>
  </si>
  <si>
    <t>28.02</t>
  </si>
  <si>
    <t>Zásuvkový blok, 2xspodní police, zadní a pravý lem</t>
  </si>
  <si>
    <t>28.03</t>
  </si>
  <si>
    <t>1400x700x800</t>
  </si>
  <si>
    <t>28.04</t>
  </si>
  <si>
    <t>28.05</t>
  </si>
  <si>
    <t>1400x300</t>
  </si>
  <si>
    <t>28.06</t>
  </si>
  <si>
    <t>2000x900x800</t>
  </si>
  <si>
    <r>
      <t>1xzásuvka pod PD, 2xsekce zásuvy na GN, 2xspodní police, bez zadního lemu, n</t>
    </r>
    <r>
      <rPr>
        <sz val="8"/>
        <color indexed="8"/>
        <rFont val="ArialMT"/>
        <family val="2"/>
      </rPr>
      <t xml:space="preserve">a čelní straně zařízení bude osazena-zapuštěna hygienicky integrovaná elektrická zásuvka 230V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</si>
  <si>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28.07</t>
  </si>
  <si>
    <r>
      <t>1xzásuvka pod PD, 2xsekce zásuvy na GN, 2xspodní police, bez zadního lemu, n</t>
    </r>
    <r>
      <rPr>
        <sz val="8"/>
        <color indexed="8"/>
        <rFont val="ArialMT"/>
        <family val="2"/>
      </rPr>
      <t xml:space="preserve">a čelní straně zařízení bude osazena-zapuštěna hygienicky integrovaná elektrická zásuvka 1 x 230V a 1 x 400 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</si>
  <si>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28.08</t>
  </si>
  <si>
    <t>2400x700x800</t>
  </si>
  <si>
    <t>28.09</t>
  </si>
  <si>
    <t>28.10</t>
  </si>
  <si>
    <t>2400x300</t>
  </si>
  <si>
    <t>S28.17</t>
  </si>
  <si>
    <t>kráječ chleba a knedlíků</t>
  </si>
  <si>
    <t xml:space="preserve"> 29 – VÝDEJ JÍDEL</t>
  </si>
  <si>
    <t>29.01</t>
  </si>
  <si>
    <t>vyhřívaný výdej 3xGN1/1 včetně příslušenství</t>
  </si>
  <si>
    <t>1200x800x800(1100)</t>
  </si>
  <si>
    <r>
      <t xml:space="preserve">Vyhřívaná vana 3 x GN1/1, hluboká min. 210 mm, včetně nástavby s nerezovou policí, LED osvětlením, přední část sklo, včetně integrovaného napouštění a vypouštění vody přes kohouty v instalační šachtě, spodní police, skříňové provedení, bezespárové napojení sousedních stolů, pro instalaci na nerezový sokl min. 100 mm </t>
    </r>
    <r>
      <rPr>
        <sz val="8"/>
        <color indexed="8"/>
        <rFont val="ArialMT"/>
        <family val="2"/>
      </rPr>
      <t>(dodávka včetně nerezového soklu)</t>
    </r>
    <r>
      <rPr>
        <sz val="8"/>
        <rFont val="Arial"/>
        <family val="2"/>
        <charset val="1"/>
      </rPr>
      <t>, včetně celonerezového interiérového obkladu (všechny pohledové části) a designového obkladu z UMK v přední (pohledové části) výdejního segmentu (výška obkladu min. 500 mm)</t>
    </r>
  </si>
  <si>
    <t>29.02</t>
  </si>
  <si>
    <t>výdejní stůl</t>
  </si>
  <si>
    <t>450x800x800</t>
  </si>
  <si>
    <r>
      <t>spodní police, skříňové provedení, bezespárové napojení sousedních stolů, n</t>
    </r>
    <r>
      <rPr>
        <sz val="8"/>
        <color indexed="8"/>
        <rFont val="ArialMT"/>
        <family val="2"/>
      </rPr>
      <t>a straně obsluhy bude osazena-zapuštěna hygienicky integrovaná elektrická zásuvka 230V s  krytím proti stříkající vodě, pro instalaci na nerezový sokl min. 100 mm (dodávka včetně nerezového soklu)</t>
    </r>
    <r>
      <rPr>
        <sz val="8"/>
        <rFont val="Arial"/>
        <family val="2"/>
      </rPr>
      <t>, včetně celonerezového interiérového obkladu (všechny pohledové části) a designového obkladu z UMK v přední (pohledové části) výdejního segmentu (výška obkladu min. 500 mm)</t>
    </r>
    <r>
      <rPr>
        <sz val="8"/>
        <color indexed="8"/>
        <rFont val="ArialMT"/>
        <family val="2"/>
      </rPr>
      <t xml:space="preserve">  – </t>
    </r>
    <r>
      <rPr>
        <b/>
        <sz val="8"/>
        <color indexed="8"/>
        <rFont val="Arial"/>
        <family val="2"/>
        <charset val="238"/>
      </rPr>
      <t>příslušenství k poz. 29.01, cena zahrnuta u poz. 29.01</t>
    </r>
  </si>
  <si>
    <t>29.03</t>
  </si>
  <si>
    <t>chlazený výdej GN2/1 včetně příslušenství</t>
  </si>
  <si>
    <t>800x800x800(1100)</t>
  </si>
  <si>
    <r>
      <t xml:space="preserve">Chladící vana 2/1 s přefukem, hluboká min. 210 mm, automatické odtávání a odpařování, včetně nástavby s nerezovou policí, LED osvětlením, uzpůsobeno pro samoobslužný výdej, skříňové provedení, bezespárové napojení sousedních stolů, pro instalaci na nerezový sokl min. 100 mm </t>
    </r>
    <r>
      <rPr>
        <sz val="8"/>
        <color indexed="8"/>
        <rFont val="ArialMT"/>
        <family val="2"/>
      </rPr>
      <t>(dodávka včetně nerezového soklu),</t>
    </r>
    <r>
      <rPr>
        <sz val="8"/>
        <rFont val="Arial"/>
        <family val="2"/>
        <charset val="1"/>
      </rPr>
      <t xml:space="preserve"> včetně celonerezového interiérového obkladu (všechny pohledové části) a designového obkladu z UMK v přední (pohledové části) výdejního segmentu (výška obkladu min. 500 mm)</t>
    </r>
  </si>
  <si>
    <t>29.04</t>
  </si>
  <si>
    <t>pojezdová dráha</t>
  </si>
  <si>
    <t>4900x350</t>
  </si>
  <si>
    <r>
      <t xml:space="preserve">4 x jekl 30/20 + jeklové podpěry  – </t>
    </r>
    <r>
      <rPr>
        <b/>
        <sz val="8"/>
        <color indexed="8"/>
        <rFont val="Arial"/>
        <family val="2"/>
        <charset val="238"/>
      </rPr>
      <t>příslušenství k poz. 29.03, cena zahrnuta u poz. 29.03</t>
    </r>
  </si>
  <si>
    <t>29.05</t>
  </si>
  <si>
    <t>zařízení na výdej studených nápojů včetně příslušenství</t>
  </si>
  <si>
    <t>POST-MIX Zařízení na výrobu a stáčení limonád, sody a vody.  Možnost míchání sirupů s vodou nebo se sodou. K výrobě čtyř druhů různých ochucených nápojů, stáčení chlazené vody a sodové vody. Ovládání mechanickými tlačítky na skleněném panelu s podsvícenými poli pro symboly příchutí a nápojů. Možnost elektronicky nastavovat poměry sirupů, velikosti dávek, sledovat množství vydaných nápojů i hlídat stav vodního filtru. Chladící výkon přístroje: min. 35 l/h. Max. rozměry šířka/hloubka/výška: 300/ 500 / 500 mm. Včetně příslušenství pro zprovoznění zařízení (bez sirupů a bez láhve s CO2)</t>
  </si>
  <si>
    <t>29.06</t>
  </si>
  <si>
    <t>nápojový stůl</t>
  </si>
  <si>
    <t>2000x800x900</t>
  </si>
  <si>
    <r>
      <t xml:space="preserve">Vestavěný zásobník na koše s automatickým posuvem, skříňové provedení, křídlové dveře, uzamykatelné,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29.05, cena zahrnuta u poz. 29.05</t>
    </r>
  </si>
  <si>
    <t>29.07</t>
  </si>
  <si>
    <t>zařízení na výdej teplých nápojů</t>
  </si>
  <si>
    <t>Varný termos – celkový objem min. 30 litrů, Max. rozměr: 500x500x600 mm, dvouplášťové provedení, nerezové provedení (vnitřní i vnější), volba teploty, odnímatelná odkapová miska s roštem, izolované provedení, příkon 2,5 KW/230 V, včetně celonerezonerezová tlaková hadice, hadice min.2 m dlouhá, s koncovkou pro plnění termosu, pákovým ovládáním a úchytem pro upevnění</t>
  </si>
  <si>
    <t>29.08</t>
  </si>
  <si>
    <t>vyhřívaný výdej 2xGN1/1 včetně příslušenství</t>
  </si>
  <si>
    <t>1500x800x800(1100)</t>
  </si>
  <si>
    <t>Vyhřívaná vana 2 x GN1/1, hluboká min. 210 mm, včetně nástavby s nerezovou policí, LED osvětlením, uzpůsobeno pro samoobslužný výdej, včetně integrovaného napouštění a vypouštění vody přes kohouty v instalační šachtě,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t>
  </si>
  <si>
    <t>29.09</t>
  </si>
  <si>
    <t>zásobník na koše</t>
  </si>
  <si>
    <r>
      <t xml:space="preserve">Vestavěný zásobník na koše s automatickým posuvem,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29.08, cena zahrnuta u poz. 29.08</t>
    </r>
  </si>
  <si>
    <t>29.10</t>
  </si>
  <si>
    <t>3500x350</t>
  </si>
  <si>
    <r>
      <t xml:space="preserve">4 x jekl 30/20 + jeklové podpěry  – </t>
    </r>
    <r>
      <rPr>
        <b/>
        <sz val="8"/>
        <color indexed="8"/>
        <rFont val="Arial"/>
        <family val="2"/>
        <charset val="238"/>
      </rPr>
      <t>příslušenství k poz. 29.08, cena zahrnuta u poz. 29.08</t>
    </r>
  </si>
  <si>
    <t>29.11</t>
  </si>
  <si>
    <t>vyhřívaná udržovací skříň 30xGN1/1</t>
  </si>
  <si>
    <t xml:space="preserve">Kapacita 30xGN1/1, řízená regulace zvlhčování (zásobník na vodu na min. 3 litry), aktivní vyhřívání pomocí ventilátoru, možnost nastavení vlhkosti, nástřikový systém zvlhčování, digitální ovládání přes displej, Vnitřní boční stěny s vylisovanými zásuvy pro gastronádoby GN1/1 s roztečí min. 70 mm, ergonomická zapuštěná madla, 4 velká otočná kolečka s ochranou proti korozi z toho 2 s brzdami, plastové nárazníky po celém obvodu. Max. rozměry: 800x960x1600 mm, Příkon: 2,35 kW/230 V. </t>
  </si>
  <si>
    <t>29.12</t>
  </si>
  <si>
    <t>2200x700x900</t>
  </si>
  <si>
    <r>
      <t xml:space="preserve">1xLisovaný dřez 340x240x150, prolamovaná pracovní deska kolem dřezu, výsuvný odpadkový koš pod dřezem, zásuvkový blok, 2xspodní police, posuvné dveře, zadní a pravý lem, otvor pro baterii, pro instalaci na nerezový sokl min. 100 mm </t>
    </r>
    <r>
      <rPr>
        <sz val="8"/>
        <color indexed="8"/>
        <rFont val="ArialMT"/>
        <family val="2"/>
      </rPr>
      <t>(dodávka včetně nerezového soklu)</t>
    </r>
    <r>
      <rPr>
        <sz val="8"/>
        <rFont val="Arial"/>
        <family val="2"/>
        <charset val="1"/>
      </rPr>
      <t>. Páková baterie provedení stolní, zesílené a otočné ramínko – dlouhé min. 200mm. Průměr 32 mm. S kovovou loketní pákou.</t>
    </r>
  </si>
  <si>
    <t>29.13</t>
  </si>
  <si>
    <t>zásobník na talíře</t>
  </si>
  <si>
    <t>dvoutubusový, vyhřívaný, pojízdný, dvouplášťový, kapacita 2x55 talířů, 4 otočná kolečka, z toho 2 s brzdou, vč. plastových krytů tubusu</t>
  </si>
  <si>
    <t>29.14</t>
  </si>
  <si>
    <r>
      <t xml:space="preserve">pro GN2/1, objem minimálně 1250 litrů, teplotní rozsah -2 až +8 st.C, energetická třída B nebo nižší, klimatická třída 5, </t>
    </r>
    <r>
      <rPr>
        <sz val="8"/>
        <color indexed="8"/>
        <rFont val="Arial"/>
        <family val="2"/>
      </rPr>
      <t>chladivo R290 nebo R600A, min. 90mm silná 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zámek dveří, vestavěná chladicí jednotka, automatické odmrazování s následným odpařením kondenzátu, “E” nerezové vodící lišty pro zasouvání GN nádob těsně pod GN rošt, zaoblené vnější a vnitřní rohy, včetně 8 roštů, 4 x otočná kolečka z toho 2 s brzdou</t>
    </r>
  </si>
  <si>
    <t>S29.14</t>
  </si>
  <si>
    <t>29.15</t>
  </si>
  <si>
    <t>zásobník na příbory a podnosy</t>
  </si>
  <si>
    <t>zásobník na příbory na 4x GN1/4, spodní police na 2 sloupce podnosů vedle sebe, 4 otočná kolečka, z toho 2 s brzdou</t>
  </si>
  <si>
    <t>29.16</t>
  </si>
  <si>
    <t>studený bufet</t>
  </si>
  <si>
    <t>1200x1050x900(1200)</t>
  </si>
  <si>
    <t>Chladící vana 3/1 s přefukem, hluboká min. 210 mm, automatické odtávání a odpařování,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</si>
  <si>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29.17</t>
  </si>
  <si>
    <t>teplý bufet</t>
  </si>
  <si>
    <t>Vyhřívaná vana 3 x GN1/1, hluboká min. 210 mm,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</si>
  <si>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 xml:space="preserve"> 30 – MYTÍ STOLNÍHO NÁDOBÍ</t>
  </si>
  <si>
    <t>30.01</t>
  </si>
  <si>
    <t>sběrný pás</t>
  </si>
  <si>
    <r>
      <t>pro odkládání podnosů, napojen do myčky</t>
    </r>
    <r>
      <rPr>
        <sz val="8"/>
        <color indexed="8"/>
        <rFont val="ArialMT"/>
        <family val="2"/>
      </rPr>
      <t xml:space="preserve"> – </t>
    </r>
    <r>
      <rPr>
        <b/>
        <sz val="8"/>
        <color indexed="8"/>
        <rFont val="Arial"/>
        <family val="2"/>
        <charset val="238"/>
      </rPr>
      <t>příslušenství k poz. 30.02, cena zahrnuta u poz. 30.02</t>
    </r>
  </si>
  <si>
    <t>30.02</t>
  </si>
  <si>
    <t>mycí centrum včetně příslušenství</t>
  </si>
  <si>
    <r>
      <t xml:space="preserve">Uchazeč navrhne mycí technologii dle vlastní úvahy a možností, nabízený soubor musí splňovat níže uvedené parametry a podmínky. </t>
    </r>
    <r>
      <rPr>
        <sz val="8"/>
        <color indexed="8"/>
        <rFont val="ArialMT"/>
        <family val="2"/>
      </rPr>
      <t xml:space="preserve">(Zadavatel neurčuje počet zařízení, ze kterých se bude mycí centrum skládat.)
- výkon: min. 840 sad nádobí / hod. při dodržení normové doby mytí, tj. 2 minuty v aktivní mycí zóně dle DIN EN 17735,
přičemž pro účely výpočtu se určuje, že 1 sada nádobí obsahuje: tác plochý  530x370 mm, menü talíř průměr 260 mm porcelánový, talíř na polévku pr. 260 mm porcelánový, přílohová miska pr. 150 mm porcelánová, sklenice průměr 100 mm, sada příborů (3 kusy)
- min. požadovaný kapacitní výkon 840 sad nádobí/hod. je nutno doložit podrobným kapacitním výpočtem, prokazujícím splnění požadovaného výkonu všech komponentů sady (výpočet je součástí nabídky)
- zadavatel požaduje, aby součástí zařízení celého mycího centra byl i řemenový dopravníkový sběrný pás pro ukládání použitého nádobí na tácech a to v minimální délce 8 metrů úložné délky v jídelně (mimo prostoru umývárny)
- zadavatel současně požaduje, aby v prostoru umývárny byl zajištěn koridor o min. šířce 1500 mm, který bude přiléhat po celé délce zdi, která odděluje umývárnu od chodby do výdeje (aby tato část umývárny nebyla použita pro umístění jakékoliv mycí technologie)
- zadavatel současně požaduje, aby prostorové uspořádání mycí technologie umožňovalo, aby při vyřazení sběrného pásu pro ukládání použitého nádobí (z jakéhokoliv důvodu) z provozu, bylo možno zakládat použité nádobí do mycí technologie ze sběrných regálových vozů, umístěných v jídelně
- elektrický instalovaný příkon celého zařízení (vč. transportního pásu a ostatního příslušenství) nesmí být vyšší než 85,0 kW 
- celková spotřeba oplachové změkčené vody 200 l (+/- 10%) 
- zakládání táců a příborů do mycího centra bezobslužně, tedy bez jakéhokoliv kontaktu a manipulace obsluhy, přičemž se požaduje, aby tácy byly umývány ve vzpřímené, šikmé poloze, zajišťující odtok mycího roztoku a oplachové vody 
- ruční zakládání umývaného nádobí (talíře, miska, sklenička) na vstupu do pásové myčky musí být umožněno minimálně dvěma osobám současně (aby stihli požadovaný výkon)
- mycí zařízení musí být vybaveno účinným sušícím modulem takové délky, která zajistí, aby plastové tácy byly v sušící zóně min. 90 vteřin, při dodržení rychlosti (úložného pásu pro tácy) splňující podmínku min. 2 minuty v aktivní mycí zóně – bude prokázáno samostatným výpočtem (součást nabídky)
- mycí zařízení musí být vybaveno rekuperací, využívající zbytkové teplo (energii) z výstupního vzduchu s takovou účinností, aby vysálaný vzduch nemusel mít samostatný odtah vzduchotechniky, max. množství vysálaného vzduchu 300 m3/hod o teplotě + 20°C (+/- 10%)
- rekuperace v ekologickém provedení, tj. bez chladiva, kompresoru, bez dalších agregátů
- dodržení minimální vzdálenosti 1600 mm (prostor) od stěn umývárny a stěn mycího zařízení (prostor pro obsluhu, čištění a manipulaci)
</t>
    </r>
    <r>
      <rPr>
        <b/>
        <sz val="8"/>
        <color indexed="8"/>
        <rFont val="Arial-BoldMT"/>
        <family val="2"/>
      </rPr>
      <t>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t>
    </r>
    <r>
      <rPr>
        <sz val="8"/>
        <color indexed="8"/>
        <rFont val="ArialMT"/>
        <family val="2"/>
      </rPr>
      <t xml:space="preserve"> </t>
    </r>
  </si>
  <si>
    <t>30.03</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</si>
  <si>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30.02, cena zahrnuta u poz. 30.02</t>
    </r>
  </si>
  <si>
    <t>30.04</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</si>
  <si>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30.02, cena zahrnuta u poz. 30.02</t>
    </r>
  </si>
  <si>
    <t>30.05</t>
  </si>
  <si>
    <t>1500x700x900</t>
  </si>
  <si>
    <r>
      <t xml:space="preserve">1xLisovaný dřez 340x240x150 a 1xlisovaný dřez 600x500x250, prolamovaná pracovní deska kolem dřezů, výsuvný odpadkový koš pod dřezem, 2xspodní police, zadní lem, otvor pro baterii a sprchu. Páková baterie provedení stolní, zesílené a otočné ramínko – dlouhé min. 200mm. Průměr 32 mm. S kovovou loketní pákou. Sprcha s baterií ze stolu a s ramínkem, nerezová tlaková hadice, vyrovnávací pružina, tlaková sprcha s pákovým ovladačem – </t>
    </r>
    <r>
      <rPr>
        <b/>
        <sz val="8"/>
        <color indexed="8"/>
        <rFont val="Arial"/>
        <family val="2"/>
        <charset val="238"/>
      </rPr>
      <t>příslušenství k poz. 30.02, cena zahrnuta u poz. 30.02</t>
    </r>
  </si>
  <si>
    <t>30.06</t>
  </si>
  <si>
    <t>30.07</t>
  </si>
  <si>
    <t>vozík na sběr nádobí</t>
  </si>
  <si>
    <r>
      <t xml:space="preserve">Pro 22 podnosů (přesný rozměr upřesní uživatel) ve dvou sloupcích, horní police, opláštené boky a záda </t>
    </r>
    <r>
      <rPr>
        <sz val="8"/>
        <color indexed="8"/>
        <rFont val="ArialMT"/>
        <family val="2"/>
      </rPr>
      <t>celonerezový interiérový obklad</t>
    </r>
    <r>
      <rPr>
        <sz val="8"/>
        <rFont val="Arial"/>
        <family val="2"/>
        <charset val="1"/>
      </rPr>
      <t xml:space="preserve">, </t>
    </r>
    <r>
      <rPr>
        <sz val="8"/>
        <color indexed="8"/>
        <rFont val="ArialMT"/>
        <family val="2"/>
      </rPr>
      <t xml:space="preserve">4 velká otočná kolečka s ochranou proti korozi z toho 2 s brzdam, ergonomická madla – </t>
    </r>
    <r>
      <rPr>
        <b/>
        <sz val="8"/>
        <color indexed="8"/>
        <rFont val="Arial"/>
        <family val="2"/>
        <charset val="238"/>
      </rPr>
      <t>příslušenství k poz. 30.02, cena zahrnuta u poz. 30.02</t>
    </r>
  </si>
  <si>
    <t xml:space="preserve"> 31 – MYTÍ PROVOZNÍHO NÁDOBÍ</t>
  </si>
  <si>
    <t>31.01</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</si>
  <si>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31.07, cena zahrnuta u poz. 31.07</t>
    </r>
  </si>
  <si>
    <t>31.02</t>
  </si>
  <si>
    <t>kombivýlevka</t>
  </si>
  <si>
    <t>500x800x900</t>
  </si>
  <si>
    <r>
      <t xml:space="preserve">1x umyvadlo 380x290x130, otvor pro baterii, 1x dřez 400x400x250, sklopný rošt, zadní lem. </t>
    </r>
    <r>
      <rPr>
        <sz val="8"/>
        <color indexed="8"/>
        <rFont val="ArialMT"/>
        <family val="2"/>
      </rPr>
      <t xml:space="preserve">Páková baterie provedení stolní, zesílené a otočné ramínko – dlouhé min. 200mm. Průměr 32 mm. S kovovou loketní pákou. – </t>
    </r>
    <r>
      <rPr>
        <b/>
        <sz val="8"/>
        <color indexed="8"/>
        <rFont val="Arial"/>
        <family val="2"/>
        <charset val="238"/>
      </rPr>
      <t>příslušenství k poz. 31.07, cena zahrnuta u poz. 31.07</t>
    </r>
  </si>
  <si>
    <t>31.03</t>
  </si>
  <si>
    <t>mycí dřez</t>
  </si>
  <si>
    <t>1400x800x900</t>
  </si>
  <si>
    <r>
      <t xml:space="preserve">dřez 1250x600x300 mm, prolamovaná PD, spodní police, zvýšený zadní lem, otvor pro sprchu. </t>
    </r>
    <r>
      <rPr>
        <sz val="8"/>
        <color indexed="8"/>
        <rFont val="ArialMT"/>
        <family val="2"/>
      </rPr>
      <t xml:space="preserve">Sprcha s baterií ze stolu a s ramínkem, nerezová tlaková hadice, vyrovnávací pružina, tlaková sprcha s pákovým ovladačem – </t>
    </r>
    <r>
      <rPr>
        <b/>
        <sz val="8"/>
        <color indexed="8"/>
        <rFont val="Arial"/>
        <family val="2"/>
        <charset val="238"/>
      </rPr>
      <t>příslušenství k poz. 31.07, cena zahrnuta u poz. 31.07</t>
    </r>
  </si>
  <si>
    <t>31.04</t>
  </si>
  <si>
    <t>1200x300</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</si>
  <si>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31.07, cena zahrnuta u poz. 31.07</t>
    </r>
  </si>
  <si>
    <t>31.05</t>
  </si>
  <si>
    <t>1200x800x900</t>
  </si>
  <si>
    <r>
      <t>2xspodní police, zadní lem</t>
    </r>
    <r>
      <rPr>
        <sz val="8"/>
        <color indexed="8"/>
        <rFont val="ArialMT"/>
        <family val="2"/>
      </rPr>
      <t xml:space="preserve"> – </t>
    </r>
    <r>
      <rPr>
        <b/>
        <sz val="8"/>
        <color indexed="8"/>
        <rFont val="Arial"/>
        <family val="2"/>
        <charset val="238"/>
      </rPr>
      <t>příslušenství k poz. 31.07, cena zahrnuta u poz. 31.07</t>
    </r>
  </si>
  <si>
    <t>31.06</t>
  </si>
  <si>
    <t>zavážecí klec</t>
  </si>
  <si>
    <r>
      <t>originální příslušenství</t>
    </r>
    <r>
      <rPr>
        <sz val="8"/>
        <color indexed="8"/>
        <rFont val="ArialMT"/>
        <family val="2"/>
      </rPr>
      <t xml:space="preserve"> – </t>
    </r>
    <r>
      <rPr>
        <b/>
        <sz val="8"/>
        <color indexed="8"/>
        <rFont val="Arial"/>
        <family val="2"/>
        <charset val="238"/>
      </rPr>
      <t>příslušenství k poz. 31.07, cena zahrnuta u poz. 31.07</t>
    </r>
  </si>
  <si>
    <t>31.07</t>
  </si>
  <si>
    <t>granulová myčka nádobí včetně příslušenství</t>
  </si>
  <si>
    <t>Myčka provozního nádobí o min. kapacitě 8GN1/1-200 mm na jeden mycí cyklus s možností mýt biologicky rozložitelnými granulemi, které musí být v souladu s požadavky EU na použití ve styku s potravinami (neškodné v případě požití) a bez nutnosti ručního předmytí. 
Možnost mytí ručního kuchyňského náčiní v uzavřené kazetě. Možnost mytí malých hrnců a mís. Min. kapacita plastových přepravek EN 600x400x250 6ks na jednu vsádku. Mycí centrum musí obsahovat příslušenství pro zavážení a vyvážení zakládacích kazet s nádobím pomocí vozíků do stroje a ven (dvě kompletní sady). Spotřeba vody na jeden mycí cyklus max. 14 litrů. Připojení na studenou vodu. Požadavek na kapacitu VZT max. 300 m3/hod. Maximální rozměry zařízení 1500x1100x2300 mm. Při použití programu mytí s biologicky rozložitelnými granulemi není nutné ruční předmytí a předmáčení.</t>
  </si>
  <si>
    <t>31.08</t>
  </si>
  <si>
    <t>31.09</t>
  </si>
  <si>
    <t>1000x600x1800</t>
  </si>
  <si>
    <t>celonerezové provedení, 4 x police (perforovaná)</t>
  </si>
  <si>
    <t xml:space="preserve"> SPECIFIKACE</t>
  </si>
  <si>
    <t>Nerezový nábytek všeobecně</t>
  </si>
  <si>
    <r>
      <t xml:space="preserve">Kvalita materiálu -  austenitická nerezová ocel 18cr/10Ni jakosti dle ČSN 17240, 17241, DIN W.Nr.1.4301, AISI 304 = kompletní výrobek
Povrchová úprava - brus zrnitost 240 = kompletní výrobek
Vrchní desky stolu - tloušťky 40 mm, sendvičově podlepené jednostranným LTD – bez nutnosti použití nátěru. Síla použitého materiálu desky min.1,2mm. Desky musí být pevně zavařeny a vybroušeny a opatřeny lemy v.40mm dle potřeb stavby, provedení lemů skládané s   přehyby plně uzavřené.
Dřezy do pracovních desek musí být vybroušeny. Použité dřezy musí být v   lisovaném provedení.
Kolem každého dřezu, odkapu apod. bude proveden lokální prolis PD.
U desek s   prolisem musí být vždy prolis desky min. 3 mm hloubky.
V   případě výdejních desek s   teplými či chlazenými sekcemi desky s   nerez výztuhami.
Konstrukce stolu - musí s   deskou tvořit celek. Použité nohy konstrukce z   jeklu 40/40 o tloušťce min 1,2mm. Konstrukce musí být uzavřena plastovou nožkou s   kovovým retifikačním šroubem s   redukcí ±30mm. Žádné spoje konstrukce stolu nesmí být nýtovány.
Podnoží opatřena trnožemi nebo policemi, které jsou vyztužené profilem, který je pevně spojen s   policí svárem, spodní hrany zaoblené falcovým ohybem z   plechu min.0,8 mm s   celoplošnou nosností 80kg. 
Podnoží stolů je dle specifikace opatřeno s   bočním, zadním opláštěním tl.plechu 1mm nebo křídlovými, posuvnými dvířky, zásuvkou, zásuvkovým blokem, vsuny na GN.  
Konstrukce stolů, regálů bude opatřena uzemňovacími šrouby.
Nohy regálů z jeklu 40/40 tl.min.1,2mm opatřeny plnými policemi vyztuženy nerezovými deltami spojeny s   policí bodovým svařováním, spodní hrany polic zaobleny falcovým ohybem, tl.plechu 0,8 mm s   celoplošnou nosností 80kg nebo s   perforovanými, kde je police zaoblena falcovým ohybem, s   celoplošnou nosností 100kg.  
Police pevně přivařené včetně podélné profilované výztuhy.
Čela zásuvek a dvířek jsou z   plechu tl.1mm a jsou dvouplášťové a opatřeny nerezovými madly.
Zásuvky jsou na ložiskových pojezdech, možnost plného výsuvu s   nosností 50kg.
Zásuvky, dřezy jsou krytovány plechem i z   bočních stran.
Vozíky - jsou opatřeny otočnými a bržděnými kolečky z   vysoce odolného plastu, s   dvojitou kuličkovou dráhou v   hlavě, pr.kola 100mm. Vozíky na GN či tácy budou z   vyohýbaného jeklu 25/25, vsuny budou z „U“ profilů.
Police nástěnné – vyohýbané z jednoho kusu včetně ohýbaných konzolí a výškově nastavitelné bez nutnosti použití nářadí. Nosnost police 40kg.
Skříňky nástěnné – konstrukce tl.1mm je jednoplášťová, její boční strany jsou opatřeny profily na variabilní umístění střední police. Tyto profily jsou pevně spojeny s   konstrukcí svárem. Dvířka jsou dvouplášťová.                                                                                     
Výdej - čelní strana bude opláštěná dle zadání. U výdejních polic a zákrytů bezpečnostní skla. Hygienické zákryty – stojiny z jeklů 120/40. Vrchní police nerezová výšky 20 mm. S LED osvětlením.
Ohřevná technologie – vany lisované dělené, ovládací prvky musí být zapuštěny v prolisovaném krytu, vany vyhřívané deskami s  topným tělesem. Zásobníky talířů s  ohřevem pro talíře do pr. 290 mm.
Stůl s  ohřevnou lázní musí být opatřen šachtou s  ovládacími pákami pro pevný přívod vody a odpadu.                                                                       
</t>
    </r>
    <r>
      <rPr>
        <sz val="12"/>
        <color indexed="8"/>
        <rFont val="Arial"/>
        <family val="1"/>
        <charset val="1"/>
      </rPr>
      <t xml:space="preserve">
</t>
    </r>
    <r>
      <rPr>
        <sz val="8"/>
        <color indexed="8"/>
        <rFont val="Arial"/>
        <family val="2"/>
        <charset val="128"/>
      </rPr>
      <t>Před výrobou nábytku je nutné přesné zaměření na stavbě.</t>
    </r>
  </si>
  <si>
    <t xml:space="preserve"> DOPROVODNÉ SLUŽBY</t>
  </si>
  <si>
    <t>demontáž</t>
  </si>
  <si>
    <t>kompletní demontáž stávajícího gastronomického vybavení, odvoz a likvidace, zařízení které bude použito v novém provozu bude uskladněno v areálu jídelny</t>
  </si>
  <si>
    <t>doprava</t>
  </si>
  <si>
    <t xml:space="preserve">kompletní manipulace se zařízením do místa instalace </t>
  </si>
  <si>
    <t>montáž</t>
  </si>
  <si>
    <t xml:space="preserve">kompletní montáž nového zařízení a zpětmontáž stávajícího zařízení včetně drobného instalačního materiálu na připravené přípojné body, zprovoznění, odzkoušení a provedení revize na připojení </t>
  </si>
  <si>
    <t>Zaškolení</t>
  </si>
  <si>
    <t xml:space="preserve">Zaškolení technického pracovníka provozovatele na základní údržbu, obsluhu, technickou kontrolu a diagnostiku zařízení. Zaškolení personálu kuchyně autorizovaným kuchařem (autorizovaným na dodávanou technologii) v rozsahu 3 dny. Následné poradenství po telefonu. </t>
  </si>
  <si>
    <t>1.ČÁST – CENA CELKEM BEZ DPH</t>
  </si>
  <si>
    <t>1.ČÁST – DPH 21%</t>
  </si>
  <si>
    <t>1.ČÁST – CENA CELKEM VČETNĚ DPH</t>
  </si>
  <si>
    <t xml:space="preserve"> VZDUCHOTECHNICKÝ STROP</t>
  </si>
  <si>
    <t>Vzduchotechnický strop včetně integrovaného LED osvětlení</t>
  </si>
  <si>
    <t>Specifikace technologického-VZT stropu viz. Technická zpráva a výkresová část</t>
  </si>
  <si>
    <t>Aktivní kazeta pro odtah a přívod vzduchu (485 x 500 mm) CNS</t>
  </si>
  <si>
    <r>
      <t>Specifikace technologického-VZT stropu viz. Technická zpráva a výkresová část</t>
    </r>
    <r>
      <rPr>
        <sz val="8"/>
        <color indexed="8"/>
        <rFont val="ArialMT"/>
        <family val="2"/>
      </rPr>
      <t xml:space="preserve"> – </t>
    </r>
    <r>
      <rPr>
        <b/>
        <sz val="8"/>
        <color indexed="8"/>
        <rFont val="Arial"/>
        <family val="2"/>
        <charset val="238"/>
      </rPr>
      <t>příslušenství k poz. Vzduchotechnický strop, cena zahrnuta u poz. Vzduchotechnický strop.</t>
    </r>
  </si>
  <si>
    <t>Neaktivní kazeta (485 x 500 mm) CNS</t>
  </si>
  <si>
    <t>Neaktivní kazeta (485 x 400 mm) CNS</t>
  </si>
  <si>
    <t>Neaktivní kazeta (485 x 500 mm) CNS 1xR</t>
  </si>
  <si>
    <t>Neaktivní kazeta (415 mm) CNS 1xR</t>
  </si>
  <si>
    <t>Neaktivní kazeta (485 x 500 mm) CNS 2xR</t>
  </si>
  <si>
    <t>Neaktivní kazeta (485 x 500 mm) CNS s ohybem</t>
  </si>
  <si>
    <t>Plochá přívodní kazeta (485 x 250 mm)</t>
  </si>
  <si>
    <t>Aktivní kazeta pro speciální odlučovač (485 x 250 mm) CNS</t>
  </si>
  <si>
    <t>Neaktivní kazeta pro speciální odlučovač (485 x 250 mm) CNS</t>
  </si>
  <si>
    <t>Neaktivní kazeta pro speciální odlučovač (485 x 125 mm) CNS</t>
  </si>
  <si>
    <t>Neaktivní kazeta pro speciální odlučovač 1xR (485 x 265 mm) CNS</t>
  </si>
  <si>
    <t>Neaktivní kazeta pro speciální odlučovač (285 x 265 mm) CNS</t>
  </si>
  <si>
    <t>Neaktivní kazeta pro speciální odlučovač (285 x 265 mm) bez ohybu</t>
  </si>
  <si>
    <t xml:space="preserve">Okrajový úhelník, hliník, L = 6,00 m </t>
  </si>
  <si>
    <t>A-profil, hliník, L = 6,10 m</t>
  </si>
  <si>
    <t xml:space="preserve">B-profil, hliník, L = 6,00 m </t>
  </si>
  <si>
    <t>C-profil, hliník, L = 6,05 m</t>
  </si>
  <si>
    <t>D-profil, 50 mm</t>
  </si>
  <si>
    <t>D-profil, 200 mm</t>
  </si>
  <si>
    <t xml:space="preserve">Úhel ke spojení D a B-profilů </t>
  </si>
  <si>
    <t xml:space="preserve">Úhel ke spojení A a B-profilů </t>
  </si>
  <si>
    <t>Speciální odlučovač oboustranný, L = 2,00 m</t>
  </si>
  <si>
    <t>Speciální odlučovač jednostranný, L = 3,00 m</t>
  </si>
  <si>
    <t>Speciální odlučovač konkávní b: 1495 mm, L = 2,50 m</t>
  </si>
  <si>
    <t>Závěsné pero</t>
  </si>
  <si>
    <t>Závěsný drát, L = 1250 mm</t>
  </si>
  <si>
    <t xml:space="preserve">LED světelná kazeta bez ventilu pro přívod vzduchu L = 1500 mm </t>
  </si>
  <si>
    <t xml:space="preserve">LED světelná kazeta bez ventilu pro přívod vzduchu L = 2000 mm </t>
  </si>
  <si>
    <t xml:space="preserve">LED světelná kazeta s ventilem pro přívod vzduchu L = 2000 mm </t>
  </si>
  <si>
    <t xml:space="preserve">LED světelná kazeta s přesazeným ventilem pro přívod vzduchu L = 2000 mm </t>
  </si>
  <si>
    <t>Makrolon 2,0 m</t>
  </si>
  <si>
    <t>Makrolon 1,5 m</t>
  </si>
  <si>
    <t>Talířový ventil</t>
  </si>
  <si>
    <t>Malá kulisa na vzduchotěsnou přepážku</t>
  </si>
  <si>
    <t>Poloviční kulisa na vzduchotěsnou přepážku</t>
  </si>
  <si>
    <t>Malá kulisa s drážkou</t>
  </si>
  <si>
    <t>Hliníkový plech na přepážky (2000 x 1000 x 0,8 mm)</t>
  </si>
  <si>
    <t>Chromniklový plech na okraje  (2000 x 1000 x 0,8 mm)</t>
  </si>
  <si>
    <t>instalační materiál (silikony, nýty, šrouby, kotvy…) (261,16 m2)</t>
  </si>
  <si>
    <t>Plochý stropní systém (242,30 m2)</t>
  </si>
  <si>
    <t xml:space="preserve">kompletní montáž vzduchotechnického stropu, zprovoznění, odzkoušení a provedení revize na připojení </t>
  </si>
  <si>
    <t>Zaškolení technického pracovníka a personálu kuchyně provozovatele na základní údržbu, obsluhu, technickou kontrolu a diagnostiku zařízení. Zaškolení v rozsahu 1 den.</t>
  </si>
  <si>
    <t>2.ČÁST – CENA CELKEM BEZ DPH</t>
  </si>
  <si>
    <t>2.ČÁST – DPH 21%</t>
  </si>
  <si>
    <t>2.ČÁST – CENA CELKEM VČETNĚ DPH</t>
  </si>
  <si>
    <t xml:space="preserve"> TL A POŽADOVANÁ DOKUMENTACE</t>
  </si>
  <si>
    <t>Technické listy a další požadovaná dokumentace</t>
  </si>
  <si>
    <t>Popsaný kvalitativní standard jednotlivých položek v ZD vychází z konkrétního typu zařízení a to proto, aby byl stanoven minimální standard.
Navržené technologie odpovídají kvalitativnímu standardu, který vychází z požadavků zástupců gastronomického provozu na konkrétní technologie a jsou shodné s kvalitativním standardem se stávajícím zařízením v kuchyni.
U zařízení uvedeném ve výkazu-výměr musí být dodrženy minimální a maximální požadované parametry. A pokud není uvedený min. nebo max. parametr je přípustná tolerance +/-10%. 
Pokud uchazeč plní požadovaný parametr jiným srovnatelným nebo lepším způsobem, má právo takové řešení navrhnout.
K nabízenému zařízení, které je uvedené ve výkazu-výměr, předloží uchazeč při podání nabídky technický list. Navíc originální technický list výrobce předloží uchazeč k poz. 02.01, 08.04, 10.03, 20.03, 23.05, 27.01, 27.28, 29.11, 29.14, 31.07 a k části VZDUCHOTECHNICKÝ STROP. 
K poz. 27.07, 27.10, 27.12, 27.15, 27.18, 27.22 pak originální technický list včetně originální výkresové dokumentace (půdorysu a pohledu) s prokázáním splnění požadovaných parametrů. Další technickou dokumentaci předloží uchazeč k poz. 30.02 – MYCÍ CENTRUM: 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  
Z předložené dokumentace bude možné ověřit splnění požadovaných parametrů. Každý uchazeč musí ke každému nabízenému zařízení doplnit konkrétního výrobce a typové označení nabízeného výrobku. Nabízený výrobek musí splňovat zadávací dokumentaci (technické parametry daného nabízeného zařízení).</t>
  </si>
  <si>
    <t>CENA CELKEM BEZ DPH</t>
  </si>
  <si>
    <t>DPH 21%</t>
  </si>
  <si>
    <t>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</si>
</sst>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
    <numFmt numFmtId="168" formatCode="#,##0\ [$Kč-405];[Red]\-#,##0\ [$Kč-405]"/>
    <numFmt numFmtId="169" formatCode="_-* #,##0&quot; Kč&quot;_-;\-* #,##0&quot; Kč&quot;_-;_-* &quot;- Kč&quot;_-;_-@_-"/>
    <numFmt numFmtId="170" formatCode="#,##0\ [$Kč-405];\-#,##0\ [$Kč-405]"/>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0"/>
      <name val="Arial"/>
      <family val="2"/>
      <charset val="238"/>
    </font>
    <font>
      <b/>
      <sz val="10"/>
      <name val="Arial"/>
      <family val="2"/>
      <charset val="128"/>
    </font>
    <font>
      <sz val="8"/>
      <name val="Arial"/>
      <family val="2"/>
      <charset val="238"/>
    </font>
    <font>
      <b/>
      <sz val="8"/>
      <name val="Arial"/>
      <family val="2"/>
      <charset val="238"/>
    </font>
    <font>
      <sz val="8"/>
      <name val="Arial"/>
      <family val="2"/>
    </font>
    <font>
      <sz val="8"/>
      <name val="Arial"/>
      <family val="2"/>
      <charset val="1"/>
    </font>
    <font>
      <sz val="8"/>
      <color indexed="8"/>
      <name val="Arial"/>
      <family val="2"/>
      <charset val="1"/>
    </font>
    <font>
      <sz val="8"/>
      <color indexed="8"/>
      <name val="Arial"/>
      <family val="2"/>
    </font>
    <font>
      <sz val="8"/>
      <color indexed="8"/>
      <name val="Arial"/>
      <family val="2"/>
      <charset val="238"/>
    </font>
    <font>
      <sz val="8"/>
      <color indexed="8"/>
      <name val="HelveticaNeue"/>
    </font>
    <font>
      <b/>
      <sz val="8"/>
      <color indexed="8"/>
      <name val="Arial"/>
      <family val="2"/>
      <charset val="238"/>
    </font>
    <font>
      <sz val="8"/>
      <color indexed="8"/>
      <name val="ArialMT"/>
      <family val="2"/>
    </font>
    <font>
      <sz val="8"/>
      <name val="ArialMT"/>
      <family val="2"/>
    </font>
    <font>
      <sz val="8"/>
      <color indexed="58"/>
      <name val="ArialMT"/>
      <family val="2"/>
    </font>
    <font>
      <b/>
      <sz val="8"/>
      <color indexed="58"/>
      <name val="ArialMT"/>
      <family val="2"/>
    </font>
    <font>
      <b/>
      <sz val="8"/>
      <color indexed="8"/>
      <name val="ArialMT"/>
      <family val="2"/>
    </font>
    <font>
      <b/>
      <sz val="8"/>
      <color indexed="8"/>
      <name val="Arial-BoldMT"/>
      <family val="2"/>
    </font>
    <font>
      <sz val="8"/>
      <color indexed="8"/>
      <name val="Arial"/>
      <family val="2"/>
      <charset val="128"/>
    </font>
    <font>
      <sz val="12"/>
      <color indexed="8"/>
      <name val="Arial"/>
      <family val="1"/>
      <charset val="1"/>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31"/>
      </patternFill>
    </fill>
    <fill>
      <patternFill patternType="solid">
        <fgColor indexed="8"/>
        <bgColor indexed="58"/>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39"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40" fillId="5" borderId="23" xfId="0" applyFont="1" applyFill="1" applyBorder="1" applyAlignment="1">
      <alignment horizontal="center" vertical="center" wrapText="1"/>
    </xf>
    <xf numFmtId="0" fontId="40" fillId="5" borderId="24" xfId="0" applyFont="1" applyFill="1" applyBorder="1" applyAlignment="1">
      <alignment horizontal="center" vertical="center" wrapText="1"/>
    </xf>
    <xf numFmtId="2" fontId="40" fillId="5" borderId="24" xfId="0" applyNumberFormat="1" applyFont="1" applyFill="1" applyBorder="1" applyAlignment="1">
      <alignment horizontal="center" vertical="center" wrapText="1"/>
    </xf>
    <xf numFmtId="2" fontId="40" fillId="5" borderId="25"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2" fontId="40" fillId="0" borderId="0" xfId="0" applyNumberFormat="1" applyFont="1" applyFill="1" applyBorder="1" applyAlignment="1">
      <alignment horizontal="center" vertical="center" wrapText="1"/>
    </xf>
    <xf numFmtId="0" fontId="40" fillId="5" borderId="26" xfId="0" applyFont="1" applyFill="1" applyBorder="1" applyAlignment="1">
      <alignment horizontal="left" vertical="center"/>
    </xf>
    <xf numFmtId="0" fontId="40" fillId="5" borderId="27" xfId="0" applyFont="1" applyFill="1" applyBorder="1" applyAlignment="1">
      <alignment horizontal="left" vertical="center"/>
    </xf>
    <xf numFmtId="0" fontId="40" fillId="5" borderId="27" xfId="0" applyFont="1" applyFill="1" applyBorder="1" applyAlignment="1">
      <alignment horizontal="center" vertical="center" wrapText="1"/>
    </xf>
    <xf numFmtId="2" fontId="40" fillId="5" borderId="27" xfId="0" applyNumberFormat="1" applyFont="1" applyFill="1" applyBorder="1" applyAlignment="1">
      <alignment horizontal="center" vertical="center" wrapText="1"/>
    </xf>
    <xf numFmtId="2" fontId="40" fillId="5" borderId="28" xfId="0" applyNumberFormat="1" applyFont="1" applyFill="1" applyBorder="1" applyAlignment="1">
      <alignment horizontal="center" vertical="center" wrapText="1"/>
    </xf>
    <xf numFmtId="0" fontId="42" fillId="0" borderId="29" xfId="0" applyFont="1" applyBorder="1" applyAlignment="1">
      <alignment horizontal="center" vertical="center" wrapText="1"/>
    </xf>
    <xf numFmtId="0" fontId="43" fillId="5" borderId="26" xfId="0" applyFont="1" applyFill="1" applyBorder="1" applyAlignment="1">
      <alignment vertical="center"/>
    </xf>
    <xf numFmtId="0" fontId="42" fillId="5" borderId="28" xfId="0" applyFont="1" applyFill="1" applyBorder="1" applyAlignment="1">
      <alignment vertical="center" wrapText="1"/>
    </xf>
    <xf numFmtId="0" fontId="42" fillId="0" borderId="29" xfId="0" applyFont="1" applyBorder="1" applyAlignment="1">
      <alignment horizontal="left" vertical="center" wrapText="1"/>
    </xf>
    <xf numFmtId="2" fontId="42" fillId="0" borderId="29" xfId="0" applyNumberFormat="1" applyFont="1" applyFill="1" applyBorder="1" applyAlignment="1">
      <alignment horizontal="right" vertical="center" wrapText="1"/>
    </xf>
    <xf numFmtId="49" fontId="42" fillId="0" borderId="29" xfId="0" applyNumberFormat="1" applyFont="1" applyFill="1" applyBorder="1" applyAlignment="1">
      <alignment horizontal="center" wrapText="1"/>
    </xf>
    <xf numFmtId="0" fontId="42" fillId="0" borderId="29" xfId="0" applyFont="1" applyFill="1" applyBorder="1" applyAlignment="1">
      <alignment horizontal="left" wrapText="1"/>
    </xf>
    <xf numFmtId="0" fontId="42" fillId="0" borderId="29" xfId="0" applyFont="1" applyFill="1" applyBorder="1" applyAlignment="1">
      <alignment horizontal="center" wrapText="1"/>
    </xf>
    <xf numFmtId="0" fontId="42" fillId="0" borderId="29" xfId="0" applyNumberFormat="1" applyFont="1" applyFill="1" applyBorder="1" applyAlignment="1">
      <alignment horizontal="center" wrapText="1"/>
    </xf>
    <xf numFmtId="168" fontId="42" fillId="0" borderId="29" xfId="0" applyNumberFormat="1" applyFont="1" applyFill="1" applyBorder="1" applyAlignment="1">
      <alignment horizontal="right" wrapText="1"/>
    </xf>
    <xf numFmtId="0" fontId="44" fillId="0" borderId="29" xfId="0" applyFont="1" applyBorder="1" applyAlignment="1">
      <alignment wrapText="1"/>
    </xf>
    <xf numFmtId="168" fontId="42" fillId="0" borderId="29" xfId="0" applyNumberFormat="1" applyFont="1" applyFill="1" applyBorder="1" applyAlignment="1">
      <alignment horizontal="right" vertical="center" wrapText="1"/>
    </xf>
    <xf numFmtId="0" fontId="42" fillId="0" borderId="29" xfId="0" applyFont="1" applyBorder="1" applyAlignment="1">
      <alignment horizontal="left" wrapText="1"/>
    </xf>
    <xf numFmtId="0" fontId="42" fillId="0" borderId="29" xfId="0" applyFont="1" applyBorder="1" applyAlignment="1">
      <alignment horizontal="center" wrapText="1"/>
    </xf>
    <xf numFmtId="0" fontId="45" fillId="0" borderId="29" xfId="0" applyFont="1" applyFill="1" applyBorder="1" applyAlignment="1">
      <alignment vertical="top" wrapText="1"/>
    </xf>
    <xf numFmtId="0" fontId="48" fillId="0" borderId="29" xfId="0" applyFont="1" applyFill="1" applyBorder="1" applyAlignment="1">
      <alignment horizontal="left" wrapText="1"/>
    </xf>
    <xf numFmtId="0" fontId="45" fillId="0" borderId="29" xfId="0" applyFont="1" applyFill="1" applyBorder="1" applyAlignment="1">
      <alignment wrapText="1"/>
    </xf>
    <xf numFmtId="0" fontId="46" fillId="0" borderId="29" xfId="0" applyFont="1" applyFill="1" applyBorder="1" applyAlignment="1">
      <alignment horizontal="left" wrapText="1"/>
    </xf>
    <xf numFmtId="0" fontId="44" fillId="0" borderId="29" xfId="0" applyFont="1" applyFill="1" applyBorder="1" applyAlignment="1">
      <alignment wrapText="1"/>
    </xf>
    <xf numFmtId="0" fontId="42" fillId="0" borderId="29" xfId="0" applyFont="1" applyFill="1" applyBorder="1" applyAlignment="1">
      <alignment wrapText="1"/>
    </xf>
    <xf numFmtId="0" fontId="49" fillId="0" borderId="29" xfId="0" applyFont="1" applyFill="1" applyBorder="1" applyAlignment="1">
      <alignment horizontal="left" wrapText="1"/>
    </xf>
    <xf numFmtId="0" fontId="51" fillId="0" borderId="29" xfId="0" applyFont="1" applyFill="1" applyBorder="1" applyAlignment="1">
      <alignment wrapText="1"/>
    </xf>
    <xf numFmtId="0" fontId="53" fillId="0" borderId="29" xfId="0" applyFont="1" applyFill="1" applyBorder="1" applyAlignment="1">
      <alignment wrapText="1"/>
    </xf>
    <xf numFmtId="0" fontId="51" fillId="0" borderId="29" xfId="0" applyFont="1" applyFill="1" applyBorder="1" applyAlignment="1">
      <alignment horizontal="center" wrapText="1"/>
    </xf>
    <xf numFmtId="0" fontId="45" fillId="0" borderId="29" xfId="0" applyNumberFormat="1" applyFont="1" applyFill="1" applyBorder="1" applyAlignment="1">
      <alignment horizontal="center" wrapText="1"/>
    </xf>
    <xf numFmtId="0" fontId="51" fillId="0" borderId="29" xfId="0" applyFont="1" applyFill="1" applyBorder="1" applyAlignment="1">
      <alignment horizontal="left" wrapText="1"/>
    </xf>
    <xf numFmtId="0" fontId="56" fillId="0" borderId="29" xfId="0" applyFont="1" applyFill="1" applyBorder="1" applyAlignment="1">
      <alignment wrapText="1"/>
    </xf>
    <xf numFmtId="169" fontId="42" fillId="0" borderId="29" xfId="0" applyNumberFormat="1" applyFont="1" applyFill="1" applyBorder="1" applyAlignment="1">
      <alignment horizontal="right" vertical="center" wrapText="1"/>
    </xf>
    <xf numFmtId="169" fontId="42" fillId="0" borderId="29" xfId="0" applyNumberFormat="1" applyFont="1" applyFill="1" applyBorder="1" applyAlignment="1">
      <alignment horizontal="right" wrapText="1"/>
    </xf>
    <xf numFmtId="0" fontId="57" fillId="0" borderId="29" xfId="0" applyFont="1" applyFill="1" applyBorder="1" applyAlignment="1">
      <alignment horizontal="left" wrapText="1"/>
    </xf>
    <xf numFmtId="170" fontId="42" fillId="0" borderId="29" xfId="0" applyNumberFormat="1" applyFont="1" applyFill="1" applyBorder="1" applyAlignment="1">
      <alignment horizontal="right" vertical="center" wrapText="1"/>
    </xf>
    <xf numFmtId="0" fontId="42" fillId="0" borderId="29" xfId="0" applyNumberFormat="1" applyFont="1" applyBorder="1" applyAlignment="1">
      <alignment horizontal="center" wrapText="1"/>
    </xf>
    <xf numFmtId="170" fontId="42" fillId="0" borderId="29" xfId="0" applyNumberFormat="1" applyFont="1" applyFill="1" applyBorder="1" applyAlignment="1">
      <alignment horizontal="right" wrapText="1"/>
    </xf>
    <xf numFmtId="0" fontId="42" fillId="0" borderId="0" xfId="0" applyFont="1" applyAlignment="1">
      <alignment horizontal="center" wrapText="1"/>
    </xf>
    <xf numFmtId="0" fontId="42" fillId="0" borderId="0" xfId="0" applyFont="1" applyAlignment="1">
      <alignment horizontal="left" wrapText="1"/>
    </xf>
    <xf numFmtId="0" fontId="42" fillId="0" borderId="0" xfId="0" applyFont="1" applyAlignment="1">
      <alignment wrapText="1"/>
    </xf>
    <xf numFmtId="0" fontId="42" fillId="5" borderId="26" xfId="0" applyFont="1" applyFill="1" applyBorder="1" applyAlignment="1">
      <alignment horizontal="center" wrapText="1"/>
    </xf>
    <xf numFmtId="0" fontId="42" fillId="5" borderId="27" xfId="0" applyFont="1" applyFill="1" applyBorder="1" applyAlignment="1">
      <alignment wrapText="1"/>
    </xf>
    <xf numFmtId="0" fontId="42" fillId="5" borderId="27" xfId="0" applyFont="1" applyFill="1" applyBorder="1" applyAlignment="1">
      <alignment horizontal="center" wrapText="1"/>
    </xf>
    <xf numFmtId="0" fontId="42" fillId="5" borderId="27" xfId="0" applyFont="1" applyFill="1" applyBorder="1" applyAlignment="1">
      <alignment horizontal="left" wrapText="1"/>
    </xf>
    <xf numFmtId="0" fontId="42" fillId="5" borderId="27" xfId="0" applyFont="1" applyFill="1" applyBorder="1" applyAlignment="1">
      <alignment horizontal="right" wrapText="1"/>
    </xf>
    <xf numFmtId="170" fontId="40" fillId="5" borderId="30" xfId="0" applyNumberFormat="1" applyFont="1" applyFill="1" applyBorder="1" applyAlignment="1">
      <alignment horizontal="center" wrapText="1"/>
    </xf>
    <xf numFmtId="2" fontId="42" fillId="0" borderId="0" xfId="0" applyNumberFormat="1" applyFont="1" applyAlignment="1">
      <alignment wrapText="1"/>
    </xf>
    <xf numFmtId="0" fontId="42" fillId="6" borderId="0" xfId="0" applyFont="1" applyFill="1" applyAlignment="1">
      <alignment horizontal="center" wrapText="1"/>
    </xf>
    <xf numFmtId="0" fontId="42" fillId="6" borderId="0" xfId="0" applyFont="1" applyFill="1" applyAlignment="1">
      <alignment horizontal="left" wrapText="1"/>
    </xf>
    <xf numFmtId="0" fontId="42" fillId="6" borderId="0" xfId="0" applyFont="1" applyFill="1" applyAlignment="1">
      <alignment wrapText="1"/>
    </xf>
    <xf numFmtId="2" fontId="42" fillId="6" borderId="0" xfId="0" applyNumberFormat="1" applyFont="1" applyFill="1" applyAlignment="1">
      <alignment wrapText="1"/>
    </xf>
    <xf numFmtId="0" fontId="45" fillId="0" borderId="29" xfId="0" applyFont="1" applyFill="1" applyBorder="1" applyAlignment="1">
      <alignment horizontal="left" wrapText="1"/>
    </xf>
    <xf numFmtId="0" fontId="45" fillId="0" borderId="29" xfId="0" applyFont="1" applyFill="1" applyBorder="1" applyAlignment="1">
      <alignment horizontal="center" wrapText="1"/>
    </xf>
    <xf numFmtId="4" fontId="42" fillId="0" borderId="0" xfId="0" applyNumberFormat="1" applyFont="1" applyAlignment="1">
      <alignment wrapText="1"/>
    </xf>
    <xf numFmtId="0" fontId="0" fillId="0" borderId="0" xfId="0" applyAlignment="1">
      <alignment wrapText="1"/>
    </xf>
    <xf numFmtId="0" fontId="0" fillId="0" borderId="0" xfId="0" applyAlignment="1">
      <alignment horizontal="center" wrapText="1"/>
    </xf>
    <xf numFmtId="2" fontId="0" fillId="0" borderId="0" xfId="0" applyNumberFormat="1" applyAlignment="1">
      <alignment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70"/>
      <c r="AS2" s="370"/>
      <c r="AT2" s="370"/>
      <c r="AU2" s="370"/>
      <c r="AV2" s="370"/>
      <c r="AW2" s="370"/>
      <c r="AX2" s="370"/>
      <c r="AY2" s="370"/>
      <c r="AZ2" s="370"/>
      <c r="BA2" s="370"/>
      <c r="BB2" s="370"/>
      <c r="BC2" s="370"/>
      <c r="BD2" s="370"/>
      <c r="BE2" s="37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54" t="s">
        <v>14</v>
      </c>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23"/>
      <c r="AQ5" s="23"/>
      <c r="AR5" s="21"/>
      <c r="BE5" s="351" t="s">
        <v>15</v>
      </c>
      <c r="BS5" s="18" t="s">
        <v>6</v>
      </c>
    </row>
    <row r="6" spans="1:74" s="1" customFormat="1" ht="36.950000000000003" customHeight="1">
      <c r="B6" s="22"/>
      <c r="C6" s="23"/>
      <c r="D6" s="29" t="s">
        <v>16</v>
      </c>
      <c r="E6" s="23"/>
      <c r="F6" s="23"/>
      <c r="G6" s="23"/>
      <c r="H6" s="23"/>
      <c r="I6" s="23"/>
      <c r="J6" s="23"/>
      <c r="K6" s="356" t="s">
        <v>17</v>
      </c>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23"/>
      <c r="AQ6" s="23"/>
      <c r="AR6" s="21"/>
      <c r="BE6" s="352"/>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5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5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5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52"/>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5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52"/>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52"/>
      <c r="BS13" s="18" t="s">
        <v>6</v>
      </c>
    </row>
    <row r="14" spans="1:74" ht="12.75">
      <c r="B14" s="22"/>
      <c r="C14" s="23"/>
      <c r="D14" s="23"/>
      <c r="E14" s="357" t="s">
        <v>31</v>
      </c>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0" t="s">
        <v>28</v>
      </c>
      <c r="AL14" s="23"/>
      <c r="AM14" s="23"/>
      <c r="AN14" s="32" t="s">
        <v>31</v>
      </c>
      <c r="AO14" s="23"/>
      <c r="AP14" s="23"/>
      <c r="AQ14" s="23"/>
      <c r="AR14" s="21"/>
      <c r="BE14" s="35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52"/>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52"/>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352"/>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52"/>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33</v>
      </c>
      <c r="AO19" s="23"/>
      <c r="AP19" s="23"/>
      <c r="AQ19" s="23"/>
      <c r="AR19" s="21"/>
      <c r="BE19" s="352"/>
      <c r="BS19" s="18" t="s">
        <v>6</v>
      </c>
    </row>
    <row r="20" spans="1:71" s="1" customFormat="1" ht="18.399999999999999"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352"/>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52"/>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52"/>
    </row>
    <row r="23" spans="1:71" s="1" customFormat="1" ht="47.25" customHeight="1">
      <c r="B23" s="22"/>
      <c r="C23" s="23"/>
      <c r="D23" s="23"/>
      <c r="E23" s="359" t="s">
        <v>39</v>
      </c>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23"/>
      <c r="AP23" s="23"/>
      <c r="AQ23" s="23"/>
      <c r="AR23" s="21"/>
      <c r="BE23" s="35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5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52"/>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60">
        <f>ROUND(AG94,2)</f>
        <v>0</v>
      </c>
      <c r="AL26" s="361"/>
      <c r="AM26" s="361"/>
      <c r="AN26" s="361"/>
      <c r="AO26" s="361"/>
      <c r="AP26" s="37"/>
      <c r="AQ26" s="37"/>
      <c r="AR26" s="40"/>
      <c r="BE26" s="35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52"/>
    </row>
    <row r="28" spans="1:71" s="2" customFormat="1" ht="12.75">
      <c r="A28" s="35"/>
      <c r="B28" s="36"/>
      <c r="C28" s="37"/>
      <c r="D28" s="37"/>
      <c r="E28" s="37"/>
      <c r="F28" s="37"/>
      <c r="G28" s="37"/>
      <c r="H28" s="37"/>
      <c r="I28" s="37"/>
      <c r="J28" s="37"/>
      <c r="K28" s="37"/>
      <c r="L28" s="362" t="s">
        <v>41</v>
      </c>
      <c r="M28" s="362"/>
      <c r="N28" s="362"/>
      <c r="O28" s="362"/>
      <c r="P28" s="362"/>
      <c r="Q28" s="37"/>
      <c r="R28" s="37"/>
      <c r="S28" s="37"/>
      <c r="T28" s="37"/>
      <c r="U28" s="37"/>
      <c r="V28" s="37"/>
      <c r="W28" s="362" t="s">
        <v>42</v>
      </c>
      <c r="X28" s="362"/>
      <c r="Y28" s="362"/>
      <c r="Z28" s="362"/>
      <c r="AA28" s="362"/>
      <c r="AB28" s="362"/>
      <c r="AC28" s="362"/>
      <c r="AD28" s="362"/>
      <c r="AE28" s="362"/>
      <c r="AF28" s="37"/>
      <c r="AG28" s="37"/>
      <c r="AH28" s="37"/>
      <c r="AI28" s="37"/>
      <c r="AJ28" s="37"/>
      <c r="AK28" s="362" t="s">
        <v>43</v>
      </c>
      <c r="AL28" s="362"/>
      <c r="AM28" s="362"/>
      <c r="AN28" s="362"/>
      <c r="AO28" s="362"/>
      <c r="AP28" s="37"/>
      <c r="AQ28" s="37"/>
      <c r="AR28" s="40"/>
      <c r="BE28" s="352"/>
    </row>
    <row r="29" spans="1:71" s="3" customFormat="1" ht="14.45" customHeight="1">
      <c r="B29" s="41"/>
      <c r="C29" s="42"/>
      <c r="D29" s="30" t="s">
        <v>44</v>
      </c>
      <c r="E29" s="42"/>
      <c r="F29" s="30" t="s">
        <v>45</v>
      </c>
      <c r="G29" s="42"/>
      <c r="H29" s="42"/>
      <c r="I29" s="42"/>
      <c r="J29" s="42"/>
      <c r="K29" s="42"/>
      <c r="L29" s="365">
        <v>0.21</v>
      </c>
      <c r="M29" s="364"/>
      <c r="N29" s="364"/>
      <c r="O29" s="364"/>
      <c r="P29" s="364"/>
      <c r="Q29" s="42"/>
      <c r="R29" s="42"/>
      <c r="S29" s="42"/>
      <c r="T29" s="42"/>
      <c r="U29" s="42"/>
      <c r="V29" s="42"/>
      <c r="W29" s="363">
        <f>ROUND(AZ94, 2)</f>
        <v>0</v>
      </c>
      <c r="X29" s="364"/>
      <c r="Y29" s="364"/>
      <c r="Z29" s="364"/>
      <c r="AA29" s="364"/>
      <c r="AB29" s="364"/>
      <c r="AC29" s="364"/>
      <c r="AD29" s="364"/>
      <c r="AE29" s="364"/>
      <c r="AF29" s="42"/>
      <c r="AG29" s="42"/>
      <c r="AH29" s="42"/>
      <c r="AI29" s="42"/>
      <c r="AJ29" s="42"/>
      <c r="AK29" s="363">
        <f>ROUND(AV94, 2)</f>
        <v>0</v>
      </c>
      <c r="AL29" s="364"/>
      <c r="AM29" s="364"/>
      <c r="AN29" s="364"/>
      <c r="AO29" s="364"/>
      <c r="AP29" s="42"/>
      <c r="AQ29" s="42"/>
      <c r="AR29" s="43"/>
      <c r="BE29" s="353"/>
    </row>
    <row r="30" spans="1:71" s="3" customFormat="1" ht="14.45" customHeight="1">
      <c r="B30" s="41"/>
      <c r="C30" s="42"/>
      <c r="D30" s="42"/>
      <c r="E30" s="42"/>
      <c r="F30" s="30" t="s">
        <v>46</v>
      </c>
      <c r="G30" s="42"/>
      <c r="H30" s="42"/>
      <c r="I30" s="42"/>
      <c r="J30" s="42"/>
      <c r="K30" s="42"/>
      <c r="L30" s="365">
        <v>0.12</v>
      </c>
      <c r="M30" s="364"/>
      <c r="N30" s="364"/>
      <c r="O30" s="364"/>
      <c r="P30" s="364"/>
      <c r="Q30" s="42"/>
      <c r="R30" s="42"/>
      <c r="S30" s="42"/>
      <c r="T30" s="42"/>
      <c r="U30" s="42"/>
      <c r="V30" s="42"/>
      <c r="W30" s="363">
        <f>ROUND(BA94, 2)</f>
        <v>0</v>
      </c>
      <c r="X30" s="364"/>
      <c r="Y30" s="364"/>
      <c r="Z30" s="364"/>
      <c r="AA30" s="364"/>
      <c r="AB30" s="364"/>
      <c r="AC30" s="364"/>
      <c r="AD30" s="364"/>
      <c r="AE30" s="364"/>
      <c r="AF30" s="42"/>
      <c r="AG30" s="42"/>
      <c r="AH30" s="42"/>
      <c r="AI30" s="42"/>
      <c r="AJ30" s="42"/>
      <c r="AK30" s="363">
        <f>ROUND(AW94, 2)</f>
        <v>0</v>
      </c>
      <c r="AL30" s="364"/>
      <c r="AM30" s="364"/>
      <c r="AN30" s="364"/>
      <c r="AO30" s="364"/>
      <c r="AP30" s="42"/>
      <c r="AQ30" s="42"/>
      <c r="AR30" s="43"/>
      <c r="BE30" s="353"/>
    </row>
    <row r="31" spans="1:71" s="3" customFormat="1" ht="14.45" hidden="1" customHeight="1">
      <c r="B31" s="41"/>
      <c r="C31" s="42"/>
      <c r="D31" s="42"/>
      <c r="E31" s="42"/>
      <c r="F31" s="30" t="s">
        <v>47</v>
      </c>
      <c r="G31" s="42"/>
      <c r="H31" s="42"/>
      <c r="I31" s="42"/>
      <c r="J31" s="42"/>
      <c r="K31" s="42"/>
      <c r="L31" s="365">
        <v>0.21</v>
      </c>
      <c r="M31" s="364"/>
      <c r="N31" s="364"/>
      <c r="O31" s="364"/>
      <c r="P31" s="364"/>
      <c r="Q31" s="42"/>
      <c r="R31" s="42"/>
      <c r="S31" s="42"/>
      <c r="T31" s="42"/>
      <c r="U31" s="42"/>
      <c r="V31" s="42"/>
      <c r="W31" s="363">
        <f>ROUND(BB94, 2)</f>
        <v>0</v>
      </c>
      <c r="X31" s="364"/>
      <c r="Y31" s="364"/>
      <c r="Z31" s="364"/>
      <c r="AA31" s="364"/>
      <c r="AB31" s="364"/>
      <c r="AC31" s="364"/>
      <c r="AD31" s="364"/>
      <c r="AE31" s="364"/>
      <c r="AF31" s="42"/>
      <c r="AG31" s="42"/>
      <c r="AH31" s="42"/>
      <c r="AI31" s="42"/>
      <c r="AJ31" s="42"/>
      <c r="AK31" s="363">
        <v>0</v>
      </c>
      <c r="AL31" s="364"/>
      <c r="AM31" s="364"/>
      <c r="AN31" s="364"/>
      <c r="AO31" s="364"/>
      <c r="AP31" s="42"/>
      <c r="AQ31" s="42"/>
      <c r="AR31" s="43"/>
      <c r="BE31" s="353"/>
    </row>
    <row r="32" spans="1:71" s="3" customFormat="1" ht="14.45" hidden="1" customHeight="1">
      <c r="B32" s="41"/>
      <c r="C32" s="42"/>
      <c r="D32" s="42"/>
      <c r="E32" s="42"/>
      <c r="F32" s="30" t="s">
        <v>48</v>
      </c>
      <c r="G32" s="42"/>
      <c r="H32" s="42"/>
      <c r="I32" s="42"/>
      <c r="J32" s="42"/>
      <c r="K32" s="42"/>
      <c r="L32" s="365">
        <v>0.12</v>
      </c>
      <c r="M32" s="364"/>
      <c r="N32" s="364"/>
      <c r="O32" s="364"/>
      <c r="P32" s="364"/>
      <c r="Q32" s="42"/>
      <c r="R32" s="42"/>
      <c r="S32" s="42"/>
      <c r="T32" s="42"/>
      <c r="U32" s="42"/>
      <c r="V32" s="42"/>
      <c r="W32" s="363">
        <f>ROUND(BC94, 2)</f>
        <v>0</v>
      </c>
      <c r="X32" s="364"/>
      <c r="Y32" s="364"/>
      <c r="Z32" s="364"/>
      <c r="AA32" s="364"/>
      <c r="AB32" s="364"/>
      <c r="AC32" s="364"/>
      <c r="AD32" s="364"/>
      <c r="AE32" s="364"/>
      <c r="AF32" s="42"/>
      <c r="AG32" s="42"/>
      <c r="AH32" s="42"/>
      <c r="AI32" s="42"/>
      <c r="AJ32" s="42"/>
      <c r="AK32" s="363">
        <v>0</v>
      </c>
      <c r="AL32" s="364"/>
      <c r="AM32" s="364"/>
      <c r="AN32" s="364"/>
      <c r="AO32" s="364"/>
      <c r="AP32" s="42"/>
      <c r="AQ32" s="42"/>
      <c r="AR32" s="43"/>
      <c r="BE32" s="353"/>
    </row>
    <row r="33" spans="1:57" s="3" customFormat="1" ht="14.45" hidden="1" customHeight="1">
      <c r="B33" s="41"/>
      <c r="C33" s="42"/>
      <c r="D33" s="42"/>
      <c r="E33" s="42"/>
      <c r="F33" s="30" t="s">
        <v>49</v>
      </c>
      <c r="G33" s="42"/>
      <c r="H33" s="42"/>
      <c r="I33" s="42"/>
      <c r="J33" s="42"/>
      <c r="K33" s="42"/>
      <c r="L33" s="365">
        <v>0</v>
      </c>
      <c r="M33" s="364"/>
      <c r="N33" s="364"/>
      <c r="O33" s="364"/>
      <c r="P33" s="364"/>
      <c r="Q33" s="42"/>
      <c r="R33" s="42"/>
      <c r="S33" s="42"/>
      <c r="T33" s="42"/>
      <c r="U33" s="42"/>
      <c r="V33" s="42"/>
      <c r="W33" s="363">
        <f>ROUND(BD94, 2)</f>
        <v>0</v>
      </c>
      <c r="X33" s="364"/>
      <c r="Y33" s="364"/>
      <c r="Z33" s="364"/>
      <c r="AA33" s="364"/>
      <c r="AB33" s="364"/>
      <c r="AC33" s="364"/>
      <c r="AD33" s="364"/>
      <c r="AE33" s="364"/>
      <c r="AF33" s="42"/>
      <c r="AG33" s="42"/>
      <c r="AH33" s="42"/>
      <c r="AI33" s="42"/>
      <c r="AJ33" s="42"/>
      <c r="AK33" s="363">
        <v>0</v>
      </c>
      <c r="AL33" s="364"/>
      <c r="AM33" s="364"/>
      <c r="AN33" s="364"/>
      <c r="AO33" s="364"/>
      <c r="AP33" s="42"/>
      <c r="AQ33" s="42"/>
      <c r="AR33" s="43"/>
      <c r="BE33" s="35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2"/>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69" t="s">
        <v>52</v>
      </c>
      <c r="Y35" s="367"/>
      <c r="Z35" s="367"/>
      <c r="AA35" s="367"/>
      <c r="AB35" s="367"/>
      <c r="AC35" s="46"/>
      <c r="AD35" s="46"/>
      <c r="AE35" s="46"/>
      <c r="AF35" s="46"/>
      <c r="AG35" s="46"/>
      <c r="AH35" s="46"/>
      <c r="AI35" s="46"/>
      <c r="AJ35" s="46"/>
      <c r="AK35" s="366">
        <f>SUM(AK26:AK33)</f>
        <v>0</v>
      </c>
      <c r="AL35" s="367"/>
      <c r="AM35" s="367"/>
      <c r="AN35" s="367"/>
      <c r="AO35" s="36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ST6106</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343" t="str">
        <f>K6</f>
        <v>MODERNIZACE KUCHYNĚ A JÍDELNY SPŠE A VOŠ  PLZEŇ,  projekt č. CZ.05.01.01/2022_008/0001816</v>
      </c>
      <c r="M85" s="344"/>
      <c r="N85" s="344"/>
      <c r="O85" s="344"/>
      <c r="P85" s="344"/>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Plzeň, parc.č. 2688/24 v k.ú. Plzeň</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73" t="str">
        <f>IF(AN8= "","",AN8)</f>
        <v>19. 6. 2024</v>
      </c>
      <c r="AN87" s="373"/>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VOŠ  a SPŠE Plzeň, Částkova 817/58, 326 00 Plzeň</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374" t="str">
        <f>IF(E17="","",E17)</f>
        <v>arch. projektová kancelář Ing. arch. Václav Mastný</v>
      </c>
      <c r="AN89" s="375"/>
      <c r="AO89" s="375"/>
      <c r="AP89" s="375"/>
      <c r="AQ89" s="37"/>
      <c r="AR89" s="40"/>
      <c r="AS89" s="376" t="s">
        <v>60</v>
      </c>
      <c r="AT89" s="377"/>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374" t="str">
        <f>IF(E20="","",E20)</f>
        <v>Ing.Pavlov</v>
      </c>
      <c r="AN90" s="375"/>
      <c r="AO90" s="375"/>
      <c r="AP90" s="375"/>
      <c r="AQ90" s="37"/>
      <c r="AR90" s="40"/>
      <c r="AS90" s="378"/>
      <c r="AT90" s="379"/>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80"/>
      <c r="AT91" s="381"/>
      <c r="AU91" s="72"/>
      <c r="AV91" s="72"/>
      <c r="AW91" s="72"/>
      <c r="AX91" s="72"/>
      <c r="AY91" s="72"/>
      <c r="AZ91" s="72"/>
      <c r="BA91" s="72"/>
      <c r="BB91" s="72"/>
      <c r="BC91" s="72"/>
      <c r="BD91" s="73"/>
      <c r="BE91" s="35"/>
    </row>
    <row r="92" spans="1:91" s="2" customFormat="1" ht="29.25" customHeight="1">
      <c r="A92" s="35"/>
      <c r="B92" s="36"/>
      <c r="C92" s="338" t="s">
        <v>61</v>
      </c>
      <c r="D92" s="339"/>
      <c r="E92" s="339"/>
      <c r="F92" s="339"/>
      <c r="G92" s="339"/>
      <c r="H92" s="74"/>
      <c r="I92" s="342" t="s">
        <v>62</v>
      </c>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71" t="s">
        <v>63</v>
      </c>
      <c r="AH92" s="339"/>
      <c r="AI92" s="339"/>
      <c r="AJ92" s="339"/>
      <c r="AK92" s="339"/>
      <c r="AL92" s="339"/>
      <c r="AM92" s="339"/>
      <c r="AN92" s="342" t="s">
        <v>64</v>
      </c>
      <c r="AO92" s="339"/>
      <c r="AP92" s="348"/>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45">
        <f>ROUND(AG95+AG98+AG107+AG108,2)</f>
        <v>0</v>
      </c>
      <c r="AH94" s="345"/>
      <c r="AI94" s="345"/>
      <c r="AJ94" s="345"/>
      <c r="AK94" s="345"/>
      <c r="AL94" s="345"/>
      <c r="AM94" s="345"/>
      <c r="AN94" s="382">
        <f t="shared" ref="AN94:AN108" si="0">SUM(AG94,AT94)</f>
        <v>0</v>
      </c>
      <c r="AO94" s="382"/>
      <c r="AP94" s="382"/>
      <c r="AQ94" s="86" t="s">
        <v>1</v>
      </c>
      <c r="AR94" s="87"/>
      <c r="AS94" s="88">
        <f>ROUND(AS95+AS98+AS107+AS108,2)</f>
        <v>0</v>
      </c>
      <c r="AT94" s="89">
        <f t="shared" ref="AT94:AT108" si="1">ROUND(SUM(AV94:AW94),2)</f>
        <v>0</v>
      </c>
      <c r="AU94" s="90">
        <f>ROUND(AU95+AU98+AU107+AU108,5)</f>
        <v>0</v>
      </c>
      <c r="AV94" s="89">
        <f>ROUND(AZ94*L29,2)</f>
        <v>0</v>
      </c>
      <c r="AW94" s="89">
        <f>ROUND(BA94*L30,2)</f>
        <v>0</v>
      </c>
      <c r="AX94" s="89">
        <f>ROUND(BB94*L29,2)</f>
        <v>0</v>
      </c>
      <c r="AY94" s="89">
        <f>ROUND(BC94*L30,2)</f>
        <v>0</v>
      </c>
      <c r="AZ94" s="89">
        <f>ROUND(AZ95+AZ98+AZ107+AZ108,2)</f>
        <v>0</v>
      </c>
      <c r="BA94" s="89">
        <f>ROUND(BA95+BA98+BA107+BA108,2)</f>
        <v>0</v>
      </c>
      <c r="BB94" s="89">
        <f>ROUND(BB95+BB98+BB107+BB108,2)</f>
        <v>0</v>
      </c>
      <c r="BC94" s="89">
        <f>ROUND(BC95+BC98+BC107+BC108,2)</f>
        <v>0</v>
      </c>
      <c r="BD94" s="91">
        <f>ROUND(BD95+BD98+BD107+BD108,2)</f>
        <v>0</v>
      </c>
      <c r="BS94" s="92" t="s">
        <v>79</v>
      </c>
      <c r="BT94" s="92" t="s">
        <v>80</v>
      </c>
      <c r="BU94" s="93" t="s">
        <v>81</v>
      </c>
      <c r="BV94" s="92" t="s">
        <v>82</v>
      </c>
      <c r="BW94" s="92" t="s">
        <v>5</v>
      </c>
      <c r="BX94" s="92" t="s">
        <v>83</v>
      </c>
      <c r="CL94" s="92" t="s">
        <v>1</v>
      </c>
    </row>
    <row r="95" spans="1:91" s="7" customFormat="1" ht="16.5" customHeight="1">
      <c r="B95" s="94"/>
      <c r="C95" s="95"/>
      <c r="D95" s="340" t="s">
        <v>84</v>
      </c>
      <c r="E95" s="340"/>
      <c r="F95" s="340"/>
      <c r="G95" s="340"/>
      <c r="H95" s="340"/>
      <c r="I95" s="96"/>
      <c r="J95" s="340" t="s">
        <v>85</v>
      </c>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72">
        <f>ROUND(SUM(AG96:AG97),2)</f>
        <v>0</v>
      </c>
      <c r="AH95" s="350"/>
      <c r="AI95" s="350"/>
      <c r="AJ95" s="350"/>
      <c r="AK95" s="350"/>
      <c r="AL95" s="350"/>
      <c r="AM95" s="350"/>
      <c r="AN95" s="349">
        <f t="shared" si="0"/>
        <v>0</v>
      </c>
      <c r="AO95" s="350"/>
      <c r="AP95" s="350"/>
      <c r="AQ95" s="97" t="s">
        <v>86</v>
      </c>
      <c r="AR95" s="98"/>
      <c r="AS95" s="99">
        <f>ROUND(SUM(AS96:AS97),2)</f>
        <v>0</v>
      </c>
      <c r="AT95" s="100">
        <f t="shared" si="1"/>
        <v>0</v>
      </c>
      <c r="AU95" s="101">
        <f>ROUND(SUM(AU96:AU97),5)</f>
        <v>0</v>
      </c>
      <c r="AV95" s="100">
        <f>ROUND(AZ95*L29,2)</f>
        <v>0</v>
      </c>
      <c r="AW95" s="100">
        <f>ROUND(BA95*L30,2)</f>
        <v>0</v>
      </c>
      <c r="AX95" s="100">
        <f>ROUND(BB95*L29,2)</f>
        <v>0</v>
      </c>
      <c r="AY95" s="100">
        <f>ROUND(BC95*L30,2)</f>
        <v>0</v>
      </c>
      <c r="AZ95" s="100">
        <f>ROUND(SUM(AZ96:AZ97),2)</f>
        <v>0</v>
      </c>
      <c r="BA95" s="100">
        <f>ROUND(SUM(BA96:BA97),2)</f>
        <v>0</v>
      </c>
      <c r="BB95" s="100">
        <f>ROUND(SUM(BB96:BB97),2)</f>
        <v>0</v>
      </c>
      <c r="BC95" s="100">
        <f>ROUND(SUM(BC96:BC97),2)</f>
        <v>0</v>
      </c>
      <c r="BD95" s="102">
        <f>ROUND(SUM(BD96:BD97),2)</f>
        <v>0</v>
      </c>
      <c r="BS95" s="103" t="s">
        <v>79</v>
      </c>
      <c r="BT95" s="103" t="s">
        <v>87</v>
      </c>
      <c r="BU95" s="103" t="s">
        <v>81</v>
      </c>
      <c r="BV95" s="103" t="s">
        <v>82</v>
      </c>
      <c r="BW95" s="103" t="s">
        <v>88</v>
      </c>
      <c r="BX95" s="103" t="s">
        <v>5</v>
      </c>
      <c r="CL95" s="103" t="s">
        <v>1</v>
      </c>
      <c r="CM95" s="103" t="s">
        <v>89</v>
      </c>
    </row>
    <row r="96" spans="1:91" s="4" customFormat="1" ht="23.25" customHeight="1">
      <c r="A96" s="104" t="s">
        <v>90</v>
      </c>
      <c r="B96" s="59"/>
      <c r="C96" s="105"/>
      <c r="D96" s="105"/>
      <c r="E96" s="341" t="s">
        <v>91</v>
      </c>
      <c r="F96" s="341"/>
      <c r="G96" s="341"/>
      <c r="H96" s="341"/>
      <c r="I96" s="341"/>
      <c r="J96" s="105"/>
      <c r="K96" s="341" t="s">
        <v>92</v>
      </c>
      <c r="L96" s="341"/>
      <c r="M96" s="341"/>
      <c r="N96" s="341"/>
      <c r="O96" s="341"/>
      <c r="P96" s="341"/>
      <c r="Q96" s="341"/>
      <c r="R96" s="341"/>
      <c r="S96" s="341"/>
      <c r="T96" s="341"/>
      <c r="U96" s="341"/>
      <c r="V96" s="341"/>
      <c r="W96" s="341"/>
      <c r="X96" s="341"/>
      <c r="Y96" s="341"/>
      <c r="Z96" s="341"/>
      <c r="AA96" s="341"/>
      <c r="AB96" s="341"/>
      <c r="AC96" s="341"/>
      <c r="AD96" s="341"/>
      <c r="AE96" s="341"/>
      <c r="AF96" s="341"/>
      <c r="AG96" s="346">
        <f>'VS01 - Střecha  jídelna ,...'!J32</f>
        <v>0</v>
      </c>
      <c r="AH96" s="347"/>
      <c r="AI96" s="347"/>
      <c r="AJ96" s="347"/>
      <c r="AK96" s="347"/>
      <c r="AL96" s="347"/>
      <c r="AM96" s="347"/>
      <c r="AN96" s="346">
        <f t="shared" si="0"/>
        <v>0</v>
      </c>
      <c r="AO96" s="347"/>
      <c r="AP96" s="347"/>
      <c r="AQ96" s="106" t="s">
        <v>93</v>
      </c>
      <c r="AR96" s="61"/>
      <c r="AS96" s="107">
        <v>0</v>
      </c>
      <c r="AT96" s="108">
        <f t="shared" si="1"/>
        <v>0</v>
      </c>
      <c r="AU96" s="109">
        <f>'VS01 - Střecha  jídelna ,...'!P140</f>
        <v>0</v>
      </c>
      <c r="AV96" s="108">
        <f>'VS01 - Střecha  jídelna ,...'!J35</f>
        <v>0</v>
      </c>
      <c r="AW96" s="108">
        <f>'VS01 - Střecha  jídelna ,...'!J36</f>
        <v>0</v>
      </c>
      <c r="AX96" s="108">
        <f>'VS01 - Střecha  jídelna ,...'!J37</f>
        <v>0</v>
      </c>
      <c r="AY96" s="108">
        <f>'VS01 - Střecha  jídelna ,...'!J38</f>
        <v>0</v>
      </c>
      <c r="AZ96" s="108">
        <f>'VS01 - Střecha  jídelna ,...'!F35</f>
        <v>0</v>
      </c>
      <c r="BA96" s="108">
        <f>'VS01 - Střecha  jídelna ,...'!F36</f>
        <v>0</v>
      </c>
      <c r="BB96" s="108">
        <f>'VS01 - Střecha  jídelna ,...'!F37</f>
        <v>0</v>
      </c>
      <c r="BC96" s="108">
        <f>'VS01 - Střecha  jídelna ,...'!F38</f>
        <v>0</v>
      </c>
      <c r="BD96" s="110">
        <f>'VS01 - Střecha  jídelna ,...'!F39</f>
        <v>0</v>
      </c>
      <c r="BT96" s="111" t="s">
        <v>89</v>
      </c>
      <c r="BV96" s="111" t="s">
        <v>82</v>
      </c>
      <c r="BW96" s="111" t="s">
        <v>94</v>
      </c>
      <c r="BX96" s="111" t="s">
        <v>88</v>
      </c>
      <c r="CL96" s="111" t="s">
        <v>1</v>
      </c>
    </row>
    <row r="97" spans="1:91" s="4" customFormat="1" ht="16.5" customHeight="1">
      <c r="A97" s="104" t="s">
        <v>90</v>
      </c>
      <c r="B97" s="59"/>
      <c r="C97" s="105"/>
      <c r="D97" s="105"/>
      <c r="E97" s="341" t="s">
        <v>95</v>
      </c>
      <c r="F97" s="341"/>
      <c r="G97" s="341"/>
      <c r="H97" s="341"/>
      <c r="I97" s="341"/>
      <c r="J97" s="105"/>
      <c r="K97" s="341" t="s">
        <v>96</v>
      </c>
      <c r="L97" s="341"/>
      <c r="M97" s="341"/>
      <c r="N97" s="341"/>
      <c r="O97" s="341"/>
      <c r="P97" s="341"/>
      <c r="Q97" s="341"/>
      <c r="R97" s="341"/>
      <c r="S97" s="341"/>
      <c r="T97" s="341"/>
      <c r="U97" s="341"/>
      <c r="V97" s="341"/>
      <c r="W97" s="341"/>
      <c r="X97" s="341"/>
      <c r="Y97" s="341"/>
      <c r="Z97" s="341"/>
      <c r="AA97" s="341"/>
      <c r="AB97" s="341"/>
      <c r="AC97" s="341"/>
      <c r="AD97" s="341"/>
      <c r="AE97" s="341"/>
      <c r="AF97" s="341"/>
      <c r="AG97" s="346">
        <f>'VS02 - Střecha kuchyně '!J32</f>
        <v>0</v>
      </c>
      <c r="AH97" s="347"/>
      <c r="AI97" s="347"/>
      <c r="AJ97" s="347"/>
      <c r="AK97" s="347"/>
      <c r="AL97" s="347"/>
      <c r="AM97" s="347"/>
      <c r="AN97" s="346">
        <f t="shared" si="0"/>
        <v>0</v>
      </c>
      <c r="AO97" s="347"/>
      <c r="AP97" s="347"/>
      <c r="AQ97" s="106" t="s">
        <v>93</v>
      </c>
      <c r="AR97" s="61"/>
      <c r="AS97" s="107">
        <v>0</v>
      </c>
      <c r="AT97" s="108">
        <f t="shared" si="1"/>
        <v>0</v>
      </c>
      <c r="AU97" s="109">
        <f>'VS02 - Střecha kuchyně '!P123</f>
        <v>0</v>
      </c>
      <c r="AV97" s="108">
        <f>'VS02 - Střecha kuchyně '!J35</f>
        <v>0</v>
      </c>
      <c r="AW97" s="108">
        <f>'VS02 - Střecha kuchyně '!J36</f>
        <v>0</v>
      </c>
      <c r="AX97" s="108">
        <f>'VS02 - Střecha kuchyně '!J37</f>
        <v>0</v>
      </c>
      <c r="AY97" s="108">
        <f>'VS02 - Střecha kuchyně '!J38</f>
        <v>0</v>
      </c>
      <c r="AZ97" s="108">
        <f>'VS02 - Střecha kuchyně '!F35</f>
        <v>0</v>
      </c>
      <c r="BA97" s="108">
        <f>'VS02 - Střecha kuchyně '!F36</f>
        <v>0</v>
      </c>
      <c r="BB97" s="108">
        <f>'VS02 - Střecha kuchyně '!F37</f>
        <v>0</v>
      </c>
      <c r="BC97" s="108">
        <f>'VS02 - Střecha kuchyně '!F38</f>
        <v>0</v>
      </c>
      <c r="BD97" s="110">
        <f>'VS02 - Střecha kuchyně '!F39</f>
        <v>0</v>
      </c>
      <c r="BT97" s="111" t="s">
        <v>89</v>
      </c>
      <c r="BV97" s="111" t="s">
        <v>82</v>
      </c>
      <c r="BW97" s="111" t="s">
        <v>97</v>
      </c>
      <c r="BX97" s="111" t="s">
        <v>88</v>
      </c>
      <c r="CL97" s="111" t="s">
        <v>1</v>
      </c>
    </row>
    <row r="98" spans="1:91" s="7" customFormat="1" ht="16.5" customHeight="1">
      <c r="B98" s="94"/>
      <c r="C98" s="95"/>
      <c r="D98" s="340" t="s">
        <v>98</v>
      </c>
      <c r="E98" s="340"/>
      <c r="F98" s="340"/>
      <c r="G98" s="340"/>
      <c r="H98" s="340"/>
      <c r="I98" s="96"/>
      <c r="J98" s="340" t="s">
        <v>99</v>
      </c>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72">
        <f>ROUND(SUM(AG99:AG106),2)</f>
        <v>0</v>
      </c>
      <c r="AH98" s="350"/>
      <c r="AI98" s="350"/>
      <c r="AJ98" s="350"/>
      <c r="AK98" s="350"/>
      <c r="AL98" s="350"/>
      <c r="AM98" s="350"/>
      <c r="AN98" s="349">
        <f t="shared" si="0"/>
        <v>0</v>
      </c>
      <c r="AO98" s="350"/>
      <c r="AP98" s="350"/>
      <c r="AQ98" s="97" t="s">
        <v>86</v>
      </c>
      <c r="AR98" s="98"/>
      <c r="AS98" s="99">
        <f>ROUND(SUM(AS99:AS106),2)</f>
        <v>0</v>
      </c>
      <c r="AT98" s="100">
        <f t="shared" si="1"/>
        <v>0</v>
      </c>
      <c r="AU98" s="101">
        <f>ROUND(SUM(AU99:AU106),5)</f>
        <v>0</v>
      </c>
      <c r="AV98" s="100">
        <f>ROUND(AZ98*L29,2)</f>
        <v>0</v>
      </c>
      <c r="AW98" s="100">
        <f>ROUND(BA98*L30,2)</f>
        <v>0</v>
      </c>
      <c r="AX98" s="100">
        <f>ROUND(BB98*L29,2)</f>
        <v>0</v>
      </c>
      <c r="AY98" s="100">
        <f>ROUND(BC98*L30,2)</f>
        <v>0</v>
      </c>
      <c r="AZ98" s="100">
        <f>ROUND(SUM(AZ99:AZ106),2)</f>
        <v>0</v>
      </c>
      <c r="BA98" s="100">
        <f>ROUND(SUM(BA99:BA106),2)</f>
        <v>0</v>
      </c>
      <c r="BB98" s="100">
        <f>ROUND(SUM(BB99:BB106),2)</f>
        <v>0</v>
      </c>
      <c r="BC98" s="100">
        <f>ROUND(SUM(BC99:BC106),2)</f>
        <v>0</v>
      </c>
      <c r="BD98" s="102">
        <f>ROUND(SUM(BD99:BD106),2)</f>
        <v>0</v>
      </c>
      <c r="BS98" s="103" t="s">
        <v>79</v>
      </c>
      <c r="BT98" s="103" t="s">
        <v>87</v>
      </c>
      <c r="BU98" s="103" t="s">
        <v>81</v>
      </c>
      <c r="BV98" s="103" t="s">
        <v>82</v>
      </c>
      <c r="BW98" s="103" t="s">
        <v>100</v>
      </c>
      <c r="BX98" s="103" t="s">
        <v>5</v>
      </c>
      <c r="CL98" s="103" t="s">
        <v>1</v>
      </c>
      <c r="CM98" s="103" t="s">
        <v>89</v>
      </c>
    </row>
    <row r="99" spans="1:91" s="4" customFormat="1" ht="16.5" customHeight="1">
      <c r="A99" s="104" t="s">
        <v>90</v>
      </c>
      <c r="B99" s="59"/>
      <c r="C99" s="105"/>
      <c r="D99" s="105"/>
      <c r="E99" s="341" t="s">
        <v>101</v>
      </c>
      <c r="F99" s="341"/>
      <c r="G99" s="341"/>
      <c r="H99" s="341"/>
      <c r="I99" s="341"/>
      <c r="J99" s="105"/>
      <c r="K99" s="341" t="s">
        <v>102</v>
      </c>
      <c r="L99" s="341"/>
      <c r="M99" s="341"/>
      <c r="N99" s="341"/>
      <c r="O99" s="341"/>
      <c r="P99" s="341"/>
      <c r="Q99" s="341"/>
      <c r="R99" s="341"/>
      <c r="S99" s="341"/>
      <c r="T99" s="341"/>
      <c r="U99" s="341"/>
      <c r="V99" s="341"/>
      <c r="W99" s="341"/>
      <c r="X99" s="341"/>
      <c r="Y99" s="341"/>
      <c r="Z99" s="341"/>
      <c r="AA99" s="341"/>
      <c r="AB99" s="341"/>
      <c r="AC99" s="341"/>
      <c r="AD99" s="341"/>
      <c r="AE99" s="341"/>
      <c r="AF99" s="341"/>
      <c r="AG99" s="346">
        <f>'KJ01 - Stavebně konstrukč...'!J32</f>
        <v>0</v>
      </c>
      <c r="AH99" s="347"/>
      <c r="AI99" s="347"/>
      <c r="AJ99" s="347"/>
      <c r="AK99" s="347"/>
      <c r="AL99" s="347"/>
      <c r="AM99" s="347"/>
      <c r="AN99" s="346">
        <f t="shared" si="0"/>
        <v>0</v>
      </c>
      <c r="AO99" s="347"/>
      <c r="AP99" s="347"/>
      <c r="AQ99" s="106" t="s">
        <v>93</v>
      </c>
      <c r="AR99" s="61"/>
      <c r="AS99" s="107">
        <v>0</v>
      </c>
      <c r="AT99" s="108">
        <f t="shared" si="1"/>
        <v>0</v>
      </c>
      <c r="AU99" s="109">
        <f>'KJ01 - Stavebně konstrukč...'!P141</f>
        <v>0</v>
      </c>
      <c r="AV99" s="108">
        <f>'KJ01 - Stavebně konstrukč...'!J35</f>
        <v>0</v>
      </c>
      <c r="AW99" s="108">
        <f>'KJ01 - Stavebně konstrukč...'!J36</f>
        <v>0</v>
      </c>
      <c r="AX99" s="108">
        <f>'KJ01 - Stavebně konstrukč...'!J37</f>
        <v>0</v>
      </c>
      <c r="AY99" s="108">
        <f>'KJ01 - Stavebně konstrukč...'!J38</f>
        <v>0</v>
      </c>
      <c r="AZ99" s="108">
        <f>'KJ01 - Stavebně konstrukč...'!F35</f>
        <v>0</v>
      </c>
      <c r="BA99" s="108">
        <f>'KJ01 - Stavebně konstrukč...'!F36</f>
        <v>0</v>
      </c>
      <c r="BB99" s="108">
        <f>'KJ01 - Stavebně konstrukč...'!F37</f>
        <v>0</v>
      </c>
      <c r="BC99" s="108">
        <f>'KJ01 - Stavebně konstrukč...'!F38</f>
        <v>0</v>
      </c>
      <c r="BD99" s="110">
        <f>'KJ01 - Stavebně konstrukč...'!F39</f>
        <v>0</v>
      </c>
      <c r="BT99" s="111" t="s">
        <v>89</v>
      </c>
      <c r="BV99" s="111" t="s">
        <v>82</v>
      </c>
      <c r="BW99" s="111" t="s">
        <v>103</v>
      </c>
      <c r="BX99" s="111" t="s">
        <v>100</v>
      </c>
      <c r="CL99" s="111" t="s">
        <v>1</v>
      </c>
    </row>
    <row r="100" spans="1:91" s="4" customFormat="1" ht="16.5" customHeight="1">
      <c r="A100" s="104" t="s">
        <v>90</v>
      </c>
      <c r="B100" s="59"/>
      <c r="C100" s="105"/>
      <c r="D100" s="105"/>
      <c r="E100" s="341" t="s">
        <v>104</v>
      </c>
      <c r="F100" s="341"/>
      <c r="G100" s="341"/>
      <c r="H100" s="341"/>
      <c r="I100" s="341"/>
      <c r="J100" s="105"/>
      <c r="K100" s="341" t="s">
        <v>105</v>
      </c>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6">
        <f>'KJ02 - Zdravotně technick...'!J32</f>
        <v>0</v>
      </c>
      <c r="AH100" s="347"/>
      <c r="AI100" s="347"/>
      <c r="AJ100" s="347"/>
      <c r="AK100" s="347"/>
      <c r="AL100" s="347"/>
      <c r="AM100" s="347"/>
      <c r="AN100" s="346">
        <f t="shared" si="0"/>
        <v>0</v>
      </c>
      <c r="AO100" s="347"/>
      <c r="AP100" s="347"/>
      <c r="AQ100" s="106" t="s">
        <v>93</v>
      </c>
      <c r="AR100" s="61"/>
      <c r="AS100" s="107">
        <v>0</v>
      </c>
      <c r="AT100" s="108">
        <f t="shared" si="1"/>
        <v>0</v>
      </c>
      <c r="AU100" s="109">
        <f>'KJ02 - Zdravotně technick...'!P132</f>
        <v>0</v>
      </c>
      <c r="AV100" s="108">
        <f>'KJ02 - Zdravotně technick...'!J35</f>
        <v>0</v>
      </c>
      <c r="AW100" s="108">
        <f>'KJ02 - Zdravotně technick...'!J36</f>
        <v>0</v>
      </c>
      <c r="AX100" s="108">
        <f>'KJ02 - Zdravotně technick...'!J37</f>
        <v>0</v>
      </c>
      <c r="AY100" s="108">
        <f>'KJ02 - Zdravotně technick...'!J38</f>
        <v>0</v>
      </c>
      <c r="AZ100" s="108">
        <f>'KJ02 - Zdravotně technick...'!F35</f>
        <v>0</v>
      </c>
      <c r="BA100" s="108">
        <f>'KJ02 - Zdravotně technick...'!F36</f>
        <v>0</v>
      </c>
      <c r="BB100" s="108">
        <f>'KJ02 - Zdravotně technick...'!F37</f>
        <v>0</v>
      </c>
      <c r="BC100" s="108">
        <f>'KJ02 - Zdravotně technick...'!F38</f>
        <v>0</v>
      </c>
      <c r="BD100" s="110">
        <f>'KJ02 - Zdravotně technick...'!F39</f>
        <v>0</v>
      </c>
      <c r="BT100" s="111" t="s">
        <v>89</v>
      </c>
      <c r="BV100" s="111" t="s">
        <v>82</v>
      </c>
      <c r="BW100" s="111" t="s">
        <v>106</v>
      </c>
      <c r="BX100" s="111" t="s">
        <v>100</v>
      </c>
      <c r="CL100" s="111" t="s">
        <v>1</v>
      </c>
    </row>
    <row r="101" spans="1:91" s="4" customFormat="1" ht="16.5" customHeight="1">
      <c r="A101" s="104" t="s">
        <v>90</v>
      </c>
      <c r="B101" s="59"/>
      <c r="C101" s="105"/>
      <c r="D101" s="105"/>
      <c r="E101" s="341" t="s">
        <v>107</v>
      </c>
      <c r="F101" s="341"/>
      <c r="G101" s="341"/>
      <c r="H101" s="341"/>
      <c r="I101" s="341"/>
      <c r="J101" s="105"/>
      <c r="K101" s="341" t="s">
        <v>108</v>
      </c>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6">
        <f>'KJ03 - Zdravotně technick...'!J32</f>
        <v>0</v>
      </c>
      <c r="AH101" s="347"/>
      <c r="AI101" s="347"/>
      <c r="AJ101" s="347"/>
      <c r="AK101" s="347"/>
      <c r="AL101" s="347"/>
      <c r="AM101" s="347"/>
      <c r="AN101" s="346">
        <f t="shared" si="0"/>
        <v>0</v>
      </c>
      <c r="AO101" s="347"/>
      <c r="AP101" s="347"/>
      <c r="AQ101" s="106" t="s">
        <v>93</v>
      </c>
      <c r="AR101" s="61"/>
      <c r="AS101" s="107">
        <v>0</v>
      </c>
      <c r="AT101" s="108">
        <f t="shared" si="1"/>
        <v>0</v>
      </c>
      <c r="AU101" s="109">
        <f>'KJ03 - Zdravotně technick...'!P122</f>
        <v>0</v>
      </c>
      <c r="AV101" s="108">
        <f>'KJ03 - Zdravotně technick...'!J35</f>
        <v>0</v>
      </c>
      <c r="AW101" s="108">
        <f>'KJ03 - Zdravotně technick...'!J36</f>
        <v>0</v>
      </c>
      <c r="AX101" s="108">
        <f>'KJ03 - Zdravotně technick...'!J37</f>
        <v>0</v>
      </c>
      <c r="AY101" s="108">
        <f>'KJ03 - Zdravotně technick...'!J38</f>
        <v>0</v>
      </c>
      <c r="AZ101" s="108">
        <f>'KJ03 - Zdravotně technick...'!F35</f>
        <v>0</v>
      </c>
      <c r="BA101" s="108">
        <f>'KJ03 - Zdravotně technick...'!F36</f>
        <v>0</v>
      </c>
      <c r="BB101" s="108">
        <f>'KJ03 - Zdravotně technick...'!F37</f>
        <v>0</v>
      </c>
      <c r="BC101" s="108">
        <f>'KJ03 - Zdravotně technick...'!F38</f>
        <v>0</v>
      </c>
      <c r="BD101" s="110">
        <f>'KJ03 - Zdravotně technick...'!F39</f>
        <v>0</v>
      </c>
      <c r="BT101" s="111" t="s">
        <v>89</v>
      </c>
      <c r="BV101" s="111" t="s">
        <v>82</v>
      </c>
      <c r="BW101" s="111" t="s">
        <v>109</v>
      </c>
      <c r="BX101" s="111" t="s">
        <v>100</v>
      </c>
      <c r="CL101" s="111" t="s">
        <v>1</v>
      </c>
    </row>
    <row r="102" spans="1:91" s="4" customFormat="1" ht="16.5" customHeight="1">
      <c r="A102" s="104" t="s">
        <v>90</v>
      </c>
      <c r="B102" s="59"/>
      <c r="C102" s="105"/>
      <c r="D102" s="105"/>
      <c r="E102" s="341" t="s">
        <v>110</v>
      </c>
      <c r="F102" s="341"/>
      <c r="G102" s="341"/>
      <c r="H102" s="341"/>
      <c r="I102" s="341"/>
      <c r="J102" s="105"/>
      <c r="K102" s="341" t="s">
        <v>111</v>
      </c>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6">
        <f>'KJ04 - Vytápění'!J32</f>
        <v>0</v>
      </c>
      <c r="AH102" s="347"/>
      <c r="AI102" s="347"/>
      <c r="AJ102" s="347"/>
      <c r="AK102" s="347"/>
      <c r="AL102" s="347"/>
      <c r="AM102" s="347"/>
      <c r="AN102" s="346">
        <f t="shared" si="0"/>
        <v>0</v>
      </c>
      <c r="AO102" s="347"/>
      <c r="AP102" s="347"/>
      <c r="AQ102" s="106" t="s">
        <v>93</v>
      </c>
      <c r="AR102" s="61"/>
      <c r="AS102" s="107">
        <v>0</v>
      </c>
      <c r="AT102" s="108">
        <f t="shared" si="1"/>
        <v>0</v>
      </c>
      <c r="AU102" s="109">
        <f>'KJ04 - Vytápění'!P127</f>
        <v>0</v>
      </c>
      <c r="AV102" s="108">
        <f>'KJ04 - Vytápění'!J35</f>
        <v>0</v>
      </c>
      <c r="AW102" s="108">
        <f>'KJ04 - Vytápění'!J36</f>
        <v>0</v>
      </c>
      <c r="AX102" s="108">
        <f>'KJ04 - Vytápění'!J37</f>
        <v>0</v>
      </c>
      <c r="AY102" s="108">
        <f>'KJ04 - Vytápění'!J38</f>
        <v>0</v>
      </c>
      <c r="AZ102" s="108">
        <f>'KJ04 - Vytápění'!F35</f>
        <v>0</v>
      </c>
      <c r="BA102" s="108">
        <f>'KJ04 - Vytápění'!F36</f>
        <v>0</v>
      </c>
      <c r="BB102" s="108">
        <f>'KJ04 - Vytápění'!F37</f>
        <v>0</v>
      </c>
      <c r="BC102" s="108">
        <f>'KJ04 - Vytápění'!F38</f>
        <v>0</v>
      </c>
      <c r="BD102" s="110">
        <f>'KJ04 - Vytápění'!F39</f>
        <v>0</v>
      </c>
      <c r="BT102" s="111" t="s">
        <v>89</v>
      </c>
      <c r="BV102" s="111" t="s">
        <v>82</v>
      </c>
      <c r="BW102" s="111" t="s">
        <v>112</v>
      </c>
      <c r="BX102" s="111" t="s">
        <v>100</v>
      </c>
      <c r="CL102" s="111" t="s">
        <v>1</v>
      </c>
    </row>
    <row r="103" spans="1:91" s="4" customFormat="1" ht="16.5" customHeight="1">
      <c r="A103" s="104" t="s">
        <v>90</v>
      </c>
      <c r="B103" s="59"/>
      <c r="C103" s="105"/>
      <c r="D103" s="105"/>
      <c r="E103" s="341" t="s">
        <v>113</v>
      </c>
      <c r="F103" s="341"/>
      <c r="G103" s="341"/>
      <c r="H103" s="341"/>
      <c r="I103" s="341"/>
      <c r="J103" s="105"/>
      <c r="K103" s="341" t="s">
        <v>114</v>
      </c>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6">
        <f>'KJ05 - Elektroinstalace'!J32</f>
        <v>0</v>
      </c>
      <c r="AH103" s="347"/>
      <c r="AI103" s="347"/>
      <c r="AJ103" s="347"/>
      <c r="AK103" s="347"/>
      <c r="AL103" s="347"/>
      <c r="AM103" s="347"/>
      <c r="AN103" s="346">
        <f t="shared" si="0"/>
        <v>0</v>
      </c>
      <c r="AO103" s="347"/>
      <c r="AP103" s="347"/>
      <c r="AQ103" s="106" t="s">
        <v>93</v>
      </c>
      <c r="AR103" s="61"/>
      <c r="AS103" s="107">
        <v>0</v>
      </c>
      <c r="AT103" s="108">
        <f t="shared" si="1"/>
        <v>0</v>
      </c>
      <c r="AU103" s="109">
        <f>'KJ05 - Elektroinstalace'!P131</f>
        <v>0</v>
      </c>
      <c r="AV103" s="108">
        <f>'KJ05 - Elektroinstalace'!J35</f>
        <v>0</v>
      </c>
      <c r="AW103" s="108">
        <f>'KJ05 - Elektroinstalace'!J36</f>
        <v>0</v>
      </c>
      <c r="AX103" s="108">
        <f>'KJ05 - Elektroinstalace'!J37</f>
        <v>0</v>
      </c>
      <c r="AY103" s="108">
        <f>'KJ05 - Elektroinstalace'!J38</f>
        <v>0</v>
      </c>
      <c r="AZ103" s="108">
        <f>'KJ05 - Elektroinstalace'!F35</f>
        <v>0</v>
      </c>
      <c r="BA103" s="108">
        <f>'KJ05 - Elektroinstalace'!F36</f>
        <v>0</v>
      </c>
      <c r="BB103" s="108">
        <f>'KJ05 - Elektroinstalace'!F37</f>
        <v>0</v>
      </c>
      <c r="BC103" s="108">
        <f>'KJ05 - Elektroinstalace'!F38</f>
        <v>0</v>
      </c>
      <c r="BD103" s="110">
        <f>'KJ05 - Elektroinstalace'!F39</f>
        <v>0</v>
      </c>
      <c r="BT103" s="111" t="s">
        <v>89</v>
      </c>
      <c r="BV103" s="111" t="s">
        <v>82</v>
      </c>
      <c r="BW103" s="111" t="s">
        <v>115</v>
      </c>
      <c r="BX103" s="111" t="s">
        <v>100</v>
      </c>
      <c r="CL103" s="111" t="s">
        <v>1</v>
      </c>
    </row>
    <row r="104" spans="1:91" s="4" customFormat="1" ht="16.5" customHeight="1">
      <c r="A104" s="104" t="s">
        <v>90</v>
      </c>
      <c r="B104" s="59"/>
      <c r="C104" s="105"/>
      <c r="D104" s="105"/>
      <c r="E104" s="341" t="s">
        <v>116</v>
      </c>
      <c r="F104" s="341"/>
      <c r="G104" s="341"/>
      <c r="H104" s="341"/>
      <c r="I104" s="341"/>
      <c r="J104" s="105"/>
      <c r="K104" s="341" t="s">
        <v>117</v>
      </c>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6">
        <f>'KJ06 - Vzduchotechnika'!J32</f>
        <v>0</v>
      </c>
      <c r="AH104" s="347"/>
      <c r="AI104" s="347"/>
      <c r="AJ104" s="347"/>
      <c r="AK104" s="347"/>
      <c r="AL104" s="347"/>
      <c r="AM104" s="347"/>
      <c r="AN104" s="346">
        <f t="shared" si="0"/>
        <v>0</v>
      </c>
      <c r="AO104" s="347"/>
      <c r="AP104" s="347"/>
      <c r="AQ104" s="106" t="s">
        <v>93</v>
      </c>
      <c r="AR104" s="61"/>
      <c r="AS104" s="107">
        <v>0</v>
      </c>
      <c r="AT104" s="108">
        <f t="shared" si="1"/>
        <v>0</v>
      </c>
      <c r="AU104" s="109">
        <f>'KJ06 - Vzduchotechnika'!P131</f>
        <v>0</v>
      </c>
      <c r="AV104" s="108">
        <f>'KJ06 - Vzduchotechnika'!J35</f>
        <v>0</v>
      </c>
      <c r="AW104" s="108">
        <f>'KJ06 - Vzduchotechnika'!J36</f>
        <v>0</v>
      </c>
      <c r="AX104" s="108">
        <f>'KJ06 - Vzduchotechnika'!J37</f>
        <v>0</v>
      </c>
      <c r="AY104" s="108">
        <f>'KJ06 - Vzduchotechnika'!J38</f>
        <v>0</v>
      </c>
      <c r="AZ104" s="108">
        <f>'KJ06 - Vzduchotechnika'!F35</f>
        <v>0</v>
      </c>
      <c r="BA104" s="108">
        <f>'KJ06 - Vzduchotechnika'!F36</f>
        <v>0</v>
      </c>
      <c r="BB104" s="108">
        <f>'KJ06 - Vzduchotechnika'!F37</f>
        <v>0</v>
      </c>
      <c r="BC104" s="108">
        <f>'KJ06 - Vzduchotechnika'!F38</f>
        <v>0</v>
      </c>
      <c r="BD104" s="110">
        <f>'KJ06 - Vzduchotechnika'!F39</f>
        <v>0</v>
      </c>
      <c r="BT104" s="111" t="s">
        <v>89</v>
      </c>
      <c r="BV104" s="111" t="s">
        <v>82</v>
      </c>
      <c r="BW104" s="111" t="s">
        <v>118</v>
      </c>
      <c r="BX104" s="111" t="s">
        <v>100</v>
      </c>
      <c r="CL104" s="111" t="s">
        <v>1</v>
      </c>
    </row>
    <row r="105" spans="1:91" s="4" customFormat="1" ht="16.5" customHeight="1">
      <c r="A105" s="104" t="s">
        <v>90</v>
      </c>
      <c r="B105" s="59"/>
      <c r="C105" s="105"/>
      <c r="D105" s="105"/>
      <c r="E105" s="341" t="s">
        <v>119</v>
      </c>
      <c r="F105" s="341"/>
      <c r="G105" s="341"/>
      <c r="H105" s="341"/>
      <c r="I105" s="341"/>
      <c r="J105" s="105"/>
      <c r="K105" s="341" t="s">
        <v>120</v>
      </c>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6">
        <f>'KJ07 - Měření a regulace'!J32</f>
        <v>0</v>
      </c>
      <c r="AH105" s="347"/>
      <c r="AI105" s="347"/>
      <c r="AJ105" s="347"/>
      <c r="AK105" s="347"/>
      <c r="AL105" s="347"/>
      <c r="AM105" s="347"/>
      <c r="AN105" s="346">
        <f t="shared" si="0"/>
        <v>0</v>
      </c>
      <c r="AO105" s="347"/>
      <c r="AP105" s="347"/>
      <c r="AQ105" s="106" t="s">
        <v>93</v>
      </c>
      <c r="AR105" s="61"/>
      <c r="AS105" s="107">
        <v>0</v>
      </c>
      <c r="AT105" s="108">
        <f t="shared" si="1"/>
        <v>0</v>
      </c>
      <c r="AU105" s="109">
        <f>'KJ07 - Měření a regulace'!P129</f>
        <v>0</v>
      </c>
      <c r="AV105" s="108">
        <f>'KJ07 - Měření a regulace'!J35</f>
        <v>0</v>
      </c>
      <c r="AW105" s="108">
        <f>'KJ07 - Měření a regulace'!J36</f>
        <v>0</v>
      </c>
      <c r="AX105" s="108">
        <f>'KJ07 - Měření a regulace'!J37</f>
        <v>0</v>
      </c>
      <c r="AY105" s="108">
        <f>'KJ07 - Měření a regulace'!J38</f>
        <v>0</v>
      </c>
      <c r="AZ105" s="108">
        <f>'KJ07 - Měření a regulace'!F35</f>
        <v>0</v>
      </c>
      <c r="BA105" s="108">
        <f>'KJ07 - Měření a regulace'!F36</f>
        <v>0</v>
      </c>
      <c r="BB105" s="108">
        <f>'KJ07 - Měření a regulace'!F37</f>
        <v>0</v>
      </c>
      <c r="BC105" s="108">
        <f>'KJ07 - Měření a regulace'!F38</f>
        <v>0</v>
      </c>
      <c r="BD105" s="110">
        <f>'KJ07 - Měření a regulace'!F39</f>
        <v>0</v>
      </c>
      <c r="BT105" s="111" t="s">
        <v>89</v>
      </c>
      <c r="BV105" s="111" t="s">
        <v>82</v>
      </c>
      <c r="BW105" s="111" t="s">
        <v>121</v>
      </c>
      <c r="BX105" s="111" t="s">
        <v>100</v>
      </c>
      <c r="CL105" s="111" t="s">
        <v>1</v>
      </c>
    </row>
    <row r="106" spans="1:91" s="4" customFormat="1" ht="16.5" customHeight="1">
      <c r="A106" s="104" t="s">
        <v>90</v>
      </c>
      <c r="B106" s="59"/>
      <c r="C106" s="105"/>
      <c r="D106" s="105"/>
      <c r="E106" s="341" t="s">
        <v>122</v>
      </c>
      <c r="F106" s="341"/>
      <c r="G106" s="341"/>
      <c r="H106" s="341"/>
      <c r="I106" s="341"/>
      <c r="J106" s="105"/>
      <c r="K106" s="341" t="s">
        <v>123</v>
      </c>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6">
        <f>'KJ08 - Slaboproudá elektr...'!J32</f>
        <v>0</v>
      </c>
      <c r="AH106" s="347"/>
      <c r="AI106" s="347"/>
      <c r="AJ106" s="347"/>
      <c r="AK106" s="347"/>
      <c r="AL106" s="347"/>
      <c r="AM106" s="347"/>
      <c r="AN106" s="346">
        <f t="shared" si="0"/>
        <v>0</v>
      </c>
      <c r="AO106" s="347"/>
      <c r="AP106" s="347"/>
      <c r="AQ106" s="106" t="s">
        <v>93</v>
      </c>
      <c r="AR106" s="61"/>
      <c r="AS106" s="107">
        <v>0</v>
      </c>
      <c r="AT106" s="108">
        <f t="shared" si="1"/>
        <v>0</v>
      </c>
      <c r="AU106" s="109">
        <f>'KJ08 - Slaboproudá elektr...'!P131</f>
        <v>0</v>
      </c>
      <c r="AV106" s="108">
        <f>'KJ08 - Slaboproudá elektr...'!J35</f>
        <v>0</v>
      </c>
      <c r="AW106" s="108">
        <f>'KJ08 - Slaboproudá elektr...'!J36</f>
        <v>0</v>
      </c>
      <c r="AX106" s="108">
        <f>'KJ08 - Slaboproudá elektr...'!J37</f>
        <v>0</v>
      </c>
      <c r="AY106" s="108">
        <f>'KJ08 - Slaboproudá elektr...'!J38</f>
        <v>0</v>
      </c>
      <c r="AZ106" s="108">
        <f>'KJ08 - Slaboproudá elektr...'!F35</f>
        <v>0</v>
      </c>
      <c r="BA106" s="108">
        <f>'KJ08 - Slaboproudá elektr...'!F36</f>
        <v>0</v>
      </c>
      <c r="BB106" s="108">
        <f>'KJ08 - Slaboproudá elektr...'!F37</f>
        <v>0</v>
      </c>
      <c r="BC106" s="108">
        <f>'KJ08 - Slaboproudá elektr...'!F38</f>
        <v>0</v>
      </c>
      <c r="BD106" s="110">
        <f>'KJ08 - Slaboproudá elektr...'!F39</f>
        <v>0</v>
      </c>
      <c r="BT106" s="111" t="s">
        <v>89</v>
      </c>
      <c r="BV106" s="111" t="s">
        <v>82</v>
      </c>
      <c r="BW106" s="111" t="s">
        <v>124</v>
      </c>
      <c r="BX106" s="111" t="s">
        <v>100</v>
      </c>
      <c r="CL106" s="111" t="s">
        <v>1</v>
      </c>
    </row>
    <row r="107" spans="1:91" s="7" customFormat="1" ht="24.75" customHeight="1">
      <c r="A107" s="104" t="s">
        <v>90</v>
      </c>
      <c r="B107" s="94"/>
      <c r="C107" s="95"/>
      <c r="D107" s="340" t="s">
        <v>125</v>
      </c>
      <c r="E107" s="340"/>
      <c r="F107" s="340"/>
      <c r="G107" s="340"/>
      <c r="H107" s="340"/>
      <c r="I107" s="96"/>
      <c r="J107" s="340" t="s">
        <v>126</v>
      </c>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9">
        <f>'03 - Technologické vybave...'!J30</f>
        <v>0</v>
      </c>
      <c r="AH107" s="350"/>
      <c r="AI107" s="350"/>
      <c r="AJ107" s="350"/>
      <c r="AK107" s="350"/>
      <c r="AL107" s="350"/>
      <c r="AM107" s="350"/>
      <c r="AN107" s="349">
        <f t="shared" si="0"/>
        <v>0</v>
      </c>
      <c r="AO107" s="350"/>
      <c r="AP107" s="350"/>
      <c r="AQ107" s="97" t="s">
        <v>86</v>
      </c>
      <c r="AR107" s="98"/>
      <c r="AS107" s="99">
        <v>0</v>
      </c>
      <c r="AT107" s="100">
        <f t="shared" si="1"/>
        <v>0</v>
      </c>
      <c r="AU107" s="101">
        <f>'03 - Technologické vybave...'!P118</f>
        <v>0</v>
      </c>
      <c r="AV107" s="100">
        <f>'03 - Technologické vybave...'!J33</f>
        <v>0</v>
      </c>
      <c r="AW107" s="100">
        <f>'03 - Technologické vybave...'!J34</f>
        <v>0</v>
      </c>
      <c r="AX107" s="100">
        <f>'03 - Technologické vybave...'!J35</f>
        <v>0</v>
      </c>
      <c r="AY107" s="100">
        <f>'03 - Technologické vybave...'!J36</f>
        <v>0</v>
      </c>
      <c r="AZ107" s="100">
        <f>'03 - Technologické vybave...'!F33</f>
        <v>0</v>
      </c>
      <c r="BA107" s="100">
        <f>'03 - Technologické vybave...'!F34</f>
        <v>0</v>
      </c>
      <c r="BB107" s="100">
        <f>'03 - Technologické vybave...'!F35</f>
        <v>0</v>
      </c>
      <c r="BC107" s="100">
        <f>'03 - Technologické vybave...'!F36</f>
        <v>0</v>
      </c>
      <c r="BD107" s="102">
        <f>'03 - Technologické vybave...'!F37</f>
        <v>0</v>
      </c>
      <c r="BT107" s="103" t="s">
        <v>87</v>
      </c>
      <c r="BV107" s="103" t="s">
        <v>82</v>
      </c>
      <c r="BW107" s="103" t="s">
        <v>127</v>
      </c>
      <c r="BX107" s="103" t="s">
        <v>5</v>
      </c>
      <c r="CL107" s="103" t="s">
        <v>1</v>
      </c>
      <c r="CM107" s="103" t="s">
        <v>89</v>
      </c>
    </row>
    <row r="108" spans="1:91" s="7" customFormat="1" ht="16.5" customHeight="1">
      <c r="A108" s="104" t="s">
        <v>90</v>
      </c>
      <c r="B108" s="94"/>
      <c r="C108" s="95"/>
      <c r="D108" s="340" t="s">
        <v>128</v>
      </c>
      <c r="E108" s="340"/>
      <c r="F108" s="340"/>
      <c r="G108" s="340"/>
      <c r="H108" s="340"/>
      <c r="I108" s="96"/>
      <c r="J108" s="340" t="s">
        <v>129</v>
      </c>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9">
        <f>'04 - VRN'!J30</f>
        <v>0</v>
      </c>
      <c r="AH108" s="350"/>
      <c r="AI108" s="350"/>
      <c r="AJ108" s="350"/>
      <c r="AK108" s="350"/>
      <c r="AL108" s="350"/>
      <c r="AM108" s="350"/>
      <c r="AN108" s="349">
        <f t="shared" si="0"/>
        <v>0</v>
      </c>
      <c r="AO108" s="350"/>
      <c r="AP108" s="350"/>
      <c r="AQ108" s="97" t="s">
        <v>86</v>
      </c>
      <c r="AR108" s="98"/>
      <c r="AS108" s="112">
        <v>0</v>
      </c>
      <c r="AT108" s="113">
        <f t="shared" si="1"/>
        <v>0</v>
      </c>
      <c r="AU108" s="114">
        <f>'04 - VRN'!P122</f>
        <v>0</v>
      </c>
      <c r="AV108" s="113">
        <f>'04 - VRN'!J33</f>
        <v>0</v>
      </c>
      <c r="AW108" s="113">
        <f>'04 - VRN'!J34</f>
        <v>0</v>
      </c>
      <c r="AX108" s="113">
        <f>'04 - VRN'!J35</f>
        <v>0</v>
      </c>
      <c r="AY108" s="113">
        <f>'04 - VRN'!J36</f>
        <v>0</v>
      </c>
      <c r="AZ108" s="113">
        <f>'04 - VRN'!F33</f>
        <v>0</v>
      </c>
      <c r="BA108" s="113">
        <f>'04 - VRN'!F34</f>
        <v>0</v>
      </c>
      <c r="BB108" s="113">
        <f>'04 - VRN'!F35</f>
        <v>0</v>
      </c>
      <c r="BC108" s="113">
        <f>'04 - VRN'!F36</f>
        <v>0</v>
      </c>
      <c r="BD108" s="115">
        <f>'04 - VRN'!F37</f>
        <v>0</v>
      </c>
      <c r="BT108" s="103" t="s">
        <v>87</v>
      </c>
      <c r="BV108" s="103" t="s">
        <v>82</v>
      </c>
      <c r="BW108" s="103" t="s">
        <v>130</v>
      </c>
      <c r="BX108" s="103" t="s">
        <v>5</v>
      </c>
      <c r="CL108" s="103" t="s">
        <v>1</v>
      </c>
      <c r="CM108" s="103" t="s">
        <v>89</v>
      </c>
    </row>
    <row r="109" spans="1:91" s="2" customFormat="1" ht="30" customHeight="1">
      <c r="A109" s="35"/>
      <c r="B109" s="36"/>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40"/>
      <c r="AS109" s="35"/>
      <c r="AT109" s="35"/>
      <c r="AU109" s="35"/>
      <c r="AV109" s="35"/>
      <c r="AW109" s="35"/>
      <c r="AX109" s="35"/>
      <c r="AY109" s="35"/>
      <c r="AZ109" s="35"/>
      <c r="BA109" s="35"/>
      <c r="BB109" s="35"/>
      <c r="BC109" s="35"/>
      <c r="BD109" s="35"/>
      <c r="BE109" s="35"/>
    </row>
    <row r="110" spans="1:91" s="2" customFormat="1" ht="6.95" customHeight="1">
      <c r="A110" s="35"/>
      <c r="B110" s="55"/>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40"/>
      <c r="AS110" s="35"/>
      <c r="AT110" s="35"/>
      <c r="AU110" s="35"/>
      <c r="AV110" s="35"/>
      <c r="AW110" s="35"/>
      <c r="AX110" s="35"/>
      <c r="AY110" s="35"/>
      <c r="AZ110" s="35"/>
      <c r="BA110" s="35"/>
      <c r="BB110" s="35"/>
      <c r="BC110" s="35"/>
      <c r="BD110" s="35"/>
      <c r="BE110" s="35"/>
    </row>
  </sheetData>
  <sheetProtection algorithmName="SHA-512" hashValue="O72UJP/kqGLXGA6c0xFqOf3R0yuRiYRN/Y23BnkW0CkDreWB6aTAGDh9de28fhfDf/D5cbQe+Ifu6O8WLn/wXg==" saltValue="vsmQpzFuHI7tZqG9sm+BsI41UuXDtVz6vTHHfuGKqxqDKJL+iRRrRGzPA9yzFcJYA5QcfLHU9aGumCavx720OA==" spinCount="100000" sheet="1" objects="1" scenarios="1" formatColumns="0" formatRows="0"/>
  <mergeCells count="94">
    <mergeCell ref="AN107:AP107"/>
    <mergeCell ref="AG107:AM107"/>
    <mergeCell ref="AN108:AP108"/>
    <mergeCell ref="AG108:AM108"/>
    <mergeCell ref="AN94:AP94"/>
    <mergeCell ref="AN98:AP98"/>
    <mergeCell ref="AS89:AT91"/>
    <mergeCell ref="AN105:AP105"/>
    <mergeCell ref="AG105:AM105"/>
    <mergeCell ref="AN106:AP106"/>
    <mergeCell ref="AG106:AM106"/>
    <mergeCell ref="AR2:BE2"/>
    <mergeCell ref="AG101:AM101"/>
    <mergeCell ref="AG103:AM103"/>
    <mergeCell ref="AG102:AM102"/>
    <mergeCell ref="AG92:AM92"/>
    <mergeCell ref="AG100:AM100"/>
    <mergeCell ref="AG99:AM99"/>
    <mergeCell ref="AG96:AM96"/>
    <mergeCell ref="AG97:AM97"/>
    <mergeCell ref="AG98:AM98"/>
    <mergeCell ref="AG95:AM95"/>
    <mergeCell ref="AM87:AN87"/>
    <mergeCell ref="AM89:AP89"/>
    <mergeCell ref="AM90:AP90"/>
    <mergeCell ref="AN99:AP99"/>
    <mergeCell ref="AN103:AP103"/>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E106:I106"/>
    <mergeCell ref="K106:AF106"/>
    <mergeCell ref="D107:H107"/>
    <mergeCell ref="J107:AF107"/>
    <mergeCell ref="D108:H108"/>
    <mergeCell ref="J108:AF108"/>
    <mergeCell ref="K104:AF104"/>
    <mergeCell ref="K96:AF96"/>
    <mergeCell ref="K100:AF100"/>
    <mergeCell ref="L85:AO85"/>
    <mergeCell ref="E105:I105"/>
    <mergeCell ref="K105:AF105"/>
    <mergeCell ref="AG94:AM94"/>
    <mergeCell ref="AG104:AM104"/>
    <mergeCell ref="AN104:AP104"/>
    <mergeCell ref="AN96:AP96"/>
    <mergeCell ref="AN92:AP92"/>
    <mergeCell ref="AN101:AP101"/>
    <mergeCell ref="AN97:AP97"/>
    <mergeCell ref="AN100:AP100"/>
    <mergeCell ref="AN95:AP95"/>
    <mergeCell ref="AN102:AP102"/>
    <mergeCell ref="K102:AF102"/>
    <mergeCell ref="K101:AF101"/>
    <mergeCell ref="K97:AF97"/>
    <mergeCell ref="K99:AF99"/>
    <mergeCell ref="K103:AF103"/>
    <mergeCell ref="E100:I100"/>
    <mergeCell ref="E97:I97"/>
    <mergeCell ref="E102:I102"/>
    <mergeCell ref="E103:I103"/>
    <mergeCell ref="E104:I104"/>
    <mergeCell ref="E101:I101"/>
    <mergeCell ref="C92:G92"/>
    <mergeCell ref="D98:H98"/>
    <mergeCell ref="D95:H95"/>
    <mergeCell ref="E99:I99"/>
    <mergeCell ref="E96:I96"/>
    <mergeCell ref="I92:AF92"/>
    <mergeCell ref="J95:AF95"/>
    <mergeCell ref="J98:AF98"/>
  </mergeCells>
  <hyperlinks>
    <hyperlink ref="A96" location="'VS01 - Střecha  jídelna ,...'!C2" display="/" xr:uid="{00000000-0004-0000-0000-000000000000}"/>
    <hyperlink ref="A97" location="'VS02 - Střecha kuchyně '!C2" display="/" xr:uid="{00000000-0004-0000-0000-000001000000}"/>
    <hyperlink ref="A99" location="'KJ01 - Stavebně konstrukč...'!C2" display="/" xr:uid="{00000000-0004-0000-0000-000002000000}"/>
    <hyperlink ref="A100" location="'KJ02 - Zdravotně technick...'!C2" display="/" xr:uid="{00000000-0004-0000-0000-000003000000}"/>
    <hyperlink ref="A101" location="'KJ03 - Zdravotně technick...'!C2" display="/" xr:uid="{00000000-0004-0000-0000-000004000000}"/>
    <hyperlink ref="A102" location="'KJ04 - Vytápění'!C2" display="/" xr:uid="{00000000-0004-0000-0000-000005000000}"/>
    <hyperlink ref="A103" location="'KJ05 - Elektroinstalace'!C2" display="/" xr:uid="{00000000-0004-0000-0000-000006000000}"/>
    <hyperlink ref="A104" location="'KJ06 - Vzduchotechnika'!C2" display="/" xr:uid="{00000000-0004-0000-0000-000007000000}"/>
    <hyperlink ref="A105" location="'KJ07 - Měření a regulace'!C2" display="/" xr:uid="{00000000-0004-0000-0000-000008000000}"/>
    <hyperlink ref="A106" location="'KJ08 - Slaboproudá elektr...'!C2" display="/" xr:uid="{00000000-0004-0000-0000-000009000000}"/>
    <hyperlink ref="A107" location="'03 - Technologické vybave...'!C2" display="/" xr:uid="{00000000-0004-0000-0000-00000A000000}"/>
    <hyperlink ref="A108" location="'04 - VRN'!C2" display="/" xr:uid="{00000000-0004-0000-00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8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94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133</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30" customHeight="1">
      <c r="A11" s="35"/>
      <c r="B11" s="40"/>
      <c r="C11" s="35"/>
      <c r="D11" s="35"/>
      <c r="E11" s="389" t="s">
        <v>135</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ROUND((SUM(BE140:BE388)),  2)</f>
        <v>0</v>
      </c>
      <c r="G35" s="35"/>
      <c r="H35" s="35"/>
      <c r="I35" s="131">
        <v>0.21</v>
      </c>
      <c r="J35" s="130">
        <f>ROUND(((SUM(BE140:BE388))*I35),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ROUND((SUM(BF140:BF388)),  2)</f>
        <v>0</v>
      </c>
      <c r="G36" s="35"/>
      <c r="H36" s="35"/>
      <c r="I36" s="131">
        <v>0.12</v>
      </c>
      <c r="J36" s="130">
        <f>ROUND(((SUM(BF140:BF388))*I36),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ROUND((SUM(BG140:BG388)),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ROUND((SUM(BH140:BH388)),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ROUND((SUM(BI140:BI388)),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133</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30" customHeight="1">
      <c r="A89" s="35"/>
      <c r="B89" s="36"/>
      <c r="C89" s="37"/>
      <c r="D89" s="37"/>
      <c r="E89" s="343" t="str">
        <f>E11</f>
        <v xml:space="preserve">VS01 - Střecha  jídelna , posluchárna ( bez střešních vazníků) </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J140</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142</v>
      </c>
      <c r="E99" s="157"/>
      <c r="F99" s="157"/>
      <c r="G99" s="157"/>
      <c r="H99" s="157"/>
      <c r="I99" s="157"/>
      <c r="J99" s="158">
        <f>J141</f>
        <v>0</v>
      </c>
      <c r="K99" s="155"/>
      <c r="L99" s="159"/>
    </row>
    <row r="100" spans="1:47" s="10" customFormat="1" ht="19.899999999999999" customHeight="1">
      <c r="B100" s="160"/>
      <c r="C100" s="105"/>
      <c r="D100" s="161" t="s">
        <v>143</v>
      </c>
      <c r="E100" s="162"/>
      <c r="F100" s="162"/>
      <c r="G100" s="162"/>
      <c r="H100" s="162"/>
      <c r="I100" s="162"/>
      <c r="J100" s="163">
        <f>J142</f>
        <v>0</v>
      </c>
      <c r="K100" s="105"/>
      <c r="L100" s="164"/>
    </row>
    <row r="101" spans="1:47" s="10" customFormat="1" ht="19.899999999999999" customHeight="1">
      <c r="B101" s="160"/>
      <c r="C101" s="105"/>
      <c r="D101" s="161" t="s">
        <v>144</v>
      </c>
      <c r="E101" s="162"/>
      <c r="F101" s="162"/>
      <c r="G101" s="162"/>
      <c r="H101" s="162"/>
      <c r="I101" s="162"/>
      <c r="J101" s="163">
        <f>J150</f>
        <v>0</v>
      </c>
      <c r="K101" s="105"/>
      <c r="L101" s="164"/>
    </row>
    <row r="102" spans="1:47" s="10" customFormat="1" ht="19.899999999999999" customHeight="1">
      <c r="B102" s="160"/>
      <c r="C102" s="105"/>
      <c r="D102" s="161" t="s">
        <v>145</v>
      </c>
      <c r="E102" s="162"/>
      <c r="F102" s="162"/>
      <c r="G102" s="162"/>
      <c r="H102" s="162"/>
      <c r="I102" s="162"/>
      <c r="J102" s="163">
        <f>J201</f>
        <v>0</v>
      </c>
      <c r="K102" s="105"/>
      <c r="L102" s="164"/>
    </row>
    <row r="103" spans="1:47" s="10" customFormat="1" ht="19.899999999999999" customHeight="1">
      <c r="B103" s="160"/>
      <c r="C103" s="105"/>
      <c r="D103" s="161" t="s">
        <v>146</v>
      </c>
      <c r="E103" s="162"/>
      <c r="F103" s="162"/>
      <c r="G103" s="162"/>
      <c r="H103" s="162"/>
      <c r="I103" s="162"/>
      <c r="J103" s="163">
        <f>J246</f>
        <v>0</v>
      </c>
      <c r="K103" s="105"/>
      <c r="L103" s="164"/>
    </row>
    <row r="104" spans="1:47" s="10" customFormat="1" ht="19.899999999999999" customHeight="1">
      <c r="B104" s="160"/>
      <c r="C104" s="105"/>
      <c r="D104" s="161" t="s">
        <v>147</v>
      </c>
      <c r="E104" s="162"/>
      <c r="F104" s="162"/>
      <c r="G104" s="162"/>
      <c r="H104" s="162"/>
      <c r="I104" s="162"/>
      <c r="J104" s="163">
        <f>J260</f>
        <v>0</v>
      </c>
      <c r="K104" s="105"/>
      <c r="L104" s="164"/>
    </row>
    <row r="105" spans="1:47" s="9" customFormat="1" ht="24.95" customHeight="1">
      <c r="B105" s="154"/>
      <c r="C105" s="155"/>
      <c r="D105" s="156" t="s">
        <v>148</v>
      </c>
      <c r="E105" s="157"/>
      <c r="F105" s="157"/>
      <c r="G105" s="157"/>
      <c r="H105" s="157"/>
      <c r="I105" s="157"/>
      <c r="J105" s="158">
        <f>J262</f>
        <v>0</v>
      </c>
      <c r="K105" s="155"/>
      <c r="L105" s="159"/>
    </row>
    <row r="106" spans="1:47" s="10" customFormat="1" ht="19.899999999999999" customHeight="1">
      <c r="B106" s="160"/>
      <c r="C106" s="105"/>
      <c r="D106" s="161" t="s">
        <v>149</v>
      </c>
      <c r="E106" s="162"/>
      <c r="F106" s="162"/>
      <c r="G106" s="162"/>
      <c r="H106" s="162"/>
      <c r="I106" s="162"/>
      <c r="J106" s="163">
        <f>J263</f>
        <v>0</v>
      </c>
      <c r="K106" s="105"/>
      <c r="L106" s="164"/>
    </row>
    <row r="107" spans="1:47" s="10" customFormat="1" ht="19.899999999999999" customHeight="1">
      <c r="B107" s="160"/>
      <c r="C107" s="105"/>
      <c r="D107" s="161" t="s">
        <v>150</v>
      </c>
      <c r="E107" s="162"/>
      <c r="F107" s="162"/>
      <c r="G107" s="162"/>
      <c r="H107" s="162"/>
      <c r="I107" s="162"/>
      <c r="J107" s="163">
        <f>J283</f>
        <v>0</v>
      </c>
      <c r="K107" s="105"/>
      <c r="L107" s="164"/>
    </row>
    <row r="108" spans="1:47" s="10" customFormat="1" ht="19.899999999999999" customHeight="1">
      <c r="B108" s="160"/>
      <c r="C108" s="105"/>
      <c r="D108" s="161" t="s">
        <v>151</v>
      </c>
      <c r="E108" s="162"/>
      <c r="F108" s="162"/>
      <c r="G108" s="162"/>
      <c r="H108" s="162"/>
      <c r="I108" s="162"/>
      <c r="J108" s="163">
        <f>J298</f>
        <v>0</v>
      </c>
      <c r="K108" s="105"/>
      <c r="L108" s="164"/>
    </row>
    <row r="109" spans="1:47" s="10" customFormat="1" ht="19.899999999999999" customHeight="1">
      <c r="B109" s="160"/>
      <c r="C109" s="105"/>
      <c r="D109" s="161" t="s">
        <v>152</v>
      </c>
      <c r="E109" s="162"/>
      <c r="F109" s="162"/>
      <c r="G109" s="162"/>
      <c r="H109" s="162"/>
      <c r="I109" s="162"/>
      <c r="J109" s="163">
        <f>J324</f>
        <v>0</v>
      </c>
      <c r="K109" s="105"/>
      <c r="L109" s="164"/>
    </row>
    <row r="110" spans="1:47" s="10" customFormat="1" ht="19.899999999999999" customHeight="1">
      <c r="B110" s="160"/>
      <c r="C110" s="105"/>
      <c r="D110" s="161" t="s">
        <v>153</v>
      </c>
      <c r="E110" s="162"/>
      <c r="F110" s="162"/>
      <c r="G110" s="162"/>
      <c r="H110" s="162"/>
      <c r="I110" s="162"/>
      <c r="J110" s="163">
        <f>J330</f>
        <v>0</v>
      </c>
      <c r="K110" s="105"/>
      <c r="L110" s="164"/>
    </row>
    <row r="111" spans="1:47" s="10" customFormat="1" ht="19.899999999999999" customHeight="1">
      <c r="B111" s="160"/>
      <c r="C111" s="105"/>
      <c r="D111" s="161" t="s">
        <v>154</v>
      </c>
      <c r="E111" s="162"/>
      <c r="F111" s="162"/>
      <c r="G111" s="162"/>
      <c r="H111" s="162"/>
      <c r="I111" s="162"/>
      <c r="J111" s="163">
        <f>J332</f>
        <v>0</v>
      </c>
      <c r="K111" s="105"/>
      <c r="L111" s="164"/>
    </row>
    <row r="112" spans="1:47" s="10" customFormat="1" ht="19.899999999999999" customHeight="1">
      <c r="B112" s="160"/>
      <c r="C112" s="105"/>
      <c r="D112" s="161" t="s">
        <v>155</v>
      </c>
      <c r="E112" s="162"/>
      <c r="F112" s="162"/>
      <c r="G112" s="162"/>
      <c r="H112" s="162"/>
      <c r="I112" s="162"/>
      <c r="J112" s="163">
        <f>J360</f>
        <v>0</v>
      </c>
      <c r="K112" s="105"/>
      <c r="L112" s="164"/>
    </row>
    <row r="113" spans="1:31" s="10" customFormat="1" ht="19.899999999999999" customHeight="1">
      <c r="B113" s="160"/>
      <c r="C113" s="105"/>
      <c r="D113" s="161" t="s">
        <v>156</v>
      </c>
      <c r="E113" s="162"/>
      <c r="F113" s="162"/>
      <c r="G113" s="162"/>
      <c r="H113" s="162"/>
      <c r="I113" s="162"/>
      <c r="J113" s="163">
        <f>J364</f>
        <v>0</v>
      </c>
      <c r="K113" s="105"/>
      <c r="L113" s="164"/>
    </row>
    <row r="114" spans="1:31" s="10" customFormat="1" ht="19.899999999999999" customHeight="1">
      <c r="B114" s="160"/>
      <c r="C114" s="105"/>
      <c r="D114" s="161" t="s">
        <v>157</v>
      </c>
      <c r="E114" s="162"/>
      <c r="F114" s="162"/>
      <c r="G114" s="162"/>
      <c r="H114" s="162"/>
      <c r="I114" s="162"/>
      <c r="J114" s="163">
        <f>J367</f>
        <v>0</v>
      </c>
      <c r="K114" s="105"/>
      <c r="L114" s="164"/>
    </row>
    <row r="115" spans="1:31" s="10" customFormat="1" ht="19.899999999999999" customHeight="1">
      <c r="B115" s="160"/>
      <c r="C115" s="105"/>
      <c r="D115" s="161" t="s">
        <v>158</v>
      </c>
      <c r="E115" s="162"/>
      <c r="F115" s="162"/>
      <c r="G115" s="162"/>
      <c r="H115" s="162"/>
      <c r="I115" s="162"/>
      <c r="J115" s="163">
        <f>J374</f>
        <v>0</v>
      </c>
      <c r="K115" s="105"/>
      <c r="L115" s="164"/>
    </row>
    <row r="116" spans="1:31" s="10" customFormat="1" ht="19.899999999999999" customHeight="1">
      <c r="B116" s="160"/>
      <c r="C116" s="105"/>
      <c r="D116" s="161" t="s">
        <v>159</v>
      </c>
      <c r="E116" s="162"/>
      <c r="F116" s="162"/>
      <c r="G116" s="162"/>
      <c r="H116" s="162"/>
      <c r="I116" s="162"/>
      <c r="J116" s="163">
        <f>J379</f>
        <v>0</v>
      </c>
      <c r="K116" s="105"/>
      <c r="L116" s="164"/>
    </row>
    <row r="117" spans="1:31" s="9" customFormat="1" ht="24.95" customHeight="1">
      <c r="B117" s="154"/>
      <c r="C117" s="155"/>
      <c r="D117" s="156" t="s">
        <v>160</v>
      </c>
      <c r="E117" s="157"/>
      <c r="F117" s="157"/>
      <c r="G117" s="157"/>
      <c r="H117" s="157"/>
      <c r="I117" s="157"/>
      <c r="J117" s="158">
        <f>J384</f>
        <v>0</v>
      </c>
      <c r="K117" s="155"/>
      <c r="L117" s="159"/>
    </row>
    <row r="118" spans="1:31" s="10" customFormat="1" ht="19.899999999999999" customHeight="1">
      <c r="B118" s="160"/>
      <c r="C118" s="105"/>
      <c r="D118" s="161" t="s">
        <v>161</v>
      </c>
      <c r="E118" s="162"/>
      <c r="F118" s="162"/>
      <c r="G118" s="162"/>
      <c r="H118" s="162"/>
      <c r="I118" s="162"/>
      <c r="J118" s="163">
        <f>J385</f>
        <v>0</v>
      </c>
      <c r="K118" s="105"/>
      <c r="L118" s="164"/>
    </row>
    <row r="119" spans="1:31" s="2" customFormat="1" ht="21.7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55"/>
      <c r="C120" s="56"/>
      <c r="D120" s="56"/>
      <c r="E120" s="56"/>
      <c r="F120" s="56"/>
      <c r="G120" s="56"/>
      <c r="H120" s="56"/>
      <c r="I120" s="56"/>
      <c r="J120" s="56"/>
      <c r="K120" s="56"/>
      <c r="L120" s="52"/>
      <c r="S120" s="35"/>
      <c r="T120" s="35"/>
      <c r="U120" s="35"/>
      <c r="V120" s="35"/>
      <c r="W120" s="35"/>
      <c r="X120" s="35"/>
      <c r="Y120" s="35"/>
      <c r="Z120" s="35"/>
      <c r="AA120" s="35"/>
      <c r="AB120" s="35"/>
      <c r="AC120" s="35"/>
      <c r="AD120" s="35"/>
      <c r="AE120" s="35"/>
    </row>
    <row r="124" spans="1:31" s="2" customFormat="1" ht="6.95" customHeight="1">
      <c r="A124" s="35"/>
      <c r="B124" s="57"/>
      <c r="C124" s="58"/>
      <c r="D124" s="58"/>
      <c r="E124" s="58"/>
      <c r="F124" s="58"/>
      <c r="G124" s="58"/>
      <c r="H124" s="58"/>
      <c r="I124" s="58"/>
      <c r="J124" s="58"/>
      <c r="K124" s="58"/>
      <c r="L124" s="52"/>
      <c r="S124" s="35"/>
      <c r="T124" s="35"/>
      <c r="U124" s="35"/>
      <c r="V124" s="35"/>
      <c r="W124" s="35"/>
      <c r="X124" s="35"/>
      <c r="Y124" s="35"/>
      <c r="Z124" s="35"/>
      <c r="AA124" s="35"/>
      <c r="AB124" s="35"/>
      <c r="AC124" s="35"/>
      <c r="AD124" s="35"/>
      <c r="AE124" s="35"/>
    </row>
    <row r="125" spans="1:31" s="2" customFormat="1" ht="24.95" customHeight="1">
      <c r="A125" s="35"/>
      <c r="B125" s="36"/>
      <c r="C125" s="24" t="s">
        <v>162</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16</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26.25" customHeight="1">
      <c r="A128" s="35"/>
      <c r="B128" s="36"/>
      <c r="C128" s="37"/>
      <c r="D128" s="37"/>
      <c r="E128" s="384" t="str">
        <f>E7</f>
        <v>MODERNIZACE KUCHYNĚ A JÍDELNY SPŠE A VOŠ  PLZEŇ,  projekt č. CZ.05.01.01/2022_008/0001816</v>
      </c>
      <c r="F128" s="385"/>
      <c r="G128" s="385"/>
      <c r="H128" s="385"/>
      <c r="I128" s="37"/>
      <c r="J128" s="37"/>
      <c r="K128" s="37"/>
      <c r="L128" s="52"/>
      <c r="S128" s="35"/>
      <c r="T128" s="35"/>
      <c r="U128" s="35"/>
      <c r="V128" s="35"/>
      <c r="W128" s="35"/>
      <c r="X128" s="35"/>
      <c r="Y128" s="35"/>
      <c r="Z128" s="35"/>
      <c r="AA128" s="35"/>
      <c r="AB128" s="35"/>
      <c r="AC128" s="35"/>
      <c r="AD128" s="35"/>
      <c r="AE128" s="35"/>
    </row>
    <row r="129" spans="1:65" s="1" customFormat="1" ht="12" customHeight="1">
      <c r="B129" s="22"/>
      <c r="C129" s="30" t="s">
        <v>132</v>
      </c>
      <c r="D129" s="23"/>
      <c r="E129" s="23"/>
      <c r="F129" s="23"/>
      <c r="G129" s="23"/>
      <c r="H129" s="23"/>
      <c r="I129" s="23"/>
      <c r="J129" s="23"/>
      <c r="K129" s="23"/>
      <c r="L129" s="21"/>
    </row>
    <row r="130" spans="1:65" s="2" customFormat="1" ht="16.5" customHeight="1">
      <c r="A130" s="35"/>
      <c r="B130" s="36"/>
      <c r="C130" s="37"/>
      <c r="D130" s="37"/>
      <c r="E130" s="384" t="s">
        <v>133</v>
      </c>
      <c r="F130" s="383"/>
      <c r="G130" s="383"/>
      <c r="H130" s="383"/>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134</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30" customHeight="1">
      <c r="A132" s="35"/>
      <c r="B132" s="36"/>
      <c r="C132" s="37"/>
      <c r="D132" s="37"/>
      <c r="E132" s="343" t="str">
        <f>E11</f>
        <v xml:space="preserve">VS01 - Střecha  jídelna , posluchárna ( bez střešních vazníků) </v>
      </c>
      <c r="F132" s="383"/>
      <c r="G132" s="383"/>
      <c r="H132" s="383"/>
      <c r="I132" s="37"/>
      <c r="J132" s="37"/>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20</v>
      </c>
      <c r="D134" s="37"/>
      <c r="E134" s="37"/>
      <c r="F134" s="28" t="str">
        <f>F14</f>
        <v xml:space="preserve"> </v>
      </c>
      <c r="G134" s="37"/>
      <c r="H134" s="37"/>
      <c r="I134" s="30" t="s">
        <v>22</v>
      </c>
      <c r="J134" s="67" t="str">
        <f>IF(J14="","",J14)</f>
        <v>19. 6. 2024</v>
      </c>
      <c r="K134" s="37"/>
      <c r="L134" s="52"/>
      <c r="S134" s="35"/>
      <c r="T134" s="35"/>
      <c r="U134" s="35"/>
      <c r="V134" s="35"/>
      <c r="W134" s="35"/>
      <c r="X134" s="35"/>
      <c r="Y134" s="35"/>
      <c r="Z134" s="35"/>
      <c r="AA134" s="35"/>
      <c r="AB134" s="35"/>
      <c r="AC134" s="35"/>
      <c r="AD134" s="35"/>
      <c r="AE134" s="35"/>
    </row>
    <row r="135" spans="1:65"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40.15" customHeight="1">
      <c r="A136" s="35"/>
      <c r="B136" s="36"/>
      <c r="C136" s="30" t="s">
        <v>24</v>
      </c>
      <c r="D136" s="37"/>
      <c r="E136" s="37"/>
      <c r="F136" s="28" t="str">
        <f>E17</f>
        <v>VOŠ  a SPŠE Plzeň, Částkova 817/58, 326 00 Plzeň</v>
      </c>
      <c r="G136" s="37"/>
      <c r="H136" s="37"/>
      <c r="I136" s="30" t="s">
        <v>32</v>
      </c>
      <c r="J136" s="33" t="str">
        <f>E23</f>
        <v>arch. projektová kancelář Ing. arch. Václav Mastný</v>
      </c>
      <c r="K136" s="37"/>
      <c r="L136" s="52"/>
      <c r="S136" s="35"/>
      <c r="T136" s="35"/>
      <c r="U136" s="35"/>
      <c r="V136" s="35"/>
      <c r="W136" s="35"/>
      <c r="X136" s="35"/>
      <c r="Y136" s="35"/>
      <c r="Z136" s="35"/>
      <c r="AA136" s="35"/>
      <c r="AB136" s="35"/>
      <c r="AC136" s="35"/>
      <c r="AD136" s="35"/>
      <c r="AE136" s="35"/>
    </row>
    <row r="137" spans="1:65" s="2" customFormat="1" ht="15.2" customHeight="1">
      <c r="A137" s="35"/>
      <c r="B137" s="36"/>
      <c r="C137" s="30" t="s">
        <v>30</v>
      </c>
      <c r="D137" s="37"/>
      <c r="E137" s="37"/>
      <c r="F137" s="28" t="str">
        <f>IF(E20="","",E20)</f>
        <v>Vyplň údaj</v>
      </c>
      <c r="G137" s="37"/>
      <c r="H137" s="37"/>
      <c r="I137" s="30" t="s">
        <v>36</v>
      </c>
      <c r="J137" s="33" t="str">
        <f>E26</f>
        <v>Ing.Pavlov</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5"/>
      <c r="B139" s="166"/>
      <c r="C139" s="167" t="s">
        <v>163</v>
      </c>
      <c r="D139" s="168" t="s">
        <v>65</v>
      </c>
      <c r="E139" s="168" t="s">
        <v>61</v>
      </c>
      <c r="F139" s="168" t="s">
        <v>62</v>
      </c>
      <c r="G139" s="168" t="s">
        <v>164</v>
      </c>
      <c r="H139" s="168" t="s">
        <v>165</v>
      </c>
      <c r="I139" s="168" t="s">
        <v>166</v>
      </c>
      <c r="J139" s="169" t="s">
        <v>139</v>
      </c>
      <c r="K139" s="170" t="s">
        <v>167</v>
      </c>
      <c r="L139" s="171"/>
      <c r="M139" s="76" t="s">
        <v>1</v>
      </c>
      <c r="N139" s="77" t="s">
        <v>44</v>
      </c>
      <c r="O139" s="77" t="s">
        <v>168</v>
      </c>
      <c r="P139" s="77" t="s">
        <v>169</v>
      </c>
      <c r="Q139" s="77" t="s">
        <v>170</v>
      </c>
      <c r="R139" s="77" t="s">
        <v>171</v>
      </c>
      <c r="S139" s="77" t="s">
        <v>172</v>
      </c>
      <c r="T139" s="78" t="s">
        <v>173</v>
      </c>
      <c r="U139" s="165"/>
      <c r="V139" s="165"/>
      <c r="W139" s="165"/>
      <c r="X139" s="165"/>
      <c r="Y139" s="165"/>
      <c r="Z139" s="165"/>
      <c r="AA139" s="165"/>
      <c r="AB139" s="165"/>
      <c r="AC139" s="165"/>
      <c r="AD139" s="165"/>
      <c r="AE139" s="165"/>
    </row>
    <row r="140" spans="1:65" s="2" customFormat="1" ht="22.9" customHeight="1">
      <c r="A140" s="35"/>
      <c r="B140" s="36"/>
      <c r="C140" s="83" t="s">
        <v>174</v>
      </c>
      <c r="D140" s="37"/>
      <c r="E140" s="37"/>
      <c r="F140" s="37"/>
      <c r="G140" s="37"/>
      <c r="H140" s="37"/>
      <c r="I140" s="37"/>
      <c r="J140" s="172">
        <f>BK140</f>
        <v>0</v>
      </c>
      <c r="K140" s="37"/>
      <c r="L140" s="40"/>
      <c r="M140" s="79"/>
      <c r="N140" s="173"/>
      <c r="O140" s="80"/>
      <c r="P140" s="174">
        <f>P141+P262+P384</f>
        <v>0</v>
      </c>
      <c r="Q140" s="80"/>
      <c r="R140" s="174">
        <f>R141+R262+R384</f>
        <v>41.648029800000003</v>
      </c>
      <c r="S140" s="80"/>
      <c r="T140" s="175">
        <f>T141+T262+T384</f>
        <v>382.53400630000004</v>
      </c>
      <c r="U140" s="35"/>
      <c r="V140" s="35"/>
      <c r="W140" s="35"/>
      <c r="X140" s="35"/>
      <c r="Y140" s="35"/>
      <c r="Z140" s="35"/>
      <c r="AA140" s="35"/>
      <c r="AB140" s="35"/>
      <c r="AC140" s="35"/>
      <c r="AD140" s="35"/>
      <c r="AE140" s="35"/>
      <c r="AT140" s="18" t="s">
        <v>79</v>
      </c>
      <c r="AU140" s="18" t="s">
        <v>141</v>
      </c>
      <c r="BK140" s="176">
        <f>BK141+BK262+BK384</f>
        <v>0</v>
      </c>
    </row>
    <row r="141" spans="1:65" s="12" customFormat="1" ht="25.9" customHeight="1">
      <c r="B141" s="177"/>
      <c r="C141" s="178"/>
      <c r="D141" s="179" t="s">
        <v>79</v>
      </c>
      <c r="E141" s="180" t="s">
        <v>175</v>
      </c>
      <c r="F141" s="180" t="s">
        <v>176</v>
      </c>
      <c r="G141" s="178"/>
      <c r="H141" s="178"/>
      <c r="I141" s="181"/>
      <c r="J141" s="182">
        <f>BK141</f>
        <v>0</v>
      </c>
      <c r="K141" s="178"/>
      <c r="L141" s="183"/>
      <c r="M141" s="184"/>
      <c r="N141" s="185"/>
      <c r="O141" s="185"/>
      <c r="P141" s="186">
        <f>P142+P150+P201+P246+P260</f>
        <v>0</v>
      </c>
      <c r="Q141" s="185"/>
      <c r="R141" s="186">
        <f>R142+R150+R201+R246+R260</f>
        <v>27.204473200000002</v>
      </c>
      <c r="S141" s="185"/>
      <c r="T141" s="187">
        <f>T142+T150+T201+T246+T260</f>
        <v>357.21178980000002</v>
      </c>
      <c r="AR141" s="188" t="s">
        <v>87</v>
      </c>
      <c r="AT141" s="189" t="s">
        <v>79</v>
      </c>
      <c r="AU141" s="189" t="s">
        <v>80</v>
      </c>
      <c r="AY141" s="188" t="s">
        <v>177</v>
      </c>
      <c r="BK141" s="190">
        <f>BK142+BK150+BK201+BK246+BK260</f>
        <v>0</v>
      </c>
    </row>
    <row r="142" spans="1:65" s="12" customFormat="1" ht="22.9" customHeight="1">
      <c r="B142" s="177"/>
      <c r="C142" s="178"/>
      <c r="D142" s="179" t="s">
        <v>79</v>
      </c>
      <c r="E142" s="191" t="s">
        <v>178</v>
      </c>
      <c r="F142" s="191" t="s">
        <v>179</v>
      </c>
      <c r="G142" s="178"/>
      <c r="H142" s="178"/>
      <c r="I142" s="181"/>
      <c r="J142" s="192">
        <f>BK142</f>
        <v>0</v>
      </c>
      <c r="K142" s="178"/>
      <c r="L142" s="183"/>
      <c r="M142" s="184"/>
      <c r="N142" s="185"/>
      <c r="O142" s="185"/>
      <c r="P142" s="186">
        <f>SUM(P143:P149)</f>
        <v>0</v>
      </c>
      <c r="Q142" s="185"/>
      <c r="R142" s="186">
        <f>SUM(R143:R149)</f>
        <v>8.4487500000000004</v>
      </c>
      <c r="S142" s="185"/>
      <c r="T142" s="187">
        <f>SUM(T143:T149)</f>
        <v>0</v>
      </c>
      <c r="AR142" s="188" t="s">
        <v>87</v>
      </c>
      <c r="AT142" s="189" t="s">
        <v>79</v>
      </c>
      <c r="AU142" s="189" t="s">
        <v>87</v>
      </c>
      <c r="AY142" s="188" t="s">
        <v>177</v>
      </c>
      <c r="BK142" s="190">
        <f>SUM(BK143:BK149)</f>
        <v>0</v>
      </c>
    </row>
    <row r="143" spans="1:65" s="2" customFormat="1" ht="37.9" customHeight="1">
      <c r="A143" s="35"/>
      <c r="B143" s="36"/>
      <c r="C143" s="193" t="s">
        <v>87</v>
      </c>
      <c r="D143" s="193" t="s">
        <v>180</v>
      </c>
      <c r="E143" s="194" t="s">
        <v>181</v>
      </c>
      <c r="F143" s="195" t="s">
        <v>182</v>
      </c>
      <c r="G143" s="196" t="s">
        <v>183</v>
      </c>
      <c r="H143" s="197">
        <v>4.5</v>
      </c>
      <c r="I143" s="198"/>
      <c r="J143" s="199">
        <f>ROUND(I143*H143,2)</f>
        <v>0</v>
      </c>
      <c r="K143" s="200"/>
      <c r="L143" s="40"/>
      <c r="M143" s="201" t="s">
        <v>1</v>
      </c>
      <c r="N143" s="202" t="s">
        <v>45</v>
      </c>
      <c r="O143" s="72"/>
      <c r="P143" s="203">
        <f>O143*H143</f>
        <v>0</v>
      </c>
      <c r="Q143" s="203">
        <v>1.8774999999999999</v>
      </c>
      <c r="R143" s="203">
        <f>Q143*H143</f>
        <v>8.4487500000000004</v>
      </c>
      <c r="S143" s="203">
        <v>0</v>
      </c>
      <c r="T143" s="204">
        <f>S143*H143</f>
        <v>0</v>
      </c>
      <c r="U143" s="35"/>
      <c r="V143" s="35"/>
      <c r="W143" s="35"/>
      <c r="X143" s="35"/>
      <c r="Y143" s="35"/>
      <c r="Z143" s="35"/>
      <c r="AA143" s="35"/>
      <c r="AB143" s="35"/>
      <c r="AC143" s="35"/>
      <c r="AD143" s="35"/>
      <c r="AE143" s="35"/>
      <c r="AR143" s="205" t="s">
        <v>184</v>
      </c>
      <c r="AT143" s="205" t="s">
        <v>180</v>
      </c>
      <c r="AU143" s="205" t="s">
        <v>89</v>
      </c>
      <c r="AY143" s="18" t="s">
        <v>177</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184</v>
      </c>
      <c r="BM143" s="205" t="s">
        <v>185</v>
      </c>
    </row>
    <row r="144" spans="1:65" s="13" customFormat="1">
      <c r="B144" s="207"/>
      <c r="C144" s="208"/>
      <c r="D144" s="209" t="s">
        <v>186</v>
      </c>
      <c r="E144" s="210" t="s">
        <v>1</v>
      </c>
      <c r="F144" s="211" t="s">
        <v>187</v>
      </c>
      <c r="G144" s="208"/>
      <c r="H144" s="212">
        <v>4.5</v>
      </c>
      <c r="I144" s="213"/>
      <c r="J144" s="208"/>
      <c r="K144" s="208"/>
      <c r="L144" s="214"/>
      <c r="M144" s="215"/>
      <c r="N144" s="216"/>
      <c r="O144" s="216"/>
      <c r="P144" s="216"/>
      <c r="Q144" s="216"/>
      <c r="R144" s="216"/>
      <c r="S144" s="216"/>
      <c r="T144" s="217"/>
      <c r="AT144" s="218" t="s">
        <v>186</v>
      </c>
      <c r="AU144" s="218" t="s">
        <v>89</v>
      </c>
      <c r="AV144" s="13" t="s">
        <v>89</v>
      </c>
      <c r="AW144" s="13" t="s">
        <v>35</v>
      </c>
      <c r="AX144" s="13" t="s">
        <v>80</v>
      </c>
      <c r="AY144" s="218" t="s">
        <v>177</v>
      </c>
    </row>
    <row r="145" spans="1:65" s="14" customFormat="1">
      <c r="B145" s="219"/>
      <c r="C145" s="220"/>
      <c r="D145" s="209" t="s">
        <v>186</v>
      </c>
      <c r="E145" s="221" t="s">
        <v>1</v>
      </c>
      <c r="F145" s="222" t="s">
        <v>188</v>
      </c>
      <c r="G145" s="220"/>
      <c r="H145" s="223">
        <v>4.5</v>
      </c>
      <c r="I145" s="224"/>
      <c r="J145" s="220"/>
      <c r="K145" s="220"/>
      <c r="L145" s="225"/>
      <c r="M145" s="226"/>
      <c r="N145" s="227"/>
      <c r="O145" s="227"/>
      <c r="P145" s="227"/>
      <c r="Q145" s="227"/>
      <c r="R145" s="227"/>
      <c r="S145" s="227"/>
      <c r="T145" s="228"/>
      <c r="AT145" s="229" t="s">
        <v>186</v>
      </c>
      <c r="AU145" s="229" t="s">
        <v>89</v>
      </c>
      <c r="AV145" s="14" t="s">
        <v>184</v>
      </c>
      <c r="AW145" s="14" t="s">
        <v>35</v>
      </c>
      <c r="AX145" s="14" t="s">
        <v>87</v>
      </c>
      <c r="AY145" s="229" t="s">
        <v>177</v>
      </c>
    </row>
    <row r="146" spans="1:65" s="2" customFormat="1" ht="16.5" customHeight="1">
      <c r="A146" s="35"/>
      <c r="B146" s="36"/>
      <c r="C146" s="193" t="s">
        <v>89</v>
      </c>
      <c r="D146" s="193" t="s">
        <v>180</v>
      </c>
      <c r="E146" s="194" t="s">
        <v>189</v>
      </c>
      <c r="F146" s="195" t="s">
        <v>190</v>
      </c>
      <c r="G146" s="196" t="s">
        <v>191</v>
      </c>
      <c r="H146" s="197">
        <v>16</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184</v>
      </c>
      <c r="AT146" s="205" t="s">
        <v>180</v>
      </c>
      <c r="AU146" s="205" t="s">
        <v>89</v>
      </c>
      <c r="AY146" s="18" t="s">
        <v>177</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184</v>
      </c>
      <c r="BM146" s="205" t="s">
        <v>192</v>
      </c>
    </row>
    <row r="147" spans="1:65" s="13" customFormat="1">
      <c r="B147" s="207"/>
      <c r="C147" s="208"/>
      <c r="D147" s="209" t="s">
        <v>186</v>
      </c>
      <c r="E147" s="210" t="s">
        <v>1</v>
      </c>
      <c r="F147" s="211" t="s">
        <v>193</v>
      </c>
      <c r="G147" s="208"/>
      <c r="H147" s="212">
        <v>16</v>
      </c>
      <c r="I147" s="213"/>
      <c r="J147" s="208"/>
      <c r="K147" s="208"/>
      <c r="L147" s="214"/>
      <c r="M147" s="215"/>
      <c r="N147" s="216"/>
      <c r="O147" s="216"/>
      <c r="P147" s="216"/>
      <c r="Q147" s="216"/>
      <c r="R147" s="216"/>
      <c r="S147" s="216"/>
      <c r="T147" s="217"/>
      <c r="AT147" s="218" t="s">
        <v>186</v>
      </c>
      <c r="AU147" s="218" t="s">
        <v>89</v>
      </c>
      <c r="AV147" s="13" t="s">
        <v>89</v>
      </c>
      <c r="AW147" s="13" t="s">
        <v>35</v>
      </c>
      <c r="AX147" s="13" t="s">
        <v>80</v>
      </c>
      <c r="AY147" s="218" t="s">
        <v>177</v>
      </c>
    </row>
    <row r="148" spans="1:65" s="15" customFormat="1">
      <c r="B148" s="230"/>
      <c r="C148" s="231"/>
      <c r="D148" s="209" t="s">
        <v>186</v>
      </c>
      <c r="E148" s="232" t="s">
        <v>1</v>
      </c>
      <c r="F148" s="233" t="s">
        <v>194</v>
      </c>
      <c r="G148" s="231"/>
      <c r="H148" s="232" t="s">
        <v>1</v>
      </c>
      <c r="I148" s="234"/>
      <c r="J148" s="231"/>
      <c r="K148" s="231"/>
      <c r="L148" s="235"/>
      <c r="M148" s="236"/>
      <c r="N148" s="237"/>
      <c r="O148" s="237"/>
      <c r="P148" s="237"/>
      <c r="Q148" s="237"/>
      <c r="R148" s="237"/>
      <c r="S148" s="237"/>
      <c r="T148" s="238"/>
      <c r="AT148" s="239" t="s">
        <v>186</v>
      </c>
      <c r="AU148" s="239" t="s">
        <v>89</v>
      </c>
      <c r="AV148" s="15" t="s">
        <v>87</v>
      </c>
      <c r="AW148" s="15" t="s">
        <v>35</v>
      </c>
      <c r="AX148" s="15" t="s">
        <v>80</v>
      </c>
      <c r="AY148" s="239" t="s">
        <v>177</v>
      </c>
    </row>
    <row r="149" spans="1:65" s="14" customFormat="1">
      <c r="B149" s="219"/>
      <c r="C149" s="220"/>
      <c r="D149" s="209" t="s">
        <v>186</v>
      </c>
      <c r="E149" s="221" t="s">
        <v>1</v>
      </c>
      <c r="F149" s="222" t="s">
        <v>188</v>
      </c>
      <c r="G149" s="220"/>
      <c r="H149" s="223">
        <v>16</v>
      </c>
      <c r="I149" s="224"/>
      <c r="J149" s="220"/>
      <c r="K149" s="220"/>
      <c r="L149" s="225"/>
      <c r="M149" s="226"/>
      <c r="N149" s="227"/>
      <c r="O149" s="227"/>
      <c r="P149" s="227"/>
      <c r="Q149" s="227"/>
      <c r="R149" s="227"/>
      <c r="S149" s="227"/>
      <c r="T149" s="228"/>
      <c r="AT149" s="229" t="s">
        <v>186</v>
      </c>
      <c r="AU149" s="229" t="s">
        <v>89</v>
      </c>
      <c r="AV149" s="14" t="s">
        <v>184</v>
      </c>
      <c r="AW149" s="14" t="s">
        <v>35</v>
      </c>
      <c r="AX149" s="14" t="s">
        <v>87</v>
      </c>
      <c r="AY149" s="229" t="s">
        <v>177</v>
      </c>
    </row>
    <row r="150" spans="1:65" s="12" customFormat="1" ht="22.9" customHeight="1">
      <c r="B150" s="177"/>
      <c r="C150" s="178"/>
      <c r="D150" s="179" t="s">
        <v>79</v>
      </c>
      <c r="E150" s="191" t="s">
        <v>195</v>
      </c>
      <c r="F150" s="191" t="s">
        <v>196</v>
      </c>
      <c r="G150" s="178"/>
      <c r="H150" s="178"/>
      <c r="I150" s="181"/>
      <c r="J150" s="192">
        <f>BK150</f>
        <v>0</v>
      </c>
      <c r="K150" s="178"/>
      <c r="L150" s="183"/>
      <c r="M150" s="184"/>
      <c r="N150" s="185"/>
      <c r="O150" s="185"/>
      <c r="P150" s="186">
        <f>SUM(P151:P200)</f>
        <v>0</v>
      </c>
      <c r="Q150" s="185"/>
      <c r="R150" s="186">
        <f>SUM(R151:R200)</f>
        <v>18.755723200000002</v>
      </c>
      <c r="S150" s="185"/>
      <c r="T150" s="187">
        <f>SUM(T151:T200)</f>
        <v>15.757369800000001</v>
      </c>
      <c r="AR150" s="188" t="s">
        <v>87</v>
      </c>
      <c r="AT150" s="189" t="s">
        <v>79</v>
      </c>
      <c r="AU150" s="189" t="s">
        <v>87</v>
      </c>
      <c r="AY150" s="188" t="s">
        <v>177</v>
      </c>
      <c r="BK150" s="190">
        <f>SUM(BK151:BK200)</f>
        <v>0</v>
      </c>
    </row>
    <row r="151" spans="1:65" s="2" customFormat="1" ht="37.9" customHeight="1">
      <c r="A151" s="35"/>
      <c r="B151" s="36"/>
      <c r="C151" s="193" t="s">
        <v>178</v>
      </c>
      <c r="D151" s="193" t="s">
        <v>180</v>
      </c>
      <c r="E151" s="194" t="s">
        <v>197</v>
      </c>
      <c r="F151" s="195" t="s">
        <v>198</v>
      </c>
      <c r="G151" s="196" t="s">
        <v>199</v>
      </c>
      <c r="H151" s="197">
        <v>75.599999999999994</v>
      </c>
      <c r="I151" s="198"/>
      <c r="J151" s="199">
        <f>ROUND(I151*H151,2)</f>
        <v>0</v>
      </c>
      <c r="K151" s="200"/>
      <c r="L151" s="40"/>
      <c r="M151" s="201" t="s">
        <v>1</v>
      </c>
      <c r="N151" s="202" t="s">
        <v>45</v>
      </c>
      <c r="O151" s="72"/>
      <c r="P151" s="203">
        <f>O151*H151</f>
        <v>0</v>
      </c>
      <c r="Q151" s="203">
        <v>1.1E-4</v>
      </c>
      <c r="R151" s="203">
        <f>Q151*H151</f>
        <v>8.3160000000000005E-3</v>
      </c>
      <c r="S151" s="203">
        <v>6.0000000000000002E-5</v>
      </c>
      <c r="T151" s="204">
        <f>S151*H151</f>
        <v>4.5360000000000001E-3</v>
      </c>
      <c r="U151" s="35"/>
      <c r="V151" s="35"/>
      <c r="W151" s="35"/>
      <c r="X151" s="35"/>
      <c r="Y151" s="35"/>
      <c r="Z151" s="35"/>
      <c r="AA151" s="35"/>
      <c r="AB151" s="35"/>
      <c r="AC151" s="35"/>
      <c r="AD151" s="35"/>
      <c r="AE151" s="35"/>
      <c r="AR151" s="205" t="s">
        <v>184</v>
      </c>
      <c r="AT151" s="205" t="s">
        <v>180</v>
      </c>
      <c r="AU151" s="205" t="s">
        <v>89</v>
      </c>
      <c r="AY151" s="18" t="s">
        <v>177</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184</v>
      </c>
      <c r="BM151" s="205" t="s">
        <v>200</v>
      </c>
    </row>
    <row r="152" spans="1:65" s="13" customFormat="1">
      <c r="B152" s="207"/>
      <c r="C152" s="208"/>
      <c r="D152" s="209" t="s">
        <v>186</v>
      </c>
      <c r="E152" s="210" t="s">
        <v>1</v>
      </c>
      <c r="F152" s="211" t="s">
        <v>201</v>
      </c>
      <c r="G152" s="208"/>
      <c r="H152" s="212">
        <v>75.599999999999994</v>
      </c>
      <c r="I152" s="213"/>
      <c r="J152" s="208"/>
      <c r="K152" s="208"/>
      <c r="L152" s="214"/>
      <c r="M152" s="215"/>
      <c r="N152" s="216"/>
      <c r="O152" s="216"/>
      <c r="P152" s="216"/>
      <c r="Q152" s="216"/>
      <c r="R152" s="216"/>
      <c r="S152" s="216"/>
      <c r="T152" s="217"/>
      <c r="AT152" s="218" t="s">
        <v>186</v>
      </c>
      <c r="AU152" s="218" t="s">
        <v>89</v>
      </c>
      <c r="AV152" s="13" t="s">
        <v>89</v>
      </c>
      <c r="AW152" s="13" t="s">
        <v>35</v>
      </c>
      <c r="AX152" s="13" t="s">
        <v>80</v>
      </c>
      <c r="AY152" s="218" t="s">
        <v>177</v>
      </c>
    </row>
    <row r="153" spans="1:65" s="14" customFormat="1">
      <c r="B153" s="219"/>
      <c r="C153" s="220"/>
      <c r="D153" s="209" t="s">
        <v>186</v>
      </c>
      <c r="E153" s="221" t="s">
        <v>1</v>
      </c>
      <c r="F153" s="222" t="s">
        <v>188</v>
      </c>
      <c r="G153" s="220"/>
      <c r="H153" s="223">
        <v>75.599999999999994</v>
      </c>
      <c r="I153" s="224"/>
      <c r="J153" s="220"/>
      <c r="K153" s="220"/>
      <c r="L153" s="225"/>
      <c r="M153" s="226"/>
      <c r="N153" s="227"/>
      <c r="O153" s="227"/>
      <c r="P153" s="227"/>
      <c r="Q153" s="227"/>
      <c r="R153" s="227"/>
      <c r="S153" s="227"/>
      <c r="T153" s="228"/>
      <c r="AT153" s="229" t="s">
        <v>186</v>
      </c>
      <c r="AU153" s="229" t="s">
        <v>89</v>
      </c>
      <c r="AV153" s="14" t="s">
        <v>184</v>
      </c>
      <c r="AW153" s="14" t="s">
        <v>35</v>
      </c>
      <c r="AX153" s="14" t="s">
        <v>87</v>
      </c>
      <c r="AY153" s="229" t="s">
        <v>177</v>
      </c>
    </row>
    <row r="154" spans="1:65" s="2" customFormat="1" ht="37.9" customHeight="1">
      <c r="A154" s="35"/>
      <c r="B154" s="36"/>
      <c r="C154" s="193" t="s">
        <v>184</v>
      </c>
      <c r="D154" s="193" t="s">
        <v>180</v>
      </c>
      <c r="E154" s="194" t="s">
        <v>202</v>
      </c>
      <c r="F154" s="195" t="s">
        <v>203</v>
      </c>
      <c r="G154" s="196" t="s">
        <v>199</v>
      </c>
      <c r="H154" s="197">
        <v>605.46</v>
      </c>
      <c r="I154" s="198"/>
      <c r="J154" s="199">
        <f>ROUND(I154*H154,2)</f>
        <v>0</v>
      </c>
      <c r="K154" s="200"/>
      <c r="L154" s="40"/>
      <c r="M154" s="201" t="s">
        <v>1</v>
      </c>
      <c r="N154" s="202" t="s">
        <v>45</v>
      </c>
      <c r="O154" s="72"/>
      <c r="P154" s="203">
        <f>O154*H154</f>
        <v>0</v>
      </c>
      <c r="Q154" s="203">
        <v>2.6440000000000002E-2</v>
      </c>
      <c r="R154" s="203">
        <f>Q154*H154</f>
        <v>16.008362400000003</v>
      </c>
      <c r="S154" s="203">
        <v>2.5999999999999999E-2</v>
      </c>
      <c r="T154" s="204">
        <f>S154*H154</f>
        <v>15.741960000000001</v>
      </c>
      <c r="U154" s="35"/>
      <c r="V154" s="35"/>
      <c r="W154" s="35"/>
      <c r="X154" s="35"/>
      <c r="Y154" s="35"/>
      <c r="Z154" s="35"/>
      <c r="AA154" s="35"/>
      <c r="AB154" s="35"/>
      <c r="AC154" s="35"/>
      <c r="AD154" s="35"/>
      <c r="AE154" s="35"/>
      <c r="AR154" s="205" t="s">
        <v>184</v>
      </c>
      <c r="AT154" s="205" t="s">
        <v>180</v>
      </c>
      <c r="AU154" s="205" t="s">
        <v>89</v>
      </c>
      <c r="AY154" s="18" t="s">
        <v>177</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184</v>
      </c>
      <c r="BM154" s="205" t="s">
        <v>204</v>
      </c>
    </row>
    <row r="155" spans="1:65" s="13" customFormat="1">
      <c r="B155" s="207"/>
      <c r="C155" s="208"/>
      <c r="D155" s="209" t="s">
        <v>186</v>
      </c>
      <c r="E155" s="210" t="s">
        <v>1</v>
      </c>
      <c r="F155" s="211" t="s">
        <v>205</v>
      </c>
      <c r="G155" s="208"/>
      <c r="H155" s="212">
        <v>407.1</v>
      </c>
      <c r="I155" s="213"/>
      <c r="J155" s="208"/>
      <c r="K155" s="208"/>
      <c r="L155" s="214"/>
      <c r="M155" s="215"/>
      <c r="N155" s="216"/>
      <c r="O155" s="216"/>
      <c r="P155" s="216"/>
      <c r="Q155" s="216"/>
      <c r="R155" s="216"/>
      <c r="S155" s="216"/>
      <c r="T155" s="217"/>
      <c r="AT155" s="218" t="s">
        <v>186</v>
      </c>
      <c r="AU155" s="218" t="s">
        <v>89</v>
      </c>
      <c r="AV155" s="13" t="s">
        <v>89</v>
      </c>
      <c r="AW155" s="13" t="s">
        <v>35</v>
      </c>
      <c r="AX155" s="13" t="s">
        <v>80</v>
      </c>
      <c r="AY155" s="218" t="s">
        <v>177</v>
      </c>
    </row>
    <row r="156" spans="1:65" s="13" customFormat="1">
      <c r="B156" s="207"/>
      <c r="C156" s="208"/>
      <c r="D156" s="209" t="s">
        <v>186</v>
      </c>
      <c r="E156" s="210" t="s">
        <v>1</v>
      </c>
      <c r="F156" s="211" t="s">
        <v>206</v>
      </c>
      <c r="G156" s="208"/>
      <c r="H156" s="212">
        <v>156.18</v>
      </c>
      <c r="I156" s="213"/>
      <c r="J156" s="208"/>
      <c r="K156" s="208"/>
      <c r="L156" s="214"/>
      <c r="M156" s="215"/>
      <c r="N156" s="216"/>
      <c r="O156" s="216"/>
      <c r="P156" s="216"/>
      <c r="Q156" s="216"/>
      <c r="R156" s="216"/>
      <c r="S156" s="216"/>
      <c r="T156" s="217"/>
      <c r="AT156" s="218" t="s">
        <v>186</v>
      </c>
      <c r="AU156" s="218" t="s">
        <v>89</v>
      </c>
      <c r="AV156" s="13" t="s">
        <v>89</v>
      </c>
      <c r="AW156" s="13" t="s">
        <v>35</v>
      </c>
      <c r="AX156" s="13" t="s">
        <v>80</v>
      </c>
      <c r="AY156" s="218" t="s">
        <v>177</v>
      </c>
    </row>
    <row r="157" spans="1:65" s="13" customFormat="1">
      <c r="B157" s="207"/>
      <c r="C157" s="208"/>
      <c r="D157" s="209" t="s">
        <v>186</v>
      </c>
      <c r="E157" s="210" t="s">
        <v>1</v>
      </c>
      <c r="F157" s="211" t="s">
        <v>207</v>
      </c>
      <c r="G157" s="208"/>
      <c r="H157" s="212">
        <v>42.18</v>
      </c>
      <c r="I157" s="213"/>
      <c r="J157" s="208"/>
      <c r="K157" s="208"/>
      <c r="L157" s="214"/>
      <c r="M157" s="215"/>
      <c r="N157" s="216"/>
      <c r="O157" s="216"/>
      <c r="P157" s="216"/>
      <c r="Q157" s="216"/>
      <c r="R157" s="216"/>
      <c r="S157" s="216"/>
      <c r="T157" s="217"/>
      <c r="AT157" s="218" t="s">
        <v>186</v>
      </c>
      <c r="AU157" s="218" t="s">
        <v>89</v>
      </c>
      <c r="AV157" s="13" t="s">
        <v>89</v>
      </c>
      <c r="AW157" s="13" t="s">
        <v>35</v>
      </c>
      <c r="AX157" s="13" t="s">
        <v>80</v>
      </c>
      <c r="AY157" s="218" t="s">
        <v>177</v>
      </c>
    </row>
    <row r="158" spans="1:65" s="14" customFormat="1">
      <c r="B158" s="219"/>
      <c r="C158" s="220"/>
      <c r="D158" s="209" t="s">
        <v>186</v>
      </c>
      <c r="E158" s="221" t="s">
        <v>1</v>
      </c>
      <c r="F158" s="222" t="s">
        <v>188</v>
      </c>
      <c r="G158" s="220"/>
      <c r="H158" s="223">
        <v>605.46</v>
      </c>
      <c r="I158" s="224"/>
      <c r="J158" s="220"/>
      <c r="K158" s="220"/>
      <c r="L158" s="225"/>
      <c r="M158" s="226"/>
      <c r="N158" s="227"/>
      <c r="O158" s="227"/>
      <c r="P158" s="227"/>
      <c r="Q158" s="227"/>
      <c r="R158" s="227"/>
      <c r="S158" s="227"/>
      <c r="T158" s="228"/>
      <c r="AT158" s="229" t="s">
        <v>186</v>
      </c>
      <c r="AU158" s="229" t="s">
        <v>89</v>
      </c>
      <c r="AV158" s="14" t="s">
        <v>184</v>
      </c>
      <c r="AW158" s="14" t="s">
        <v>35</v>
      </c>
      <c r="AX158" s="14" t="s">
        <v>87</v>
      </c>
      <c r="AY158" s="229" t="s">
        <v>177</v>
      </c>
    </row>
    <row r="159" spans="1:65" s="2" customFormat="1" ht="24.2" customHeight="1">
      <c r="A159" s="35"/>
      <c r="B159" s="36"/>
      <c r="C159" s="193" t="s">
        <v>208</v>
      </c>
      <c r="D159" s="193" t="s">
        <v>180</v>
      </c>
      <c r="E159" s="194" t="s">
        <v>209</v>
      </c>
      <c r="F159" s="195" t="s">
        <v>210</v>
      </c>
      <c r="G159" s="196" t="s">
        <v>199</v>
      </c>
      <c r="H159" s="197">
        <v>162.69</v>
      </c>
      <c r="I159" s="198"/>
      <c r="J159" s="199">
        <f>ROUND(I159*H159,2)</f>
        <v>0</v>
      </c>
      <c r="K159" s="200"/>
      <c r="L159" s="40"/>
      <c r="M159" s="201" t="s">
        <v>1</v>
      </c>
      <c r="N159" s="202" t="s">
        <v>45</v>
      </c>
      <c r="O159" s="72"/>
      <c r="P159" s="203">
        <f>O159*H159</f>
        <v>0</v>
      </c>
      <c r="Q159" s="203">
        <v>1.3999999999999999E-4</v>
      </c>
      <c r="R159" s="203">
        <f>Q159*H159</f>
        <v>2.2776599999999998E-2</v>
      </c>
      <c r="S159" s="203">
        <v>0</v>
      </c>
      <c r="T159" s="204">
        <f>S159*H159</f>
        <v>0</v>
      </c>
      <c r="U159" s="35"/>
      <c r="V159" s="35"/>
      <c r="W159" s="35"/>
      <c r="X159" s="35"/>
      <c r="Y159" s="35"/>
      <c r="Z159" s="35"/>
      <c r="AA159" s="35"/>
      <c r="AB159" s="35"/>
      <c r="AC159" s="35"/>
      <c r="AD159" s="35"/>
      <c r="AE159" s="35"/>
      <c r="AR159" s="205" t="s">
        <v>184</v>
      </c>
      <c r="AT159" s="205" t="s">
        <v>180</v>
      </c>
      <c r="AU159" s="205" t="s">
        <v>89</v>
      </c>
      <c r="AY159" s="18" t="s">
        <v>177</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184</v>
      </c>
      <c r="BM159" s="205" t="s">
        <v>211</v>
      </c>
    </row>
    <row r="160" spans="1:65" s="2" customFormat="1" ht="49.15" customHeight="1">
      <c r="A160" s="35"/>
      <c r="B160" s="36"/>
      <c r="C160" s="193" t="s">
        <v>195</v>
      </c>
      <c r="D160" s="193" t="s">
        <v>180</v>
      </c>
      <c r="E160" s="194" t="s">
        <v>212</v>
      </c>
      <c r="F160" s="195" t="s">
        <v>213</v>
      </c>
      <c r="G160" s="196" t="s">
        <v>199</v>
      </c>
      <c r="H160" s="197">
        <v>37.479999999999997</v>
      </c>
      <c r="I160" s="198"/>
      <c r="J160" s="199">
        <f>ROUND(I160*H160,2)</f>
        <v>0</v>
      </c>
      <c r="K160" s="200"/>
      <c r="L160" s="40"/>
      <c r="M160" s="201" t="s">
        <v>1</v>
      </c>
      <c r="N160" s="202" t="s">
        <v>45</v>
      </c>
      <c r="O160" s="72"/>
      <c r="P160" s="203">
        <f>O160*H160</f>
        <v>0</v>
      </c>
      <c r="Q160" s="203">
        <v>8.5199999999999998E-3</v>
      </c>
      <c r="R160" s="203">
        <f>Q160*H160</f>
        <v>0.31932959999999999</v>
      </c>
      <c r="S160" s="203">
        <v>0</v>
      </c>
      <c r="T160" s="204">
        <f>S160*H160</f>
        <v>0</v>
      </c>
      <c r="U160" s="35"/>
      <c r="V160" s="35"/>
      <c r="W160" s="35"/>
      <c r="X160" s="35"/>
      <c r="Y160" s="35"/>
      <c r="Z160" s="35"/>
      <c r="AA160" s="35"/>
      <c r="AB160" s="35"/>
      <c r="AC160" s="35"/>
      <c r="AD160" s="35"/>
      <c r="AE160" s="35"/>
      <c r="AR160" s="205" t="s">
        <v>184</v>
      </c>
      <c r="AT160" s="205" t="s">
        <v>180</v>
      </c>
      <c r="AU160" s="205" t="s">
        <v>89</v>
      </c>
      <c r="AY160" s="18" t="s">
        <v>177</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184</v>
      </c>
      <c r="BM160" s="205" t="s">
        <v>214</v>
      </c>
    </row>
    <row r="161" spans="1:65" s="2" customFormat="1" ht="16.5" customHeight="1">
      <c r="A161" s="35"/>
      <c r="B161" s="36"/>
      <c r="C161" s="240" t="s">
        <v>215</v>
      </c>
      <c r="D161" s="240" t="s">
        <v>216</v>
      </c>
      <c r="E161" s="241" t="s">
        <v>217</v>
      </c>
      <c r="F161" s="242" t="s">
        <v>218</v>
      </c>
      <c r="G161" s="243" t="s">
        <v>199</v>
      </c>
      <c r="H161" s="244">
        <v>38.229999999999997</v>
      </c>
      <c r="I161" s="245"/>
      <c r="J161" s="246">
        <f>ROUND(I161*H161,2)</f>
        <v>0</v>
      </c>
      <c r="K161" s="247"/>
      <c r="L161" s="248"/>
      <c r="M161" s="249" t="s">
        <v>1</v>
      </c>
      <c r="N161" s="250" t="s">
        <v>45</v>
      </c>
      <c r="O161" s="72"/>
      <c r="P161" s="203">
        <f>O161*H161</f>
        <v>0</v>
      </c>
      <c r="Q161" s="203">
        <v>1.4E-3</v>
      </c>
      <c r="R161" s="203">
        <f>Q161*H161</f>
        <v>5.3521999999999993E-2</v>
      </c>
      <c r="S161" s="203">
        <v>0</v>
      </c>
      <c r="T161" s="204">
        <f>S161*H161</f>
        <v>0</v>
      </c>
      <c r="U161" s="35"/>
      <c r="V161" s="35"/>
      <c r="W161" s="35"/>
      <c r="X161" s="35"/>
      <c r="Y161" s="35"/>
      <c r="Z161" s="35"/>
      <c r="AA161" s="35"/>
      <c r="AB161" s="35"/>
      <c r="AC161" s="35"/>
      <c r="AD161" s="35"/>
      <c r="AE161" s="35"/>
      <c r="AR161" s="205" t="s">
        <v>219</v>
      </c>
      <c r="AT161" s="205" t="s">
        <v>216</v>
      </c>
      <c r="AU161" s="205" t="s">
        <v>89</v>
      </c>
      <c r="AY161" s="18" t="s">
        <v>177</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184</v>
      </c>
      <c r="BM161" s="205" t="s">
        <v>220</v>
      </c>
    </row>
    <row r="162" spans="1:65" s="13" customFormat="1">
      <c r="B162" s="207"/>
      <c r="C162" s="208"/>
      <c r="D162" s="209" t="s">
        <v>186</v>
      </c>
      <c r="E162" s="210" t="s">
        <v>1</v>
      </c>
      <c r="F162" s="211" t="s">
        <v>221</v>
      </c>
      <c r="G162" s="208"/>
      <c r="H162" s="212">
        <v>38.229999999999997</v>
      </c>
      <c r="I162" s="213"/>
      <c r="J162" s="208"/>
      <c r="K162" s="208"/>
      <c r="L162" s="214"/>
      <c r="M162" s="215"/>
      <c r="N162" s="216"/>
      <c r="O162" s="216"/>
      <c r="P162" s="216"/>
      <c r="Q162" s="216"/>
      <c r="R162" s="216"/>
      <c r="S162" s="216"/>
      <c r="T162" s="217"/>
      <c r="AT162" s="218" t="s">
        <v>186</v>
      </c>
      <c r="AU162" s="218" t="s">
        <v>89</v>
      </c>
      <c r="AV162" s="13" t="s">
        <v>89</v>
      </c>
      <c r="AW162" s="13" t="s">
        <v>35</v>
      </c>
      <c r="AX162" s="13" t="s">
        <v>80</v>
      </c>
      <c r="AY162" s="218" t="s">
        <v>177</v>
      </c>
    </row>
    <row r="163" spans="1:65" s="14" customFormat="1">
      <c r="B163" s="219"/>
      <c r="C163" s="220"/>
      <c r="D163" s="209" t="s">
        <v>186</v>
      </c>
      <c r="E163" s="221" t="s">
        <v>1</v>
      </c>
      <c r="F163" s="222" t="s">
        <v>188</v>
      </c>
      <c r="G163" s="220"/>
      <c r="H163" s="223">
        <v>38.229999999999997</v>
      </c>
      <c r="I163" s="224"/>
      <c r="J163" s="220"/>
      <c r="K163" s="220"/>
      <c r="L163" s="225"/>
      <c r="M163" s="226"/>
      <c r="N163" s="227"/>
      <c r="O163" s="227"/>
      <c r="P163" s="227"/>
      <c r="Q163" s="227"/>
      <c r="R163" s="227"/>
      <c r="S163" s="227"/>
      <c r="T163" s="228"/>
      <c r="AT163" s="229" t="s">
        <v>186</v>
      </c>
      <c r="AU163" s="229" t="s">
        <v>89</v>
      </c>
      <c r="AV163" s="14" t="s">
        <v>184</v>
      </c>
      <c r="AW163" s="14" t="s">
        <v>35</v>
      </c>
      <c r="AX163" s="14" t="s">
        <v>87</v>
      </c>
      <c r="AY163" s="229" t="s">
        <v>177</v>
      </c>
    </row>
    <row r="164" spans="1:65" s="2" customFormat="1" ht="49.15" customHeight="1">
      <c r="A164" s="35"/>
      <c r="B164" s="36"/>
      <c r="C164" s="193" t="s">
        <v>219</v>
      </c>
      <c r="D164" s="193" t="s">
        <v>180</v>
      </c>
      <c r="E164" s="194" t="s">
        <v>222</v>
      </c>
      <c r="F164" s="195" t="s">
        <v>223</v>
      </c>
      <c r="G164" s="196" t="s">
        <v>199</v>
      </c>
      <c r="H164" s="197">
        <v>83.39</v>
      </c>
      <c r="I164" s="198"/>
      <c r="J164" s="199">
        <f>ROUND(I164*H164,2)</f>
        <v>0</v>
      </c>
      <c r="K164" s="200"/>
      <c r="L164" s="40"/>
      <c r="M164" s="201" t="s">
        <v>1</v>
      </c>
      <c r="N164" s="202" t="s">
        <v>45</v>
      </c>
      <c r="O164" s="72"/>
      <c r="P164" s="203">
        <f>O164*H164</f>
        <v>0</v>
      </c>
      <c r="Q164" s="203">
        <v>8.6E-3</v>
      </c>
      <c r="R164" s="203">
        <f>Q164*H164</f>
        <v>0.71715399999999996</v>
      </c>
      <c r="S164" s="203">
        <v>0</v>
      </c>
      <c r="T164" s="204">
        <f>S164*H164</f>
        <v>0</v>
      </c>
      <c r="U164" s="35"/>
      <c r="V164" s="35"/>
      <c r="W164" s="35"/>
      <c r="X164" s="35"/>
      <c r="Y164" s="35"/>
      <c r="Z164" s="35"/>
      <c r="AA164" s="35"/>
      <c r="AB164" s="35"/>
      <c r="AC164" s="35"/>
      <c r="AD164" s="35"/>
      <c r="AE164" s="35"/>
      <c r="AR164" s="205" t="s">
        <v>184</v>
      </c>
      <c r="AT164" s="205" t="s">
        <v>180</v>
      </c>
      <c r="AU164" s="205" t="s">
        <v>89</v>
      </c>
      <c r="AY164" s="18" t="s">
        <v>177</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184</v>
      </c>
      <c r="BM164" s="205" t="s">
        <v>224</v>
      </c>
    </row>
    <row r="165" spans="1:65" s="2" customFormat="1" ht="16.5" customHeight="1">
      <c r="A165" s="35"/>
      <c r="B165" s="36"/>
      <c r="C165" s="240" t="s">
        <v>225</v>
      </c>
      <c r="D165" s="240" t="s">
        <v>216</v>
      </c>
      <c r="E165" s="241" t="s">
        <v>226</v>
      </c>
      <c r="F165" s="242" t="s">
        <v>227</v>
      </c>
      <c r="G165" s="243" t="s">
        <v>199</v>
      </c>
      <c r="H165" s="244">
        <v>85.06</v>
      </c>
      <c r="I165" s="245"/>
      <c r="J165" s="246">
        <f>ROUND(I165*H165,2)</f>
        <v>0</v>
      </c>
      <c r="K165" s="247"/>
      <c r="L165" s="248"/>
      <c r="M165" s="249" t="s">
        <v>1</v>
      </c>
      <c r="N165" s="250" t="s">
        <v>45</v>
      </c>
      <c r="O165" s="72"/>
      <c r="P165" s="203">
        <f>O165*H165</f>
        <v>0</v>
      </c>
      <c r="Q165" s="203">
        <v>2.0999999999999999E-3</v>
      </c>
      <c r="R165" s="203">
        <f>Q165*H165</f>
        <v>0.17862600000000001</v>
      </c>
      <c r="S165" s="203">
        <v>0</v>
      </c>
      <c r="T165" s="204">
        <f>S165*H165</f>
        <v>0</v>
      </c>
      <c r="U165" s="35"/>
      <c r="V165" s="35"/>
      <c r="W165" s="35"/>
      <c r="X165" s="35"/>
      <c r="Y165" s="35"/>
      <c r="Z165" s="35"/>
      <c r="AA165" s="35"/>
      <c r="AB165" s="35"/>
      <c r="AC165" s="35"/>
      <c r="AD165" s="35"/>
      <c r="AE165" s="35"/>
      <c r="AR165" s="205" t="s">
        <v>219</v>
      </c>
      <c r="AT165" s="205" t="s">
        <v>216</v>
      </c>
      <c r="AU165" s="205" t="s">
        <v>89</v>
      </c>
      <c r="AY165" s="18" t="s">
        <v>177</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184</v>
      </c>
      <c r="BM165" s="205" t="s">
        <v>228</v>
      </c>
    </row>
    <row r="166" spans="1:65" s="2" customFormat="1" ht="49.15" customHeight="1">
      <c r="A166" s="35"/>
      <c r="B166" s="36"/>
      <c r="C166" s="193" t="s">
        <v>229</v>
      </c>
      <c r="D166" s="193" t="s">
        <v>180</v>
      </c>
      <c r="E166" s="194" t="s">
        <v>230</v>
      </c>
      <c r="F166" s="195" t="s">
        <v>231</v>
      </c>
      <c r="G166" s="196" t="s">
        <v>199</v>
      </c>
      <c r="H166" s="197">
        <v>41.82</v>
      </c>
      <c r="I166" s="198"/>
      <c r="J166" s="199">
        <f>ROUND(I166*H166,2)</f>
        <v>0</v>
      </c>
      <c r="K166" s="200"/>
      <c r="L166" s="40"/>
      <c r="M166" s="201" t="s">
        <v>1</v>
      </c>
      <c r="N166" s="202" t="s">
        <v>45</v>
      </c>
      <c r="O166" s="72"/>
      <c r="P166" s="203">
        <f>O166*H166</f>
        <v>0</v>
      </c>
      <c r="Q166" s="203">
        <v>8.8400000000000006E-3</v>
      </c>
      <c r="R166" s="203">
        <f>Q166*H166</f>
        <v>0.36968880000000004</v>
      </c>
      <c r="S166" s="203">
        <v>0</v>
      </c>
      <c r="T166" s="204">
        <f>S166*H166</f>
        <v>0</v>
      </c>
      <c r="U166" s="35"/>
      <c r="V166" s="35"/>
      <c r="W166" s="35"/>
      <c r="X166" s="35"/>
      <c r="Y166" s="35"/>
      <c r="Z166" s="35"/>
      <c r="AA166" s="35"/>
      <c r="AB166" s="35"/>
      <c r="AC166" s="35"/>
      <c r="AD166" s="35"/>
      <c r="AE166" s="35"/>
      <c r="AR166" s="205" t="s">
        <v>184</v>
      </c>
      <c r="AT166" s="205" t="s">
        <v>180</v>
      </c>
      <c r="AU166" s="205" t="s">
        <v>89</v>
      </c>
      <c r="AY166" s="18" t="s">
        <v>177</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184</v>
      </c>
      <c r="BM166" s="205" t="s">
        <v>232</v>
      </c>
    </row>
    <row r="167" spans="1:65" s="2" customFormat="1" ht="24.2" customHeight="1">
      <c r="A167" s="35"/>
      <c r="B167" s="36"/>
      <c r="C167" s="240" t="s">
        <v>233</v>
      </c>
      <c r="D167" s="240" t="s">
        <v>216</v>
      </c>
      <c r="E167" s="241" t="s">
        <v>234</v>
      </c>
      <c r="F167" s="242" t="s">
        <v>235</v>
      </c>
      <c r="G167" s="243" t="s">
        <v>183</v>
      </c>
      <c r="H167" s="244">
        <v>12.18</v>
      </c>
      <c r="I167" s="245"/>
      <c r="J167" s="246">
        <f>ROUND(I167*H167,2)</f>
        <v>0</v>
      </c>
      <c r="K167" s="247"/>
      <c r="L167" s="248"/>
      <c r="M167" s="249" t="s">
        <v>1</v>
      </c>
      <c r="N167" s="250" t="s">
        <v>45</v>
      </c>
      <c r="O167" s="72"/>
      <c r="P167" s="203">
        <f>O167*H167</f>
        <v>0</v>
      </c>
      <c r="Q167" s="203">
        <v>3.2000000000000001E-2</v>
      </c>
      <c r="R167" s="203">
        <f>Q167*H167</f>
        <v>0.38976</v>
      </c>
      <c r="S167" s="203">
        <v>0</v>
      </c>
      <c r="T167" s="204">
        <f>S167*H167</f>
        <v>0</v>
      </c>
      <c r="U167" s="35"/>
      <c r="V167" s="35"/>
      <c r="W167" s="35"/>
      <c r="X167" s="35"/>
      <c r="Y167" s="35"/>
      <c r="Z167" s="35"/>
      <c r="AA167" s="35"/>
      <c r="AB167" s="35"/>
      <c r="AC167" s="35"/>
      <c r="AD167" s="35"/>
      <c r="AE167" s="35"/>
      <c r="AR167" s="205" t="s">
        <v>219</v>
      </c>
      <c r="AT167" s="205" t="s">
        <v>216</v>
      </c>
      <c r="AU167" s="205" t="s">
        <v>89</v>
      </c>
      <c r="AY167" s="18" t="s">
        <v>177</v>
      </c>
      <c r="BE167" s="206">
        <f>IF(N167="základní",J167,0)</f>
        <v>0</v>
      </c>
      <c r="BF167" s="206">
        <f>IF(N167="snížená",J167,0)</f>
        <v>0</v>
      </c>
      <c r="BG167" s="206">
        <f>IF(N167="zákl. přenesená",J167,0)</f>
        <v>0</v>
      </c>
      <c r="BH167" s="206">
        <f>IF(N167="sníž. přenesená",J167,0)</f>
        <v>0</v>
      </c>
      <c r="BI167" s="206">
        <f>IF(N167="nulová",J167,0)</f>
        <v>0</v>
      </c>
      <c r="BJ167" s="18" t="s">
        <v>87</v>
      </c>
      <c r="BK167" s="206">
        <f>ROUND(I167*H167,2)</f>
        <v>0</v>
      </c>
      <c r="BL167" s="18" t="s">
        <v>184</v>
      </c>
      <c r="BM167" s="205" t="s">
        <v>236</v>
      </c>
    </row>
    <row r="168" spans="1:65" s="2" customFormat="1" ht="44.25" customHeight="1">
      <c r="A168" s="35"/>
      <c r="B168" s="36"/>
      <c r="C168" s="193" t="s">
        <v>8</v>
      </c>
      <c r="D168" s="193" t="s">
        <v>180</v>
      </c>
      <c r="E168" s="194" t="s">
        <v>237</v>
      </c>
      <c r="F168" s="195" t="s">
        <v>238</v>
      </c>
      <c r="G168" s="196" t="s">
        <v>191</v>
      </c>
      <c r="H168" s="197">
        <v>4</v>
      </c>
      <c r="I168" s="198"/>
      <c r="J168" s="199">
        <f>ROUND(I168*H168,2)</f>
        <v>0</v>
      </c>
      <c r="K168" s="200"/>
      <c r="L168" s="40"/>
      <c r="M168" s="201" t="s">
        <v>1</v>
      </c>
      <c r="N168" s="202" t="s">
        <v>45</v>
      </c>
      <c r="O168" s="72"/>
      <c r="P168" s="203">
        <f>O168*H168</f>
        <v>0</v>
      </c>
      <c r="Q168" s="203">
        <v>6.4999999999999997E-3</v>
      </c>
      <c r="R168" s="203">
        <f>Q168*H168</f>
        <v>2.5999999999999999E-2</v>
      </c>
      <c r="S168" s="203">
        <v>0</v>
      </c>
      <c r="T168" s="204">
        <f>S168*H168</f>
        <v>0</v>
      </c>
      <c r="U168" s="35"/>
      <c r="V168" s="35"/>
      <c r="W168" s="35"/>
      <c r="X168" s="35"/>
      <c r="Y168" s="35"/>
      <c r="Z168" s="35"/>
      <c r="AA168" s="35"/>
      <c r="AB168" s="35"/>
      <c r="AC168" s="35"/>
      <c r="AD168" s="35"/>
      <c r="AE168" s="35"/>
      <c r="AR168" s="205" t="s">
        <v>184</v>
      </c>
      <c r="AT168" s="205" t="s">
        <v>180</v>
      </c>
      <c r="AU168" s="205" t="s">
        <v>89</v>
      </c>
      <c r="AY168" s="18" t="s">
        <v>177</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184</v>
      </c>
      <c r="BM168" s="205" t="s">
        <v>239</v>
      </c>
    </row>
    <row r="169" spans="1:65" s="13" customFormat="1">
      <c r="B169" s="207"/>
      <c r="C169" s="208"/>
      <c r="D169" s="209" t="s">
        <v>186</v>
      </c>
      <c r="E169" s="210" t="s">
        <v>1</v>
      </c>
      <c r="F169" s="211" t="s">
        <v>240</v>
      </c>
      <c r="G169" s="208"/>
      <c r="H169" s="212">
        <v>4</v>
      </c>
      <c r="I169" s="213"/>
      <c r="J169" s="208"/>
      <c r="K169" s="208"/>
      <c r="L169" s="214"/>
      <c r="M169" s="215"/>
      <c r="N169" s="216"/>
      <c r="O169" s="216"/>
      <c r="P169" s="216"/>
      <c r="Q169" s="216"/>
      <c r="R169" s="216"/>
      <c r="S169" s="216"/>
      <c r="T169" s="217"/>
      <c r="AT169" s="218" t="s">
        <v>186</v>
      </c>
      <c r="AU169" s="218" t="s">
        <v>89</v>
      </c>
      <c r="AV169" s="13" t="s">
        <v>89</v>
      </c>
      <c r="AW169" s="13" t="s">
        <v>35</v>
      </c>
      <c r="AX169" s="13" t="s">
        <v>80</v>
      </c>
      <c r="AY169" s="218" t="s">
        <v>177</v>
      </c>
    </row>
    <row r="170" spans="1:65" s="15" customFormat="1">
      <c r="B170" s="230"/>
      <c r="C170" s="231"/>
      <c r="D170" s="209" t="s">
        <v>186</v>
      </c>
      <c r="E170" s="232" t="s">
        <v>1</v>
      </c>
      <c r="F170" s="233" t="s">
        <v>241</v>
      </c>
      <c r="G170" s="231"/>
      <c r="H170" s="232" t="s">
        <v>1</v>
      </c>
      <c r="I170" s="234"/>
      <c r="J170" s="231"/>
      <c r="K170" s="231"/>
      <c r="L170" s="235"/>
      <c r="M170" s="236"/>
      <c r="N170" s="237"/>
      <c r="O170" s="237"/>
      <c r="P170" s="237"/>
      <c r="Q170" s="237"/>
      <c r="R170" s="237"/>
      <c r="S170" s="237"/>
      <c r="T170" s="238"/>
      <c r="AT170" s="239" t="s">
        <v>186</v>
      </c>
      <c r="AU170" s="239" t="s">
        <v>89</v>
      </c>
      <c r="AV170" s="15" t="s">
        <v>87</v>
      </c>
      <c r="AW170" s="15" t="s">
        <v>35</v>
      </c>
      <c r="AX170" s="15" t="s">
        <v>80</v>
      </c>
      <c r="AY170" s="239" t="s">
        <v>177</v>
      </c>
    </row>
    <row r="171" spans="1:65" s="14" customFormat="1">
      <c r="B171" s="219"/>
      <c r="C171" s="220"/>
      <c r="D171" s="209" t="s">
        <v>186</v>
      </c>
      <c r="E171" s="221" t="s">
        <v>1</v>
      </c>
      <c r="F171" s="222" t="s">
        <v>188</v>
      </c>
      <c r="G171" s="220"/>
      <c r="H171" s="223">
        <v>4</v>
      </c>
      <c r="I171" s="224"/>
      <c r="J171" s="220"/>
      <c r="K171" s="220"/>
      <c r="L171" s="225"/>
      <c r="M171" s="226"/>
      <c r="N171" s="227"/>
      <c r="O171" s="227"/>
      <c r="P171" s="227"/>
      <c r="Q171" s="227"/>
      <c r="R171" s="227"/>
      <c r="S171" s="227"/>
      <c r="T171" s="228"/>
      <c r="AT171" s="229" t="s">
        <v>186</v>
      </c>
      <c r="AU171" s="229" t="s">
        <v>89</v>
      </c>
      <c r="AV171" s="14" t="s">
        <v>184</v>
      </c>
      <c r="AW171" s="14" t="s">
        <v>35</v>
      </c>
      <c r="AX171" s="14" t="s">
        <v>87</v>
      </c>
      <c r="AY171" s="229" t="s">
        <v>177</v>
      </c>
    </row>
    <row r="172" spans="1:65" s="2" customFormat="1" ht="44.25" customHeight="1">
      <c r="A172" s="35"/>
      <c r="B172" s="36"/>
      <c r="C172" s="193" t="s">
        <v>242</v>
      </c>
      <c r="D172" s="193" t="s">
        <v>180</v>
      </c>
      <c r="E172" s="194" t="s">
        <v>243</v>
      </c>
      <c r="F172" s="195" t="s">
        <v>244</v>
      </c>
      <c r="G172" s="196" t="s">
        <v>191</v>
      </c>
      <c r="H172" s="197">
        <v>10</v>
      </c>
      <c r="I172" s="198"/>
      <c r="J172" s="199">
        <f>ROUND(I172*H172,2)</f>
        <v>0</v>
      </c>
      <c r="K172" s="200"/>
      <c r="L172" s="40"/>
      <c r="M172" s="201" t="s">
        <v>1</v>
      </c>
      <c r="N172" s="202" t="s">
        <v>45</v>
      </c>
      <c r="O172" s="72"/>
      <c r="P172" s="203">
        <f>O172*H172</f>
        <v>0</v>
      </c>
      <c r="Q172" s="203">
        <v>1.2409999999999999E-2</v>
      </c>
      <c r="R172" s="203">
        <f>Q172*H172</f>
        <v>0.12409999999999999</v>
      </c>
      <c r="S172" s="203">
        <v>0</v>
      </c>
      <c r="T172" s="204">
        <f>S172*H172</f>
        <v>0</v>
      </c>
      <c r="U172" s="35"/>
      <c r="V172" s="35"/>
      <c r="W172" s="35"/>
      <c r="X172" s="35"/>
      <c r="Y172" s="35"/>
      <c r="Z172" s="35"/>
      <c r="AA172" s="35"/>
      <c r="AB172" s="35"/>
      <c r="AC172" s="35"/>
      <c r="AD172" s="35"/>
      <c r="AE172" s="35"/>
      <c r="AR172" s="205" t="s">
        <v>184</v>
      </c>
      <c r="AT172" s="205" t="s">
        <v>180</v>
      </c>
      <c r="AU172" s="205" t="s">
        <v>89</v>
      </c>
      <c r="AY172" s="18" t="s">
        <v>177</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184</v>
      </c>
      <c r="BM172" s="205" t="s">
        <v>245</v>
      </c>
    </row>
    <row r="173" spans="1:65" s="13" customFormat="1">
      <c r="B173" s="207"/>
      <c r="C173" s="208"/>
      <c r="D173" s="209" t="s">
        <v>186</v>
      </c>
      <c r="E173" s="210" t="s">
        <v>1</v>
      </c>
      <c r="F173" s="211" t="s">
        <v>246</v>
      </c>
      <c r="G173" s="208"/>
      <c r="H173" s="212">
        <v>10</v>
      </c>
      <c r="I173" s="213"/>
      <c r="J173" s="208"/>
      <c r="K173" s="208"/>
      <c r="L173" s="214"/>
      <c r="M173" s="215"/>
      <c r="N173" s="216"/>
      <c r="O173" s="216"/>
      <c r="P173" s="216"/>
      <c r="Q173" s="216"/>
      <c r="R173" s="216"/>
      <c r="S173" s="216"/>
      <c r="T173" s="217"/>
      <c r="AT173" s="218" t="s">
        <v>186</v>
      </c>
      <c r="AU173" s="218" t="s">
        <v>89</v>
      </c>
      <c r="AV173" s="13" t="s">
        <v>89</v>
      </c>
      <c r="AW173" s="13" t="s">
        <v>35</v>
      </c>
      <c r="AX173" s="13" t="s">
        <v>80</v>
      </c>
      <c r="AY173" s="218" t="s">
        <v>177</v>
      </c>
    </row>
    <row r="174" spans="1:65" s="15" customFormat="1">
      <c r="B174" s="230"/>
      <c r="C174" s="231"/>
      <c r="D174" s="209" t="s">
        <v>186</v>
      </c>
      <c r="E174" s="232" t="s">
        <v>1</v>
      </c>
      <c r="F174" s="233" t="s">
        <v>247</v>
      </c>
      <c r="G174" s="231"/>
      <c r="H174" s="232" t="s">
        <v>1</v>
      </c>
      <c r="I174" s="234"/>
      <c r="J174" s="231"/>
      <c r="K174" s="231"/>
      <c r="L174" s="235"/>
      <c r="M174" s="236"/>
      <c r="N174" s="237"/>
      <c r="O174" s="237"/>
      <c r="P174" s="237"/>
      <c r="Q174" s="237"/>
      <c r="R174" s="237"/>
      <c r="S174" s="237"/>
      <c r="T174" s="238"/>
      <c r="AT174" s="239" t="s">
        <v>186</v>
      </c>
      <c r="AU174" s="239" t="s">
        <v>89</v>
      </c>
      <c r="AV174" s="15" t="s">
        <v>87</v>
      </c>
      <c r="AW174" s="15" t="s">
        <v>35</v>
      </c>
      <c r="AX174" s="15" t="s">
        <v>80</v>
      </c>
      <c r="AY174" s="239" t="s">
        <v>177</v>
      </c>
    </row>
    <row r="175" spans="1:65" s="14" customFormat="1">
      <c r="B175" s="219"/>
      <c r="C175" s="220"/>
      <c r="D175" s="209" t="s">
        <v>186</v>
      </c>
      <c r="E175" s="221" t="s">
        <v>1</v>
      </c>
      <c r="F175" s="222" t="s">
        <v>188</v>
      </c>
      <c r="G175" s="220"/>
      <c r="H175" s="223">
        <v>10</v>
      </c>
      <c r="I175" s="224"/>
      <c r="J175" s="220"/>
      <c r="K175" s="220"/>
      <c r="L175" s="225"/>
      <c r="M175" s="226"/>
      <c r="N175" s="227"/>
      <c r="O175" s="227"/>
      <c r="P175" s="227"/>
      <c r="Q175" s="227"/>
      <c r="R175" s="227"/>
      <c r="S175" s="227"/>
      <c r="T175" s="228"/>
      <c r="AT175" s="229" t="s">
        <v>186</v>
      </c>
      <c r="AU175" s="229" t="s">
        <v>89</v>
      </c>
      <c r="AV175" s="14" t="s">
        <v>184</v>
      </c>
      <c r="AW175" s="14" t="s">
        <v>35</v>
      </c>
      <c r="AX175" s="14" t="s">
        <v>87</v>
      </c>
      <c r="AY175" s="229" t="s">
        <v>177</v>
      </c>
    </row>
    <row r="176" spans="1:65" s="2" customFormat="1" ht="24.2" customHeight="1">
      <c r="A176" s="35"/>
      <c r="B176" s="36"/>
      <c r="C176" s="193" t="s">
        <v>248</v>
      </c>
      <c r="D176" s="193" t="s">
        <v>180</v>
      </c>
      <c r="E176" s="194" t="s">
        <v>249</v>
      </c>
      <c r="F176" s="195" t="s">
        <v>250</v>
      </c>
      <c r="G176" s="196" t="s">
        <v>251</v>
      </c>
      <c r="H176" s="197">
        <v>72.599999999999994</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184</v>
      </c>
      <c r="AT176" s="205" t="s">
        <v>180</v>
      </c>
      <c r="AU176" s="205" t="s">
        <v>89</v>
      </c>
      <c r="AY176" s="18" t="s">
        <v>177</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184</v>
      </c>
      <c r="BM176" s="205" t="s">
        <v>252</v>
      </c>
    </row>
    <row r="177" spans="1:65" s="13" customFormat="1">
      <c r="B177" s="207"/>
      <c r="C177" s="208"/>
      <c r="D177" s="209" t="s">
        <v>186</v>
      </c>
      <c r="E177" s="210" t="s">
        <v>1</v>
      </c>
      <c r="F177" s="211" t="s">
        <v>253</v>
      </c>
      <c r="G177" s="208"/>
      <c r="H177" s="212">
        <v>72.599999999999994</v>
      </c>
      <c r="I177" s="213"/>
      <c r="J177" s="208"/>
      <c r="K177" s="208"/>
      <c r="L177" s="214"/>
      <c r="M177" s="215"/>
      <c r="N177" s="216"/>
      <c r="O177" s="216"/>
      <c r="P177" s="216"/>
      <c r="Q177" s="216"/>
      <c r="R177" s="216"/>
      <c r="S177" s="216"/>
      <c r="T177" s="217"/>
      <c r="AT177" s="218" t="s">
        <v>186</v>
      </c>
      <c r="AU177" s="218" t="s">
        <v>89</v>
      </c>
      <c r="AV177" s="13" t="s">
        <v>89</v>
      </c>
      <c r="AW177" s="13" t="s">
        <v>35</v>
      </c>
      <c r="AX177" s="13" t="s">
        <v>80</v>
      </c>
      <c r="AY177" s="218" t="s">
        <v>177</v>
      </c>
    </row>
    <row r="178" spans="1:65" s="14" customFormat="1">
      <c r="B178" s="219"/>
      <c r="C178" s="220"/>
      <c r="D178" s="209" t="s">
        <v>186</v>
      </c>
      <c r="E178" s="221" t="s">
        <v>1</v>
      </c>
      <c r="F178" s="222" t="s">
        <v>188</v>
      </c>
      <c r="G178" s="220"/>
      <c r="H178" s="223">
        <v>72.599999999999994</v>
      </c>
      <c r="I178" s="224"/>
      <c r="J178" s="220"/>
      <c r="K178" s="220"/>
      <c r="L178" s="225"/>
      <c r="M178" s="226"/>
      <c r="N178" s="227"/>
      <c r="O178" s="227"/>
      <c r="P178" s="227"/>
      <c r="Q178" s="227"/>
      <c r="R178" s="227"/>
      <c r="S178" s="227"/>
      <c r="T178" s="228"/>
      <c r="AT178" s="229" t="s">
        <v>186</v>
      </c>
      <c r="AU178" s="229" t="s">
        <v>89</v>
      </c>
      <c r="AV178" s="14" t="s">
        <v>184</v>
      </c>
      <c r="AW178" s="14" t="s">
        <v>35</v>
      </c>
      <c r="AX178" s="14" t="s">
        <v>87</v>
      </c>
      <c r="AY178" s="229" t="s">
        <v>177</v>
      </c>
    </row>
    <row r="179" spans="1:65" s="2" customFormat="1" ht="24.2" customHeight="1">
      <c r="A179" s="35"/>
      <c r="B179" s="36"/>
      <c r="C179" s="240" t="s">
        <v>254</v>
      </c>
      <c r="D179" s="240" t="s">
        <v>216</v>
      </c>
      <c r="E179" s="241" t="s">
        <v>255</v>
      </c>
      <c r="F179" s="242" t="s">
        <v>256</v>
      </c>
      <c r="G179" s="243" t="s">
        <v>251</v>
      </c>
      <c r="H179" s="244">
        <v>76.23</v>
      </c>
      <c r="I179" s="245"/>
      <c r="J179" s="246">
        <f>ROUND(I179*H179,2)</f>
        <v>0</v>
      </c>
      <c r="K179" s="247"/>
      <c r="L179" s="248"/>
      <c r="M179" s="249" t="s">
        <v>1</v>
      </c>
      <c r="N179" s="250" t="s">
        <v>45</v>
      </c>
      <c r="O179" s="72"/>
      <c r="P179" s="203">
        <f>O179*H179</f>
        <v>0</v>
      </c>
      <c r="Q179" s="203">
        <v>1.1E-4</v>
      </c>
      <c r="R179" s="203">
        <f>Q179*H179</f>
        <v>8.3853E-3</v>
      </c>
      <c r="S179" s="203">
        <v>0</v>
      </c>
      <c r="T179" s="204">
        <f>S179*H179</f>
        <v>0</v>
      </c>
      <c r="U179" s="35"/>
      <c r="V179" s="35"/>
      <c r="W179" s="35"/>
      <c r="X179" s="35"/>
      <c r="Y179" s="35"/>
      <c r="Z179" s="35"/>
      <c r="AA179" s="35"/>
      <c r="AB179" s="35"/>
      <c r="AC179" s="35"/>
      <c r="AD179" s="35"/>
      <c r="AE179" s="35"/>
      <c r="AR179" s="205" t="s">
        <v>219</v>
      </c>
      <c r="AT179" s="205" t="s">
        <v>216</v>
      </c>
      <c r="AU179" s="205" t="s">
        <v>89</v>
      </c>
      <c r="AY179" s="18" t="s">
        <v>177</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184</v>
      </c>
      <c r="BM179" s="205" t="s">
        <v>257</v>
      </c>
    </row>
    <row r="180" spans="1:65" s="13" customFormat="1">
      <c r="B180" s="207"/>
      <c r="C180" s="208"/>
      <c r="D180" s="209" t="s">
        <v>186</v>
      </c>
      <c r="E180" s="210" t="s">
        <v>1</v>
      </c>
      <c r="F180" s="211" t="s">
        <v>258</v>
      </c>
      <c r="G180" s="208"/>
      <c r="H180" s="212">
        <v>76.23</v>
      </c>
      <c r="I180" s="213"/>
      <c r="J180" s="208"/>
      <c r="K180" s="208"/>
      <c r="L180" s="214"/>
      <c r="M180" s="215"/>
      <c r="N180" s="216"/>
      <c r="O180" s="216"/>
      <c r="P180" s="216"/>
      <c r="Q180" s="216"/>
      <c r="R180" s="216"/>
      <c r="S180" s="216"/>
      <c r="T180" s="217"/>
      <c r="AT180" s="218" t="s">
        <v>186</v>
      </c>
      <c r="AU180" s="218" t="s">
        <v>89</v>
      </c>
      <c r="AV180" s="13" t="s">
        <v>89</v>
      </c>
      <c r="AW180" s="13" t="s">
        <v>35</v>
      </c>
      <c r="AX180" s="13" t="s">
        <v>80</v>
      </c>
      <c r="AY180" s="218" t="s">
        <v>177</v>
      </c>
    </row>
    <row r="181" spans="1:65" s="14" customFormat="1">
      <c r="B181" s="219"/>
      <c r="C181" s="220"/>
      <c r="D181" s="209" t="s">
        <v>186</v>
      </c>
      <c r="E181" s="221" t="s">
        <v>1</v>
      </c>
      <c r="F181" s="222" t="s">
        <v>188</v>
      </c>
      <c r="G181" s="220"/>
      <c r="H181" s="223">
        <v>76.23</v>
      </c>
      <c r="I181" s="224"/>
      <c r="J181" s="220"/>
      <c r="K181" s="220"/>
      <c r="L181" s="225"/>
      <c r="M181" s="226"/>
      <c r="N181" s="227"/>
      <c r="O181" s="227"/>
      <c r="P181" s="227"/>
      <c r="Q181" s="227"/>
      <c r="R181" s="227"/>
      <c r="S181" s="227"/>
      <c r="T181" s="228"/>
      <c r="AT181" s="229" t="s">
        <v>186</v>
      </c>
      <c r="AU181" s="229" t="s">
        <v>89</v>
      </c>
      <c r="AV181" s="14" t="s">
        <v>184</v>
      </c>
      <c r="AW181" s="14" t="s">
        <v>35</v>
      </c>
      <c r="AX181" s="14" t="s">
        <v>87</v>
      </c>
      <c r="AY181" s="229" t="s">
        <v>177</v>
      </c>
    </row>
    <row r="182" spans="1:65" s="2" customFormat="1" ht="24.2" customHeight="1">
      <c r="A182" s="35"/>
      <c r="B182" s="36"/>
      <c r="C182" s="193" t="s">
        <v>193</v>
      </c>
      <c r="D182" s="193" t="s">
        <v>180</v>
      </c>
      <c r="E182" s="194" t="s">
        <v>249</v>
      </c>
      <c r="F182" s="195" t="s">
        <v>250</v>
      </c>
      <c r="G182" s="196" t="s">
        <v>251</v>
      </c>
      <c r="H182" s="197">
        <v>71.5</v>
      </c>
      <c r="I182" s="198"/>
      <c r="J182" s="199">
        <f>ROUND(I182*H182,2)</f>
        <v>0</v>
      </c>
      <c r="K182" s="200"/>
      <c r="L182" s="40"/>
      <c r="M182" s="201" t="s">
        <v>1</v>
      </c>
      <c r="N182" s="202" t="s">
        <v>45</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184</v>
      </c>
      <c r="AT182" s="205" t="s">
        <v>180</v>
      </c>
      <c r="AU182" s="205" t="s">
        <v>89</v>
      </c>
      <c r="AY182" s="18" t="s">
        <v>177</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184</v>
      </c>
      <c r="BM182" s="205" t="s">
        <v>259</v>
      </c>
    </row>
    <row r="183" spans="1:65" s="2" customFormat="1" ht="24.2" customHeight="1">
      <c r="A183" s="35"/>
      <c r="B183" s="36"/>
      <c r="C183" s="240" t="s">
        <v>260</v>
      </c>
      <c r="D183" s="240" t="s">
        <v>216</v>
      </c>
      <c r="E183" s="241" t="s">
        <v>261</v>
      </c>
      <c r="F183" s="242" t="s">
        <v>262</v>
      </c>
      <c r="G183" s="243" t="s">
        <v>251</v>
      </c>
      <c r="H183" s="244">
        <v>75.08</v>
      </c>
      <c r="I183" s="245"/>
      <c r="J183" s="246">
        <f>ROUND(I183*H183,2)</f>
        <v>0</v>
      </c>
      <c r="K183" s="247"/>
      <c r="L183" s="248"/>
      <c r="M183" s="249" t="s">
        <v>1</v>
      </c>
      <c r="N183" s="250" t="s">
        <v>45</v>
      </c>
      <c r="O183" s="72"/>
      <c r="P183" s="203">
        <f>O183*H183</f>
        <v>0</v>
      </c>
      <c r="Q183" s="203">
        <v>2.0000000000000001E-4</v>
      </c>
      <c r="R183" s="203">
        <f>Q183*H183</f>
        <v>1.5016E-2</v>
      </c>
      <c r="S183" s="203">
        <v>0</v>
      </c>
      <c r="T183" s="204">
        <f>S183*H183</f>
        <v>0</v>
      </c>
      <c r="U183" s="35"/>
      <c r="V183" s="35"/>
      <c r="W183" s="35"/>
      <c r="X183" s="35"/>
      <c r="Y183" s="35"/>
      <c r="Z183" s="35"/>
      <c r="AA183" s="35"/>
      <c r="AB183" s="35"/>
      <c r="AC183" s="35"/>
      <c r="AD183" s="35"/>
      <c r="AE183" s="35"/>
      <c r="AR183" s="205" t="s">
        <v>219</v>
      </c>
      <c r="AT183" s="205" t="s">
        <v>216</v>
      </c>
      <c r="AU183" s="205" t="s">
        <v>89</v>
      </c>
      <c r="AY183" s="18" t="s">
        <v>177</v>
      </c>
      <c r="BE183" s="206">
        <f>IF(N183="základní",J183,0)</f>
        <v>0</v>
      </c>
      <c r="BF183" s="206">
        <f>IF(N183="snížená",J183,0)</f>
        <v>0</v>
      </c>
      <c r="BG183" s="206">
        <f>IF(N183="zákl. přenesená",J183,0)</f>
        <v>0</v>
      </c>
      <c r="BH183" s="206">
        <f>IF(N183="sníž. přenesená",J183,0)</f>
        <v>0</v>
      </c>
      <c r="BI183" s="206">
        <f>IF(N183="nulová",J183,0)</f>
        <v>0</v>
      </c>
      <c r="BJ183" s="18" t="s">
        <v>87</v>
      </c>
      <c r="BK183" s="206">
        <f>ROUND(I183*H183,2)</f>
        <v>0</v>
      </c>
      <c r="BL183" s="18" t="s">
        <v>184</v>
      </c>
      <c r="BM183" s="205" t="s">
        <v>263</v>
      </c>
    </row>
    <row r="184" spans="1:65" s="2" customFormat="1" ht="44.25" customHeight="1">
      <c r="A184" s="35"/>
      <c r="B184" s="36"/>
      <c r="C184" s="193" t="s">
        <v>264</v>
      </c>
      <c r="D184" s="193" t="s">
        <v>180</v>
      </c>
      <c r="E184" s="194" t="s">
        <v>265</v>
      </c>
      <c r="F184" s="195" t="s">
        <v>266</v>
      </c>
      <c r="G184" s="196" t="s">
        <v>191</v>
      </c>
      <c r="H184" s="197">
        <v>4</v>
      </c>
      <c r="I184" s="198"/>
      <c r="J184" s="199">
        <f>ROUND(I184*H184,2)</f>
        <v>0</v>
      </c>
      <c r="K184" s="200"/>
      <c r="L184" s="40"/>
      <c r="M184" s="201" t="s">
        <v>1</v>
      </c>
      <c r="N184" s="202" t="s">
        <v>45</v>
      </c>
      <c r="O184" s="72"/>
      <c r="P184" s="203">
        <f>O184*H184</f>
        <v>0</v>
      </c>
      <c r="Q184" s="203">
        <v>2.2300000000000002E-3</v>
      </c>
      <c r="R184" s="203">
        <f>Q184*H184</f>
        <v>8.9200000000000008E-3</v>
      </c>
      <c r="S184" s="203">
        <v>0</v>
      </c>
      <c r="T184" s="204">
        <f>S184*H184</f>
        <v>0</v>
      </c>
      <c r="U184" s="35"/>
      <c r="V184" s="35"/>
      <c r="W184" s="35"/>
      <c r="X184" s="35"/>
      <c r="Y184" s="35"/>
      <c r="Z184" s="35"/>
      <c r="AA184" s="35"/>
      <c r="AB184" s="35"/>
      <c r="AC184" s="35"/>
      <c r="AD184" s="35"/>
      <c r="AE184" s="35"/>
      <c r="AR184" s="205" t="s">
        <v>184</v>
      </c>
      <c r="AT184" s="205" t="s">
        <v>180</v>
      </c>
      <c r="AU184" s="205" t="s">
        <v>89</v>
      </c>
      <c r="AY184" s="18" t="s">
        <v>177</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184</v>
      </c>
      <c r="BM184" s="205" t="s">
        <v>267</v>
      </c>
    </row>
    <row r="185" spans="1:65" s="2" customFormat="1" ht="44.25" customHeight="1">
      <c r="A185" s="35"/>
      <c r="B185" s="36"/>
      <c r="C185" s="193" t="s">
        <v>268</v>
      </c>
      <c r="D185" s="193" t="s">
        <v>180</v>
      </c>
      <c r="E185" s="194" t="s">
        <v>269</v>
      </c>
      <c r="F185" s="195" t="s">
        <v>270</v>
      </c>
      <c r="G185" s="196" t="s">
        <v>191</v>
      </c>
      <c r="H185" s="197">
        <v>10</v>
      </c>
      <c r="I185" s="198"/>
      <c r="J185" s="199">
        <f>ROUND(I185*H185,2)</f>
        <v>0</v>
      </c>
      <c r="K185" s="200"/>
      <c r="L185" s="40"/>
      <c r="M185" s="201" t="s">
        <v>1</v>
      </c>
      <c r="N185" s="202" t="s">
        <v>45</v>
      </c>
      <c r="O185" s="72"/>
      <c r="P185" s="203">
        <f>O185*H185</f>
        <v>0</v>
      </c>
      <c r="Q185" s="203">
        <v>4.2100000000000002E-3</v>
      </c>
      <c r="R185" s="203">
        <f>Q185*H185</f>
        <v>4.2099999999999999E-2</v>
      </c>
      <c r="S185" s="203">
        <v>0</v>
      </c>
      <c r="T185" s="204">
        <f>S185*H185</f>
        <v>0</v>
      </c>
      <c r="U185" s="35"/>
      <c r="V185" s="35"/>
      <c r="W185" s="35"/>
      <c r="X185" s="35"/>
      <c r="Y185" s="35"/>
      <c r="Z185" s="35"/>
      <c r="AA185" s="35"/>
      <c r="AB185" s="35"/>
      <c r="AC185" s="35"/>
      <c r="AD185" s="35"/>
      <c r="AE185" s="35"/>
      <c r="AR185" s="205" t="s">
        <v>184</v>
      </c>
      <c r="AT185" s="205" t="s">
        <v>180</v>
      </c>
      <c r="AU185" s="205" t="s">
        <v>89</v>
      </c>
      <c r="AY185" s="18" t="s">
        <v>177</v>
      </c>
      <c r="BE185" s="206">
        <f>IF(N185="základní",J185,0)</f>
        <v>0</v>
      </c>
      <c r="BF185" s="206">
        <f>IF(N185="snížená",J185,0)</f>
        <v>0</v>
      </c>
      <c r="BG185" s="206">
        <f>IF(N185="zákl. přenesená",J185,0)</f>
        <v>0</v>
      </c>
      <c r="BH185" s="206">
        <f>IF(N185="sníž. přenesená",J185,0)</f>
        <v>0</v>
      </c>
      <c r="BI185" s="206">
        <f>IF(N185="nulová",J185,0)</f>
        <v>0</v>
      </c>
      <c r="BJ185" s="18" t="s">
        <v>87</v>
      </c>
      <c r="BK185" s="206">
        <f>ROUND(I185*H185,2)</f>
        <v>0</v>
      </c>
      <c r="BL185" s="18" t="s">
        <v>184</v>
      </c>
      <c r="BM185" s="205" t="s">
        <v>271</v>
      </c>
    </row>
    <row r="186" spans="1:65" s="13" customFormat="1">
      <c r="B186" s="207"/>
      <c r="C186" s="208"/>
      <c r="D186" s="209" t="s">
        <v>186</v>
      </c>
      <c r="E186" s="210" t="s">
        <v>1</v>
      </c>
      <c r="F186" s="211" t="s">
        <v>246</v>
      </c>
      <c r="G186" s="208"/>
      <c r="H186" s="212">
        <v>10</v>
      </c>
      <c r="I186" s="213"/>
      <c r="J186" s="208"/>
      <c r="K186" s="208"/>
      <c r="L186" s="214"/>
      <c r="M186" s="215"/>
      <c r="N186" s="216"/>
      <c r="O186" s="216"/>
      <c r="P186" s="216"/>
      <c r="Q186" s="216"/>
      <c r="R186" s="216"/>
      <c r="S186" s="216"/>
      <c r="T186" s="217"/>
      <c r="AT186" s="218" t="s">
        <v>186</v>
      </c>
      <c r="AU186" s="218" t="s">
        <v>89</v>
      </c>
      <c r="AV186" s="13" t="s">
        <v>89</v>
      </c>
      <c r="AW186" s="13" t="s">
        <v>35</v>
      </c>
      <c r="AX186" s="13" t="s">
        <v>80</v>
      </c>
      <c r="AY186" s="218" t="s">
        <v>177</v>
      </c>
    </row>
    <row r="187" spans="1:65" s="14" customFormat="1">
      <c r="B187" s="219"/>
      <c r="C187" s="220"/>
      <c r="D187" s="209" t="s">
        <v>186</v>
      </c>
      <c r="E187" s="221" t="s">
        <v>1</v>
      </c>
      <c r="F187" s="222" t="s">
        <v>188</v>
      </c>
      <c r="G187" s="220"/>
      <c r="H187" s="223">
        <v>10</v>
      </c>
      <c r="I187" s="224"/>
      <c r="J187" s="220"/>
      <c r="K187" s="220"/>
      <c r="L187" s="225"/>
      <c r="M187" s="226"/>
      <c r="N187" s="227"/>
      <c r="O187" s="227"/>
      <c r="P187" s="227"/>
      <c r="Q187" s="227"/>
      <c r="R187" s="227"/>
      <c r="S187" s="227"/>
      <c r="T187" s="228"/>
      <c r="AT187" s="229" t="s">
        <v>186</v>
      </c>
      <c r="AU187" s="229" t="s">
        <v>89</v>
      </c>
      <c r="AV187" s="14" t="s">
        <v>184</v>
      </c>
      <c r="AW187" s="14" t="s">
        <v>35</v>
      </c>
      <c r="AX187" s="14" t="s">
        <v>87</v>
      </c>
      <c r="AY187" s="229" t="s">
        <v>177</v>
      </c>
    </row>
    <row r="188" spans="1:65" s="2" customFormat="1" ht="37.9" customHeight="1">
      <c r="A188" s="35"/>
      <c r="B188" s="36"/>
      <c r="C188" s="193" t="s">
        <v>272</v>
      </c>
      <c r="D188" s="193" t="s">
        <v>180</v>
      </c>
      <c r="E188" s="194" t="s">
        <v>273</v>
      </c>
      <c r="F188" s="195" t="s">
        <v>274</v>
      </c>
      <c r="G188" s="196" t="s">
        <v>199</v>
      </c>
      <c r="H188" s="197">
        <v>162.69</v>
      </c>
      <c r="I188" s="198"/>
      <c r="J188" s="199">
        <f>ROUND(I188*H188,2)</f>
        <v>0</v>
      </c>
      <c r="K188" s="200"/>
      <c r="L188" s="40"/>
      <c r="M188" s="201" t="s">
        <v>1</v>
      </c>
      <c r="N188" s="202" t="s">
        <v>45</v>
      </c>
      <c r="O188" s="72"/>
      <c r="P188" s="203">
        <f>O188*H188</f>
        <v>0</v>
      </c>
      <c r="Q188" s="203">
        <v>2.8500000000000001E-3</v>
      </c>
      <c r="R188" s="203">
        <f>Q188*H188</f>
        <v>0.46366650000000004</v>
      </c>
      <c r="S188" s="203">
        <v>0</v>
      </c>
      <c r="T188" s="204">
        <f>S188*H188</f>
        <v>0</v>
      </c>
      <c r="U188" s="35"/>
      <c r="V188" s="35"/>
      <c r="W188" s="35"/>
      <c r="X188" s="35"/>
      <c r="Y188" s="35"/>
      <c r="Z188" s="35"/>
      <c r="AA188" s="35"/>
      <c r="AB188" s="35"/>
      <c r="AC188" s="35"/>
      <c r="AD188" s="35"/>
      <c r="AE188" s="35"/>
      <c r="AR188" s="205" t="s">
        <v>184</v>
      </c>
      <c r="AT188" s="205" t="s">
        <v>180</v>
      </c>
      <c r="AU188" s="205" t="s">
        <v>89</v>
      </c>
      <c r="AY188" s="18" t="s">
        <v>177</v>
      </c>
      <c r="BE188" s="206">
        <f>IF(N188="základní",J188,0)</f>
        <v>0</v>
      </c>
      <c r="BF188" s="206">
        <f>IF(N188="snížená",J188,0)</f>
        <v>0</v>
      </c>
      <c r="BG188" s="206">
        <f>IF(N188="zákl. přenesená",J188,0)</f>
        <v>0</v>
      </c>
      <c r="BH188" s="206">
        <f>IF(N188="sníž. přenesená",J188,0)</f>
        <v>0</v>
      </c>
      <c r="BI188" s="206">
        <f>IF(N188="nulová",J188,0)</f>
        <v>0</v>
      </c>
      <c r="BJ188" s="18" t="s">
        <v>87</v>
      </c>
      <c r="BK188" s="206">
        <f>ROUND(I188*H188,2)</f>
        <v>0</v>
      </c>
      <c r="BL188" s="18" t="s">
        <v>184</v>
      </c>
      <c r="BM188" s="205" t="s">
        <v>275</v>
      </c>
    </row>
    <row r="189" spans="1:65" s="13" customFormat="1">
      <c r="B189" s="207"/>
      <c r="C189" s="208"/>
      <c r="D189" s="209" t="s">
        <v>186</v>
      </c>
      <c r="E189" s="210" t="s">
        <v>1</v>
      </c>
      <c r="F189" s="211" t="s">
        <v>276</v>
      </c>
      <c r="G189" s="208"/>
      <c r="H189" s="212">
        <v>37.479999999999997</v>
      </c>
      <c r="I189" s="213"/>
      <c r="J189" s="208"/>
      <c r="K189" s="208"/>
      <c r="L189" s="214"/>
      <c r="M189" s="215"/>
      <c r="N189" s="216"/>
      <c r="O189" s="216"/>
      <c r="P189" s="216"/>
      <c r="Q189" s="216"/>
      <c r="R189" s="216"/>
      <c r="S189" s="216"/>
      <c r="T189" s="217"/>
      <c r="AT189" s="218" t="s">
        <v>186</v>
      </c>
      <c r="AU189" s="218" t="s">
        <v>89</v>
      </c>
      <c r="AV189" s="13" t="s">
        <v>89</v>
      </c>
      <c r="AW189" s="13" t="s">
        <v>35</v>
      </c>
      <c r="AX189" s="13" t="s">
        <v>80</v>
      </c>
      <c r="AY189" s="218" t="s">
        <v>177</v>
      </c>
    </row>
    <row r="190" spans="1:65" s="13" customFormat="1">
      <c r="B190" s="207"/>
      <c r="C190" s="208"/>
      <c r="D190" s="209" t="s">
        <v>186</v>
      </c>
      <c r="E190" s="210" t="s">
        <v>1</v>
      </c>
      <c r="F190" s="211" t="s">
        <v>277</v>
      </c>
      <c r="G190" s="208"/>
      <c r="H190" s="212">
        <v>83.39</v>
      </c>
      <c r="I190" s="213"/>
      <c r="J190" s="208"/>
      <c r="K190" s="208"/>
      <c r="L190" s="214"/>
      <c r="M190" s="215"/>
      <c r="N190" s="216"/>
      <c r="O190" s="216"/>
      <c r="P190" s="216"/>
      <c r="Q190" s="216"/>
      <c r="R190" s="216"/>
      <c r="S190" s="216"/>
      <c r="T190" s="217"/>
      <c r="AT190" s="218" t="s">
        <v>186</v>
      </c>
      <c r="AU190" s="218" t="s">
        <v>89</v>
      </c>
      <c r="AV190" s="13" t="s">
        <v>89</v>
      </c>
      <c r="AW190" s="13" t="s">
        <v>35</v>
      </c>
      <c r="AX190" s="13" t="s">
        <v>80</v>
      </c>
      <c r="AY190" s="218" t="s">
        <v>177</v>
      </c>
    </row>
    <row r="191" spans="1:65" s="13" customFormat="1">
      <c r="B191" s="207"/>
      <c r="C191" s="208"/>
      <c r="D191" s="209" t="s">
        <v>186</v>
      </c>
      <c r="E191" s="210" t="s">
        <v>1</v>
      </c>
      <c r="F191" s="211" t="s">
        <v>278</v>
      </c>
      <c r="G191" s="208"/>
      <c r="H191" s="212">
        <v>41.82</v>
      </c>
      <c r="I191" s="213"/>
      <c r="J191" s="208"/>
      <c r="K191" s="208"/>
      <c r="L191" s="214"/>
      <c r="M191" s="215"/>
      <c r="N191" s="216"/>
      <c r="O191" s="216"/>
      <c r="P191" s="216"/>
      <c r="Q191" s="216"/>
      <c r="R191" s="216"/>
      <c r="S191" s="216"/>
      <c r="T191" s="217"/>
      <c r="AT191" s="218" t="s">
        <v>186</v>
      </c>
      <c r="AU191" s="218" t="s">
        <v>89</v>
      </c>
      <c r="AV191" s="13" t="s">
        <v>89</v>
      </c>
      <c r="AW191" s="13" t="s">
        <v>35</v>
      </c>
      <c r="AX191" s="13" t="s">
        <v>80</v>
      </c>
      <c r="AY191" s="218" t="s">
        <v>177</v>
      </c>
    </row>
    <row r="192" spans="1:65" s="14" customFormat="1">
      <c r="B192" s="219"/>
      <c r="C192" s="220"/>
      <c r="D192" s="209" t="s">
        <v>186</v>
      </c>
      <c r="E192" s="221" t="s">
        <v>1</v>
      </c>
      <c r="F192" s="222" t="s">
        <v>188</v>
      </c>
      <c r="G192" s="220"/>
      <c r="H192" s="223">
        <v>162.69</v>
      </c>
      <c r="I192" s="224"/>
      <c r="J192" s="220"/>
      <c r="K192" s="220"/>
      <c r="L192" s="225"/>
      <c r="M192" s="226"/>
      <c r="N192" s="227"/>
      <c r="O192" s="227"/>
      <c r="P192" s="227"/>
      <c r="Q192" s="227"/>
      <c r="R192" s="227"/>
      <c r="S192" s="227"/>
      <c r="T192" s="228"/>
      <c r="AT192" s="229" t="s">
        <v>186</v>
      </c>
      <c r="AU192" s="229" t="s">
        <v>89</v>
      </c>
      <c r="AV192" s="14" t="s">
        <v>184</v>
      </c>
      <c r="AW192" s="14" t="s">
        <v>35</v>
      </c>
      <c r="AX192" s="14" t="s">
        <v>87</v>
      </c>
      <c r="AY192" s="229" t="s">
        <v>177</v>
      </c>
    </row>
    <row r="193" spans="1:65" s="2" customFormat="1" ht="37.9" customHeight="1">
      <c r="A193" s="35"/>
      <c r="B193" s="36"/>
      <c r="C193" s="193" t="s">
        <v>7</v>
      </c>
      <c r="D193" s="193" t="s">
        <v>180</v>
      </c>
      <c r="E193" s="194" t="s">
        <v>279</v>
      </c>
      <c r="F193" s="195" t="s">
        <v>280</v>
      </c>
      <c r="G193" s="196" t="s">
        <v>199</v>
      </c>
      <c r="H193" s="197">
        <v>168.63</v>
      </c>
      <c r="I193" s="198"/>
      <c r="J193" s="199">
        <f>ROUND(I193*H193,2)</f>
        <v>0</v>
      </c>
      <c r="K193" s="200"/>
      <c r="L193" s="40"/>
      <c r="M193" s="201" t="s">
        <v>1</v>
      </c>
      <c r="N193" s="202" t="s">
        <v>45</v>
      </c>
      <c r="O193" s="72"/>
      <c r="P193" s="203">
        <f>O193*H193</f>
        <v>0</v>
      </c>
      <c r="Q193" s="203">
        <v>0</v>
      </c>
      <c r="R193" s="203">
        <f>Q193*H193</f>
        <v>0</v>
      </c>
      <c r="S193" s="203">
        <v>6.0000000000000002E-5</v>
      </c>
      <c r="T193" s="204">
        <f>S193*H193</f>
        <v>1.01178E-2</v>
      </c>
      <c r="U193" s="35"/>
      <c r="V193" s="35"/>
      <c r="W193" s="35"/>
      <c r="X193" s="35"/>
      <c r="Y193" s="35"/>
      <c r="Z193" s="35"/>
      <c r="AA193" s="35"/>
      <c r="AB193" s="35"/>
      <c r="AC193" s="35"/>
      <c r="AD193" s="35"/>
      <c r="AE193" s="35"/>
      <c r="AR193" s="205" t="s">
        <v>184</v>
      </c>
      <c r="AT193" s="205" t="s">
        <v>180</v>
      </c>
      <c r="AU193" s="205" t="s">
        <v>89</v>
      </c>
      <c r="AY193" s="18" t="s">
        <v>177</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184</v>
      </c>
      <c r="BM193" s="205" t="s">
        <v>281</v>
      </c>
    </row>
    <row r="194" spans="1:65" s="15" customFormat="1">
      <c r="B194" s="230"/>
      <c r="C194" s="231"/>
      <c r="D194" s="209" t="s">
        <v>186</v>
      </c>
      <c r="E194" s="232" t="s">
        <v>1</v>
      </c>
      <c r="F194" s="233" t="s">
        <v>282</v>
      </c>
      <c r="G194" s="231"/>
      <c r="H194" s="232" t="s">
        <v>1</v>
      </c>
      <c r="I194" s="234"/>
      <c r="J194" s="231"/>
      <c r="K194" s="231"/>
      <c r="L194" s="235"/>
      <c r="M194" s="236"/>
      <c r="N194" s="237"/>
      <c r="O194" s="237"/>
      <c r="P194" s="237"/>
      <c r="Q194" s="237"/>
      <c r="R194" s="237"/>
      <c r="S194" s="237"/>
      <c r="T194" s="238"/>
      <c r="AT194" s="239" t="s">
        <v>186</v>
      </c>
      <c r="AU194" s="239" t="s">
        <v>89</v>
      </c>
      <c r="AV194" s="15" t="s">
        <v>87</v>
      </c>
      <c r="AW194" s="15" t="s">
        <v>35</v>
      </c>
      <c r="AX194" s="15" t="s">
        <v>80</v>
      </c>
      <c r="AY194" s="239" t="s">
        <v>177</v>
      </c>
    </row>
    <row r="195" spans="1:65" s="13" customFormat="1">
      <c r="B195" s="207"/>
      <c r="C195" s="208"/>
      <c r="D195" s="209" t="s">
        <v>186</v>
      </c>
      <c r="E195" s="210" t="s">
        <v>1</v>
      </c>
      <c r="F195" s="211" t="s">
        <v>283</v>
      </c>
      <c r="G195" s="208"/>
      <c r="H195" s="212">
        <v>56.43</v>
      </c>
      <c r="I195" s="213"/>
      <c r="J195" s="208"/>
      <c r="K195" s="208"/>
      <c r="L195" s="214"/>
      <c r="M195" s="215"/>
      <c r="N195" s="216"/>
      <c r="O195" s="216"/>
      <c r="P195" s="216"/>
      <c r="Q195" s="216"/>
      <c r="R195" s="216"/>
      <c r="S195" s="216"/>
      <c r="T195" s="217"/>
      <c r="AT195" s="218" t="s">
        <v>186</v>
      </c>
      <c r="AU195" s="218" t="s">
        <v>89</v>
      </c>
      <c r="AV195" s="13" t="s">
        <v>89</v>
      </c>
      <c r="AW195" s="13" t="s">
        <v>35</v>
      </c>
      <c r="AX195" s="13" t="s">
        <v>80</v>
      </c>
      <c r="AY195" s="218" t="s">
        <v>177</v>
      </c>
    </row>
    <row r="196" spans="1:65" s="13" customFormat="1">
      <c r="B196" s="207"/>
      <c r="C196" s="208"/>
      <c r="D196" s="209" t="s">
        <v>186</v>
      </c>
      <c r="E196" s="210" t="s">
        <v>1</v>
      </c>
      <c r="F196" s="211" t="s">
        <v>284</v>
      </c>
      <c r="G196" s="208"/>
      <c r="H196" s="212">
        <v>112.2</v>
      </c>
      <c r="I196" s="213"/>
      <c r="J196" s="208"/>
      <c r="K196" s="208"/>
      <c r="L196" s="214"/>
      <c r="M196" s="215"/>
      <c r="N196" s="216"/>
      <c r="O196" s="216"/>
      <c r="P196" s="216"/>
      <c r="Q196" s="216"/>
      <c r="R196" s="216"/>
      <c r="S196" s="216"/>
      <c r="T196" s="217"/>
      <c r="AT196" s="218" t="s">
        <v>186</v>
      </c>
      <c r="AU196" s="218" t="s">
        <v>89</v>
      </c>
      <c r="AV196" s="13" t="s">
        <v>89</v>
      </c>
      <c r="AW196" s="13" t="s">
        <v>35</v>
      </c>
      <c r="AX196" s="13" t="s">
        <v>80</v>
      </c>
      <c r="AY196" s="218" t="s">
        <v>177</v>
      </c>
    </row>
    <row r="197" spans="1:65" s="14" customFormat="1">
      <c r="B197" s="219"/>
      <c r="C197" s="220"/>
      <c r="D197" s="209" t="s">
        <v>186</v>
      </c>
      <c r="E197" s="221" t="s">
        <v>1</v>
      </c>
      <c r="F197" s="222" t="s">
        <v>188</v>
      </c>
      <c r="G197" s="220"/>
      <c r="H197" s="223">
        <v>168.63</v>
      </c>
      <c r="I197" s="224"/>
      <c r="J197" s="220"/>
      <c r="K197" s="220"/>
      <c r="L197" s="225"/>
      <c r="M197" s="226"/>
      <c r="N197" s="227"/>
      <c r="O197" s="227"/>
      <c r="P197" s="227"/>
      <c r="Q197" s="227"/>
      <c r="R197" s="227"/>
      <c r="S197" s="227"/>
      <c r="T197" s="228"/>
      <c r="AT197" s="229" t="s">
        <v>186</v>
      </c>
      <c r="AU197" s="229" t="s">
        <v>89</v>
      </c>
      <c r="AV197" s="14" t="s">
        <v>184</v>
      </c>
      <c r="AW197" s="14" t="s">
        <v>35</v>
      </c>
      <c r="AX197" s="14" t="s">
        <v>87</v>
      </c>
      <c r="AY197" s="229" t="s">
        <v>177</v>
      </c>
    </row>
    <row r="198" spans="1:65" s="2" customFormat="1" ht="37.9" customHeight="1">
      <c r="A198" s="35"/>
      <c r="B198" s="36"/>
      <c r="C198" s="193" t="s">
        <v>285</v>
      </c>
      <c r="D198" s="193" t="s">
        <v>180</v>
      </c>
      <c r="E198" s="194" t="s">
        <v>286</v>
      </c>
      <c r="F198" s="195" t="s">
        <v>287</v>
      </c>
      <c r="G198" s="196" t="s">
        <v>199</v>
      </c>
      <c r="H198" s="197">
        <v>75.599999999999994</v>
      </c>
      <c r="I198" s="198"/>
      <c r="J198" s="199">
        <f>ROUND(I198*H198,2)</f>
        <v>0</v>
      </c>
      <c r="K198" s="200"/>
      <c r="L198" s="40"/>
      <c r="M198" s="201" t="s">
        <v>1</v>
      </c>
      <c r="N198" s="202" t="s">
        <v>45</v>
      </c>
      <c r="O198" s="72"/>
      <c r="P198" s="203">
        <f>O198*H198</f>
        <v>0</v>
      </c>
      <c r="Q198" s="203">
        <v>0</v>
      </c>
      <c r="R198" s="203">
        <f>Q198*H198</f>
        <v>0</v>
      </c>
      <c r="S198" s="203">
        <v>1.0000000000000001E-5</v>
      </c>
      <c r="T198" s="204">
        <f>S198*H198</f>
        <v>7.5600000000000005E-4</v>
      </c>
      <c r="U198" s="35"/>
      <c r="V198" s="35"/>
      <c r="W198" s="35"/>
      <c r="X198" s="35"/>
      <c r="Y198" s="35"/>
      <c r="Z198" s="35"/>
      <c r="AA198" s="35"/>
      <c r="AB198" s="35"/>
      <c r="AC198" s="35"/>
      <c r="AD198" s="35"/>
      <c r="AE198" s="35"/>
      <c r="AR198" s="205" t="s">
        <v>184</v>
      </c>
      <c r="AT198" s="205" t="s">
        <v>180</v>
      </c>
      <c r="AU198" s="205" t="s">
        <v>89</v>
      </c>
      <c r="AY198" s="18" t="s">
        <v>177</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184</v>
      </c>
      <c r="BM198" s="205" t="s">
        <v>288</v>
      </c>
    </row>
    <row r="199" spans="1:65" s="13" customFormat="1">
      <c r="B199" s="207"/>
      <c r="C199" s="208"/>
      <c r="D199" s="209" t="s">
        <v>186</v>
      </c>
      <c r="E199" s="210" t="s">
        <v>1</v>
      </c>
      <c r="F199" s="211" t="s">
        <v>201</v>
      </c>
      <c r="G199" s="208"/>
      <c r="H199" s="212">
        <v>75.599999999999994</v>
      </c>
      <c r="I199" s="213"/>
      <c r="J199" s="208"/>
      <c r="K199" s="208"/>
      <c r="L199" s="214"/>
      <c r="M199" s="215"/>
      <c r="N199" s="216"/>
      <c r="O199" s="216"/>
      <c r="P199" s="216"/>
      <c r="Q199" s="216"/>
      <c r="R199" s="216"/>
      <c r="S199" s="216"/>
      <c r="T199" s="217"/>
      <c r="AT199" s="218" t="s">
        <v>186</v>
      </c>
      <c r="AU199" s="218" t="s">
        <v>89</v>
      </c>
      <c r="AV199" s="13" t="s">
        <v>89</v>
      </c>
      <c r="AW199" s="13" t="s">
        <v>35</v>
      </c>
      <c r="AX199" s="13" t="s">
        <v>80</v>
      </c>
      <c r="AY199" s="218" t="s">
        <v>177</v>
      </c>
    </row>
    <row r="200" spans="1:65" s="14" customFormat="1">
      <c r="B200" s="219"/>
      <c r="C200" s="220"/>
      <c r="D200" s="209" t="s">
        <v>186</v>
      </c>
      <c r="E200" s="221" t="s">
        <v>1</v>
      </c>
      <c r="F200" s="222" t="s">
        <v>188</v>
      </c>
      <c r="G200" s="220"/>
      <c r="H200" s="223">
        <v>75.599999999999994</v>
      </c>
      <c r="I200" s="224"/>
      <c r="J200" s="220"/>
      <c r="K200" s="220"/>
      <c r="L200" s="225"/>
      <c r="M200" s="226"/>
      <c r="N200" s="227"/>
      <c r="O200" s="227"/>
      <c r="P200" s="227"/>
      <c r="Q200" s="227"/>
      <c r="R200" s="227"/>
      <c r="S200" s="227"/>
      <c r="T200" s="228"/>
      <c r="AT200" s="229" t="s">
        <v>186</v>
      </c>
      <c r="AU200" s="229" t="s">
        <v>89</v>
      </c>
      <c r="AV200" s="14" t="s">
        <v>184</v>
      </c>
      <c r="AW200" s="14" t="s">
        <v>35</v>
      </c>
      <c r="AX200" s="14" t="s">
        <v>87</v>
      </c>
      <c r="AY200" s="229" t="s">
        <v>177</v>
      </c>
    </row>
    <row r="201" spans="1:65" s="12" customFormat="1" ht="22.9" customHeight="1">
      <c r="B201" s="177"/>
      <c r="C201" s="178"/>
      <c r="D201" s="179" t="s">
        <v>79</v>
      </c>
      <c r="E201" s="191" t="s">
        <v>225</v>
      </c>
      <c r="F201" s="191" t="s">
        <v>289</v>
      </c>
      <c r="G201" s="178"/>
      <c r="H201" s="178"/>
      <c r="I201" s="181"/>
      <c r="J201" s="192">
        <f>BK201</f>
        <v>0</v>
      </c>
      <c r="K201" s="178"/>
      <c r="L201" s="183"/>
      <c r="M201" s="184"/>
      <c r="N201" s="185"/>
      <c r="O201" s="185"/>
      <c r="P201" s="186">
        <f>SUM(P202:P245)</f>
        <v>0</v>
      </c>
      <c r="Q201" s="185"/>
      <c r="R201" s="186">
        <f>SUM(R202:R245)</f>
        <v>0</v>
      </c>
      <c r="S201" s="185"/>
      <c r="T201" s="187">
        <f>SUM(T202:T245)</f>
        <v>341.45442000000003</v>
      </c>
      <c r="AR201" s="188" t="s">
        <v>87</v>
      </c>
      <c r="AT201" s="189" t="s">
        <v>79</v>
      </c>
      <c r="AU201" s="189" t="s">
        <v>87</v>
      </c>
      <c r="AY201" s="188" t="s">
        <v>177</v>
      </c>
      <c r="BK201" s="190">
        <f>SUM(BK202:BK245)</f>
        <v>0</v>
      </c>
    </row>
    <row r="202" spans="1:65" s="2" customFormat="1" ht="49.15" customHeight="1">
      <c r="A202" s="35"/>
      <c r="B202" s="36"/>
      <c r="C202" s="193" t="s">
        <v>290</v>
      </c>
      <c r="D202" s="193" t="s">
        <v>180</v>
      </c>
      <c r="E202" s="194" t="s">
        <v>291</v>
      </c>
      <c r="F202" s="195" t="s">
        <v>292</v>
      </c>
      <c r="G202" s="196" t="s">
        <v>199</v>
      </c>
      <c r="H202" s="197">
        <v>458.97</v>
      </c>
      <c r="I202" s="198"/>
      <c r="J202" s="199">
        <f>ROUND(I202*H202,2)</f>
        <v>0</v>
      </c>
      <c r="K202" s="200"/>
      <c r="L202" s="40"/>
      <c r="M202" s="201" t="s">
        <v>1</v>
      </c>
      <c r="N202" s="202" t="s">
        <v>45</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184</v>
      </c>
      <c r="AT202" s="205" t="s">
        <v>180</v>
      </c>
      <c r="AU202" s="205" t="s">
        <v>89</v>
      </c>
      <c r="AY202" s="18" t="s">
        <v>177</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184</v>
      </c>
      <c r="BM202" s="205" t="s">
        <v>293</v>
      </c>
    </row>
    <row r="203" spans="1:65" s="13" customFormat="1">
      <c r="B203" s="207"/>
      <c r="C203" s="208"/>
      <c r="D203" s="209" t="s">
        <v>186</v>
      </c>
      <c r="E203" s="210" t="s">
        <v>1</v>
      </c>
      <c r="F203" s="211" t="s">
        <v>294</v>
      </c>
      <c r="G203" s="208"/>
      <c r="H203" s="212">
        <v>289.68</v>
      </c>
      <c r="I203" s="213"/>
      <c r="J203" s="208"/>
      <c r="K203" s="208"/>
      <c r="L203" s="214"/>
      <c r="M203" s="215"/>
      <c r="N203" s="216"/>
      <c r="O203" s="216"/>
      <c r="P203" s="216"/>
      <c r="Q203" s="216"/>
      <c r="R203" s="216"/>
      <c r="S203" s="216"/>
      <c r="T203" s="217"/>
      <c r="AT203" s="218" t="s">
        <v>186</v>
      </c>
      <c r="AU203" s="218" t="s">
        <v>89</v>
      </c>
      <c r="AV203" s="13" t="s">
        <v>89</v>
      </c>
      <c r="AW203" s="13" t="s">
        <v>35</v>
      </c>
      <c r="AX203" s="13" t="s">
        <v>80</v>
      </c>
      <c r="AY203" s="218" t="s">
        <v>177</v>
      </c>
    </row>
    <row r="204" spans="1:65" s="13" customFormat="1">
      <c r="B204" s="207"/>
      <c r="C204" s="208"/>
      <c r="D204" s="209" t="s">
        <v>186</v>
      </c>
      <c r="E204" s="210" t="s">
        <v>1</v>
      </c>
      <c r="F204" s="211" t="s">
        <v>295</v>
      </c>
      <c r="G204" s="208"/>
      <c r="H204" s="212">
        <v>169.29</v>
      </c>
      <c r="I204" s="213"/>
      <c r="J204" s="208"/>
      <c r="K204" s="208"/>
      <c r="L204" s="214"/>
      <c r="M204" s="215"/>
      <c r="N204" s="216"/>
      <c r="O204" s="216"/>
      <c r="P204" s="216"/>
      <c r="Q204" s="216"/>
      <c r="R204" s="216"/>
      <c r="S204" s="216"/>
      <c r="T204" s="217"/>
      <c r="AT204" s="218" t="s">
        <v>186</v>
      </c>
      <c r="AU204" s="218" t="s">
        <v>89</v>
      </c>
      <c r="AV204" s="13" t="s">
        <v>89</v>
      </c>
      <c r="AW204" s="13" t="s">
        <v>35</v>
      </c>
      <c r="AX204" s="13" t="s">
        <v>80</v>
      </c>
      <c r="AY204" s="218" t="s">
        <v>177</v>
      </c>
    </row>
    <row r="205" spans="1:65" s="14" customFormat="1">
      <c r="B205" s="219"/>
      <c r="C205" s="220"/>
      <c r="D205" s="209" t="s">
        <v>186</v>
      </c>
      <c r="E205" s="221" t="s">
        <v>1</v>
      </c>
      <c r="F205" s="222" t="s">
        <v>188</v>
      </c>
      <c r="G205" s="220"/>
      <c r="H205" s="223">
        <v>458.97</v>
      </c>
      <c r="I205" s="224"/>
      <c r="J205" s="220"/>
      <c r="K205" s="220"/>
      <c r="L205" s="225"/>
      <c r="M205" s="226"/>
      <c r="N205" s="227"/>
      <c r="O205" s="227"/>
      <c r="P205" s="227"/>
      <c r="Q205" s="227"/>
      <c r="R205" s="227"/>
      <c r="S205" s="227"/>
      <c r="T205" s="228"/>
      <c r="AT205" s="229" t="s">
        <v>186</v>
      </c>
      <c r="AU205" s="229" t="s">
        <v>89</v>
      </c>
      <c r="AV205" s="14" t="s">
        <v>184</v>
      </c>
      <c r="AW205" s="14" t="s">
        <v>35</v>
      </c>
      <c r="AX205" s="14" t="s">
        <v>87</v>
      </c>
      <c r="AY205" s="229" t="s">
        <v>177</v>
      </c>
    </row>
    <row r="206" spans="1:65" s="2" customFormat="1" ht="49.15" customHeight="1">
      <c r="A206" s="35"/>
      <c r="B206" s="36"/>
      <c r="C206" s="193" t="s">
        <v>296</v>
      </c>
      <c r="D206" s="193" t="s">
        <v>180</v>
      </c>
      <c r="E206" s="194" t="s">
        <v>297</v>
      </c>
      <c r="F206" s="195" t="s">
        <v>298</v>
      </c>
      <c r="G206" s="196" t="s">
        <v>199</v>
      </c>
      <c r="H206" s="197">
        <v>27538.2</v>
      </c>
      <c r="I206" s="198"/>
      <c r="J206" s="199">
        <f>ROUND(I206*H206,2)</f>
        <v>0</v>
      </c>
      <c r="K206" s="200"/>
      <c r="L206" s="40"/>
      <c r="M206" s="201" t="s">
        <v>1</v>
      </c>
      <c r="N206" s="202" t="s">
        <v>45</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184</v>
      </c>
      <c r="AT206" s="205" t="s">
        <v>180</v>
      </c>
      <c r="AU206" s="205" t="s">
        <v>89</v>
      </c>
      <c r="AY206" s="18" t="s">
        <v>177</v>
      </c>
      <c r="BE206" s="206">
        <f>IF(N206="základní",J206,0)</f>
        <v>0</v>
      </c>
      <c r="BF206" s="206">
        <f>IF(N206="snížená",J206,0)</f>
        <v>0</v>
      </c>
      <c r="BG206" s="206">
        <f>IF(N206="zákl. přenesená",J206,0)</f>
        <v>0</v>
      </c>
      <c r="BH206" s="206">
        <f>IF(N206="sníž. přenesená",J206,0)</f>
        <v>0</v>
      </c>
      <c r="BI206" s="206">
        <f>IF(N206="nulová",J206,0)</f>
        <v>0</v>
      </c>
      <c r="BJ206" s="18" t="s">
        <v>87</v>
      </c>
      <c r="BK206" s="206">
        <f>ROUND(I206*H206,2)</f>
        <v>0</v>
      </c>
      <c r="BL206" s="18" t="s">
        <v>184</v>
      </c>
      <c r="BM206" s="205" t="s">
        <v>299</v>
      </c>
    </row>
    <row r="207" spans="1:65" s="13" customFormat="1">
      <c r="B207" s="207"/>
      <c r="C207" s="208"/>
      <c r="D207" s="209" t="s">
        <v>186</v>
      </c>
      <c r="E207" s="210" t="s">
        <v>1</v>
      </c>
      <c r="F207" s="211" t="s">
        <v>300</v>
      </c>
      <c r="G207" s="208"/>
      <c r="H207" s="212">
        <v>27538.2</v>
      </c>
      <c r="I207" s="213"/>
      <c r="J207" s="208"/>
      <c r="K207" s="208"/>
      <c r="L207" s="214"/>
      <c r="M207" s="215"/>
      <c r="N207" s="216"/>
      <c r="O207" s="216"/>
      <c r="P207" s="216"/>
      <c r="Q207" s="216"/>
      <c r="R207" s="216"/>
      <c r="S207" s="216"/>
      <c r="T207" s="217"/>
      <c r="AT207" s="218" t="s">
        <v>186</v>
      </c>
      <c r="AU207" s="218" t="s">
        <v>89</v>
      </c>
      <c r="AV207" s="13" t="s">
        <v>89</v>
      </c>
      <c r="AW207" s="13" t="s">
        <v>35</v>
      </c>
      <c r="AX207" s="13" t="s">
        <v>80</v>
      </c>
      <c r="AY207" s="218" t="s">
        <v>177</v>
      </c>
    </row>
    <row r="208" spans="1:65" s="14" customFormat="1">
      <c r="B208" s="219"/>
      <c r="C208" s="220"/>
      <c r="D208" s="209" t="s">
        <v>186</v>
      </c>
      <c r="E208" s="221" t="s">
        <v>1</v>
      </c>
      <c r="F208" s="222" t="s">
        <v>188</v>
      </c>
      <c r="G208" s="220"/>
      <c r="H208" s="223">
        <v>27538.2</v>
      </c>
      <c r="I208" s="224"/>
      <c r="J208" s="220"/>
      <c r="K208" s="220"/>
      <c r="L208" s="225"/>
      <c r="M208" s="226"/>
      <c r="N208" s="227"/>
      <c r="O208" s="227"/>
      <c r="P208" s="227"/>
      <c r="Q208" s="227"/>
      <c r="R208" s="227"/>
      <c r="S208" s="227"/>
      <c r="T208" s="228"/>
      <c r="AT208" s="229" t="s">
        <v>186</v>
      </c>
      <c r="AU208" s="229" t="s">
        <v>89</v>
      </c>
      <c r="AV208" s="14" t="s">
        <v>184</v>
      </c>
      <c r="AW208" s="14" t="s">
        <v>35</v>
      </c>
      <c r="AX208" s="14" t="s">
        <v>87</v>
      </c>
      <c r="AY208" s="229" t="s">
        <v>177</v>
      </c>
    </row>
    <row r="209" spans="1:65" s="2" customFormat="1" ht="49.15" customHeight="1">
      <c r="A209" s="35"/>
      <c r="B209" s="36"/>
      <c r="C209" s="193" t="s">
        <v>301</v>
      </c>
      <c r="D209" s="193" t="s">
        <v>180</v>
      </c>
      <c r="E209" s="194" t="s">
        <v>302</v>
      </c>
      <c r="F209" s="195" t="s">
        <v>303</v>
      </c>
      <c r="G209" s="196" t="s">
        <v>199</v>
      </c>
      <c r="H209" s="197">
        <v>458.97</v>
      </c>
      <c r="I209" s="198"/>
      <c r="J209" s="199">
        <f>ROUND(I209*H209,2)</f>
        <v>0</v>
      </c>
      <c r="K209" s="200"/>
      <c r="L209" s="40"/>
      <c r="M209" s="201" t="s">
        <v>1</v>
      </c>
      <c r="N209" s="202" t="s">
        <v>45</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184</v>
      </c>
      <c r="AT209" s="205" t="s">
        <v>180</v>
      </c>
      <c r="AU209" s="205" t="s">
        <v>89</v>
      </c>
      <c r="AY209" s="18" t="s">
        <v>177</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184</v>
      </c>
      <c r="BM209" s="205" t="s">
        <v>304</v>
      </c>
    </row>
    <row r="210" spans="1:65" s="2" customFormat="1" ht="44.25" customHeight="1">
      <c r="A210" s="35"/>
      <c r="B210" s="36"/>
      <c r="C210" s="193" t="s">
        <v>305</v>
      </c>
      <c r="D210" s="193" t="s">
        <v>180</v>
      </c>
      <c r="E210" s="194" t="s">
        <v>306</v>
      </c>
      <c r="F210" s="195" t="s">
        <v>307</v>
      </c>
      <c r="G210" s="196" t="s">
        <v>183</v>
      </c>
      <c r="H210" s="197">
        <v>3102.75</v>
      </c>
      <c r="I210" s="198"/>
      <c r="J210" s="199">
        <f>ROUND(I210*H210,2)</f>
        <v>0</v>
      </c>
      <c r="K210" s="200"/>
      <c r="L210" s="40"/>
      <c r="M210" s="201" t="s">
        <v>1</v>
      </c>
      <c r="N210" s="202" t="s">
        <v>45</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184</v>
      </c>
      <c r="AT210" s="205" t="s">
        <v>180</v>
      </c>
      <c r="AU210" s="205" t="s">
        <v>89</v>
      </c>
      <c r="AY210" s="18" t="s">
        <v>177</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184</v>
      </c>
      <c r="BM210" s="205" t="s">
        <v>308</v>
      </c>
    </row>
    <row r="211" spans="1:65" s="13" customFormat="1">
      <c r="B211" s="207"/>
      <c r="C211" s="208"/>
      <c r="D211" s="209" t="s">
        <v>186</v>
      </c>
      <c r="E211" s="210" t="s">
        <v>1</v>
      </c>
      <c r="F211" s="211" t="s">
        <v>309</v>
      </c>
      <c r="G211" s="208"/>
      <c r="H211" s="212">
        <v>2361.1799999999998</v>
      </c>
      <c r="I211" s="213"/>
      <c r="J211" s="208"/>
      <c r="K211" s="208"/>
      <c r="L211" s="214"/>
      <c r="M211" s="215"/>
      <c r="N211" s="216"/>
      <c r="O211" s="216"/>
      <c r="P211" s="216"/>
      <c r="Q211" s="216"/>
      <c r="R211" s="216"/>
      <c r="S211" s="216"/>
      <c r="T211" s="217"/>
      <c r="AT211" s="218" t="s">
        <v>186</v>
      </c>
      <c r="AU211" s="218" t="s">
        <v>89</v>
      </c>
      <c r="AV211" s="13" t="s">
        <v>89</v>
      </c>
      <c r="AW211" s="13" t="s">
        <v>35</v>
      </c>
      <c r="AX211" s="13" t="s">
        <v>80</v>
      </c>
      <c r="AY211" s="218" t="s">
        <v>177</v>
      </c>
    </row>
    <row r="212" spans="1:65" s="13" customFormat="1">
      <c r="B212" s="207"/>
      <c r="C212" s="208"/>
      <c r="D212" s="209" t="s">
        <v>186</v>
      </c>
      <c r="E212" s="210" t="s">
        <v>1</v>
      </c>
      <c r="F212" s="211" t="s">
        <v>310</v>
      </c>
      <c r="G212" s="208"/>
      <c r="H212" s="212">
        <v>640.33799999999997</v>
      </c>
      <c r="I212" s="213"/>
      <c r="J212" s="208"/>
      <c r="K212" s="208"/>
      <c r="L212" s="214"/>
      <c r="M212" s="215"/>
      <c r="N212" s="216"/>
      <c r="O212" s="216"/>
      <c r="P212" s="216"/>
      <c r="Q212" s="216"/>
      <c r="R212" s="216"/>
      <c r="S212" s="216"/>
      <c r="T212" s="217"/>
      <c r="AT212" s="218" t="s">
        <v>186</v>
      </c>
      <c r="AU212" s="218" t="s">
        <v>89</v>
      </c>
      <c r="AV212" s="13" t="s">
        <v>89</v>
      </c>
      <c r="AW212" s="13" t="s">
        <v>35</v>
      </c>
      <c r="AX212" s="13" t="s">
        <v>80</v>
      </c>
      <c r="AY212" s="218" t="s">
        <v>177</v>
      </c>
    </row>
    <row r="213" spans="1:65" s="13" customFormat="1">
      <c r="B213" s="207"/>
      <c r="C213" s="208"/>
      <c r="D213" s="209" t="s">
        <v>186</v>
      </c>
      <c r="E213" s="210" t="s">
        <v>1</v>
      </c>
      <c r="F213" s="211" t="s">
        <v>311</v>
      </c>
      <c r="G213" s="208"/>
      <c r="H213" s="212">
        <v>101.232</v>
      </c>
      <c r="I213" s="213"/>
      <c r="J213" s="208"/>
      <c r="K213" s="208"/>
      <c r="L213" s="214"/>
      <c r="M213" s="215"/>
      <c r="N213" s="216"/>
      <c r="O213" s="216"/>
      <c r="P213" s="216"/>
      <c r="Q213" s="216"/>
      <c r="R213" s="216"/>
      <c r="S213" s="216"/>
      <c r="T213" s="217"/>
      <c r="AT213" s="218" t="s">
        <v>186</v>
      </c>
      <c r="AU213" s="218" t="s">
        <v>89</v>
      </c>
      <c r="AV213" s="13" t="s">
        <v>89</v>
      </c>
      <c r="AW213" s="13" t="s">
        <v>35</v>
      </c>
      <c r="AX213" s="13" t="s">
        <v>80</v>
      </c>
      <c r="AY213" s="218" t="s">
        <v>177</v>
      </c>
    </row>
    <row r="214" spans="1:65" s="14" customFormat="1">
      <c r="B214" s="219"/>
      <c r="C214" s="220"/>
      <c r="D214" s="209" t="s">
        <v>186</v>
      </c>
      <c r="E214" s="221" t="s">
        <v>1</v>
      </c>
      <c r="F214" s="222" t="s">
        <v>188</v>
      </c>
      <c r="G214" s="220"/>
      <c r="H214" s="223">
        <v>3102.75</v>
      </c>
      <c r="I214" s="224"/>
      <c r="J214" s="220"/>
      <c r="K214" s="220"/>
      <c r="L214" s="225"/>
      <c r="M214" s="226"/>
      <c r="N214" s="227"/>
      <c r="O214" s="227"/>
      <c r="P214" s="227"/>
      <c r="Q214" s="227"/>
      <c r="R214" s="227"/>
      <c r="S214" s="227"/>
      <c r="T214" s="228"/>
      <c r="AT214" s="229" t="s">
        <v>186</v>
      </c>
      <c r="AU214" s="229" t="s">
        <v>89</v>
      </c>
      <c r="AV214" s="14" t="s">
        <v>184</v>
      </c>
      <c r="AW214" s="14" t="s">
        <v>35</v>
      </c>
      <c r="AX214" s="14" t="s">
        <v>87</v>
      </c>
      <c r="AY214" s="229" t="s">
        <v>177</v>
      </c>
    </row>
    <row r="215" spans="1:65" s="2" customFormat="1" ht="44.25" customHeight="1">
      <c r="A215" s="35"/>
      <c r="B215" s="36"/>
      <c r="C215" s="193" t="s">
        <v>312</v>
      </c>
      <c r="D215" s="193" t="s">
        <v>180</v>
      </c>
      <c r="E215" s="194" t="s">
        <v>313</v>
      </c>
      <c r="F215" s="195" t="s">
        <v>314</v>
      </c>
      <c r="G215" s="196" t="s">
        <v>183</v>
      </c>
      <c r="H215" s="197">
        <v>93082.5</v>
      </c>
      <c r="I215" s="198"/>
      <c r="J215" s="199">
        <f>ROUND(I215*H215,2)</f>
        <v>0</v>
      </c>
      <c r="K215" s="200"/>
      <c r="L215" s="40"/>
      <c r="M215" s="201" t="s">
        <v>1</v>
      </c>
      <c r="N215" s="202" t="s">
        <v>45</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184</v>
      </c>
      <c r="AT215" s="205" t="s">
        <v>180</v>
      </c>
      <c r="AU215" s="205" t="s">
        <v>89</v>
      </c>
      <c r="AY215" s="18" t="s">
        <v>177</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184</v>
      </c>
      <c r="BM215" s="205" t="s">
        <v>315</v>
      </c>
    </row>
    <row r="216" spans="1:65" s="13" customFormat="1">
      <c r="B216" s="207"/>
      <c r="C216" s="208"/>
      <c r="D216" s="209" t="s">
        <v>186</v>
      </c>
      <c r="E216" s="210" t="s">
        <v>1</v>
      </c>
      <c r="F216" s="211" t="s">
        <v>316</v>
      </c>
      <c r="G216" s="208"/>
      <c r="H216" s="212">
        <v>93082.5</v>
      </c>
      <c r="I216" s="213"/>
      <c r="J216" s="208"/>
      <c r="K216" s="208"/>
      <c r="L216" s="214"/>
      <c r="M216" s="215"/>
      <c r="N216" s="216"/>
      <c r="O216" s="216"/>
      <c r="P216" s="216"/>
      <c r="Q216" s="216"/>
      <c r="R216" s="216"/>
      <c r="S216" s="216"/>
      <c r="T216" s="217"/>
      <c r="AT216" s="218" t="s">
        <v>186</v>
      </c>
      <c r="AU216" s="218" t="s">
        <v>89</v>
      </c>
      <c r="AV216" s="13" t="s">
        <v>89</v>
      </c>
      <c r="AW216" s="13" t="s">
        <v>35</v>
      </c>
      <c r="AX216" s="13" t="s">
        <v>80</v>
      </c>
      <c r="AY216" s="218" t="s">
        <v>177</v>
      </c>
    </row>
    <row r="217" spans="1:65" s="14" customFormat="1">
      <c r="B217" s="219"/>
      <c r="C217" s="220"/>
      <c r="D217" s="209" t="s">
        <v>186</v>
      </c>
      <c r="E217" s="221" t="s">
        <v>1</v>
      </c>
      <c r="F217" s="222" t="s">
        <v>188</v>
      </c>
      <c r="G217" s="220"/>
      <c r="H217" s="223">
        <v>93082.5</v>
      </c>
      <c r="I217" s="224"/>
      <c r="J217" s="220"/>
      <c r="K217" s="220"/>
      <c r="L217" s="225"/>
      <c r="M217" s="226"/>
      <c r="N217" s="227"/>
      <c r="O217" s="227"/>
      <c r="P217" s="227"/>
      <c r="Q217" s="227"/>
      <c r="R217" s="227"/>
      <c r="S217" s="227"/>
      <c r="T217" s="228"/>
      <c r="AT217" s="229" t="s">
        <v>186</v>
      </c>
      <c r="AU217" s="229" t="s">
        <v>89</v>
      </c>
      <c r="AV217" s="14" t="s">
        <v>184</v>
      </c>
      <c r="AW217" s="14" t="s">
        <v>35</v>
      </c>
      <c r="AX217" s="14" t="s">
        <v>87</v>
      </c>
      <c r="AY217" s="229" t="s">
        <v>177</v>
      </c>
    </row>
    <row r="218" spans="1:65" s="2" customFormat="1" ht="44.25" customHeight="1">
      <c r="A218" s="35"/>
      <c r="B218" s="36"/>
      <c r="C218" s="193" t="s">
        <v>317</v>
      </c>
      <c r="D218" s="193" t="s">
        <v>180</v>
      </c>
      <c r="E218" s="194" t="s">
        <v>318</v>
      </c>
      <c r="F218" s="195" t="s">
        <v>319</v>
      </c>
      <c r="G218" s="196" t="s">
        <v>183</v>
      </c>
      <c r="H218" s="197">
        <v>3102.75</v>
      </c>
      <c r="I218" s="198"/>
      <c r="J218" s="199">
        <f>ROUND(I218*H218,2)</f>
        <v>0</v>
      </c>
      <c r="K218" s="200"/>
      <c r="L218" s="40"/>
      <c r="M218" s="201" t="s">
        <v>1</v>
      </c>
      <c r="N218" s="202" t="s">
        <v>45</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184</v>
      </c>
      <c r="AT218" s="205" t="s">
        <v>180</v>
      </c>
      <c r="AU218" s="205" t="s">
        <v>89</v>
      </c>
      <c r="AY218" s="18" t="s">
        <v>177</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184</v>
      </c>
      <c r="BM218" s="205" t="s">
        <v>320</v>
      </c>
    </row>
    <row r="219" spans="1:65" s="2" customFormat="1" ht="37.9" customHeight="1">
      <c r="A219" s="35"/>
      <c r="B219" s="36"/>
      <c r="C219" s="193" t="s">
        <v>321</v>
      </c>
      <c r="D219" s="193" t="s">
        <v>180</v>
      </c>
      <c r="E219" s="194" t="s">
        <v>322</v>
      </c>
      <c r="F219" s="195" t="s">
        <v>323</v>
      </c>
      <c r="G219" s="196" t="s">
        <v>251</v>
      </c>
      <c r="H219" s="197">
        <v>114.44</v>
      </c>
      <c r="I219" s="198"/>
      <c r="J219" s="199">
        <f>ROUND(I219*H219,2)</f>
        <v>0</v>
      </c>
      <c r="K219" s="200"/>
      <c r="L219" s="40"/>
      <c r="M219" s="201" t="s">
        <v>1</v>
      </c>
      <c r="N219" s="202" t="s">
        <v>45</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184</v>
      </c>
      <c r="AT219" s="205" t="s">
        <v>180</v>
      </c>
      <c r="AU219" s="205" t="s">
        <v>89</v>
      </c>
      <c r="AY219" s="18" t="s">
        <v>177</v>
      </c>
      <c r="BE219" s="206">
        <f>IF(N219="základní",J219,0)</f>
        <v>0</v>
      </c>
      <c r="BF219" s="206">
        <f>IF(N219="snížená",J219,0)</f>
        <v>0</v>
      </c>
      <c r="BG219" s="206">
        <f>IF(N219="zákl. přenesená",J219,0)</f>
        <v>0</v>
      </c>
      <c r="BH219" s="206">
        <f>IF(N219="sníž. přenesená",J219,0)</f>
        <v>0</v>
      </c>
      <c r="BI219" s="206">
        <f>IF(N219="nulová",J219,0)</f>
        <v>0</v>
      </c>
      <c r="BJ219" s="18" t="s">
        <v>87</v>
      </c>
      <c r="BK219" s="206">
        <f>ROUND(I219*H219,2)</f>
        <v>0</v>
      </c>
      <c r="BL219" s="18" t="s">
        <v>184</v>
      </c>
      <c r="BM219" s="205" t="s">
        <v>324</v>
      </c>
    </row>
    <row r="220" spans="1:65" s="13" customFormat="1">
      <c r="B220" s="207"/>
      <c r="C220" s="208"/>
      <c r="D220" s="209" t="s">
        <v>186</v>
      </c>
      <c r="E220" s="210" t="s">
        <v>1</v>
      </c>
      <c r="F220" s="211" t="s">
        <v>325</v>
      </c>
      <c r="G220" s="208"/>
      <c r="H220" s="212">
        <v>114.44</v>
      </c>
      <c r="I220" s="213"/>
      <c r="J220" s="208"/>
      <c r="K220" s="208"/>
      <c r="L220" s="214"/>
      <c r="M220" s="215"/>
      <c r="N220" s="216"/>
      <c r="O220" s="216"/>
      <c r="P220" s="216"/>
      <c r="Q220" s="216"/>
      <c r="R220" s="216"/>
      <c r="S220" s="216"/>
      <c r="T220" s="217"/>
      <c r="AT220" s="218" t="s">
        <v>186</v>
      </c>
      <c r="AU220" s="218" t="s">
        <v>89</v>
      </c>
      <c r="AV220" s="13" t="s">
        <v>89</v>
      </c>
      <c r="AW220" s="13" t="s">
        <v>35</v>
      </c>
      <c r="AX220" s="13" t="s">
        <v>80</v>
      </c>
      <c r="AY220" s="218" t="s">
        <v>177</v>
      </c>
    </row>
    <row r="221" spans="1:65" s="14" customFormat="1">
      <c r="B221" s="219"/>
      <c r="C221" s="220"/>
      <c r="D221" s="209" t="s">
        <v>186</v>
      </c>
      <c r="E221" s="221" t="s">
        <v>1</v>
      </c>
      <c r="F221" s="222" t="s">
        <v>188</v>
      </c>
      <c r="G221" s="220"/>
      <c r="H221" s="223">
        <v>114.44</v>
      </c>
      <c r="I221" s="224"/>
      <c r="J221" s="220"/>
      <c r="K221" s="220"/>
      <c r="L221" s="225"/>
      <c r="M221" s="226"/>
      <c r="N221" s="227"/>
      <c r="O221" s="227"/>
      <c r="P221" s="227"/>
      <c r="Q221" s="227"/>
      <c r="R221" s="227"/>
      <c r="S221" s="227"/>
      <c r="T221" s="228"/>
      <c r="AT221" s="229" t="s">
        <v>186</v>
      </c>
      <c r="AU221" s="229" t="s">
        <v>89</v>
      </c>
      <c r="AV221" s="14" t="s">
        <v>184</v>
      </c>
      <c r="AW221" s="14" t="s">
        <v>35</v>
      </c>
      <c r="AX221" s="14" t="s">
        <v>87</v>
      </c>
      <c r="AY221" s="229" t="s">
        <v>177</v>
      </c>
    </row>
    <row r="222" spans="1:65" s="2" customFormat="1" ht="37.9" customHeight="1">
      <c r="A222" s="35"/>
      <c r="B222" s="36"/>
      <c r="C222" s="193" t="s">
        <v>326</v>
      </c>
      <c r="D222" s="193" t="s">
        <v>180</v>
      </c>
      <c r="E222" s="194" t="s">
        <v>327</v>
      </c>
      <c r="F222" s="195" t="s">
        <v>328</v>
      </c>
      <c r="G222" s="196" t="s">
        <v>251</v>
      </c>
      <c r="H222" s="197">
        <v>3433.2</v>
      </c>
      <c r="I222" s="198"/>
      <c r="J222" s="199">
        <f>ROUND(I222*H222,2)</f>
        <v>0</v>
      </c>
      <c r="K222" s="200"/>
      <c r="L222" s="40"/>
      <c r="M222" s="201" t="s">
        <v>1</v>
      </c>
      <c r="N222" s="202" t="s">
        <v>45</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184</v>
      </c>
      <c r="AT222" s="205" t="s">
        <v>180</v>
      </c>
      <c r="AU222" s="205" t="s">
        <v>89</v>
      </c>
      <c r="AY222" s="18" t="s">
        <v>177</v>
      </c>
      <c r="BE222" s="206">
        <f>IF(N222="základní",J222,0)</f>
        <v>0</v>
      </c>
      <c r="BF222" s="206">
        <f>IF(N222="snížená",J222,0)</f>
        <v>0</v>
      </c>
      <c r="BG222" s="206">
        <f>IF(N222="zákl. přenesená",J222,0)</f>
        <v>0</v>
      </c>
      <c r="BH222" s="206">
        <f>IF(N222="sníž. přenesená",J222,0)</f>
        <v>0</v>
      </c>
      <c r="BI222" s="206">
        <f>IF(N222="nulová",J222,0)</f>
        <v>0</v>
      </c>
      <c r="BJ222" s="18" t="s">
        <v>87</v>
      </c>
      <c r="BK222" s="206">
        <f>ROUND(I222*H222,2)</f>
        <v>0</v>
      </c>
      <c r="BL222" s="18" t="s">
        <v>184</v>
      </c>
      <c r="BM222" s="205" t="s">
        <v>329</v>
      </c>
    </row>
    <row r="223" spans="1:65" s="13" customFormat="1">
      <c r="B223" s="207"/>
      <c r="C223" s="208"/>
      <c r="D223" s="209" t="s">
        <v>186</v>
      </c>
      <c r="E223" s="210" t="s">
        <v>1</v>
      </c>
      <c r="F223" s="211" t="s">
        <v>330</v>
      </c>
      <c r="G223" s="208"/>
      <c r="H223" s="212">
        <v>3433.2</v>
      </c>
      <c r="I223" s="213"/>
      <c r="J223" s="208"/>
      <c r="K223" s="208"/>
      <c r="L223" s="214"/>
      <c r="M223" s="215"/>
      <c r="N223" s="216"/>
      <c r="O223" s="216"/>
      <c r="P223" s="216"/>
      <c r="Q223" s="216"/>
      <c r="R223" s="216"/>
      <c r="S223" s="216"/>
      <c r="T223" s="217"/>
      <c r="AT223" s="218" t="s">
        <v>186</v>
      </c>
      <c r="AU223" s="218" t="s">
        <v>89</v>
      </c>
      <c r="AV223" s="13" t="s">
        <v>89</v>
      </c>
      <c r="AW223" s="13" t="s">
        <v>35</v>
      </c>
      <c r="AX223" s="13" t="s">
        <v>80</v>
      </c>
      <c r="AY223" s="218" t="s">
        <v>177</v>
      </c>
    </row>
    <row r="224" spans="1:65" s="14" customFormat="1">
      <c r="B224" s="219"/>
      <c r="C224" s="220"/>
      <c r="D224" s="209" t="s">
        <v>186</v>
      </c>
      <c r="E224" s="221" t="s">
        <v>1</v>
      </c>
      <c r="F224" s="222" t="s">
        <v>188</v>
      </c>
      <c r="G224" s="220"/>
      <c r="H224" s="223">
        <v>3433.2</v>
      </c>
      <c r="I224" s="224"/>
      <c r="J224" s="220"/>
      <c r="K224" s="220"/>
      <c r="L224" s="225"/>
      <c r="M224" s="226"/>
      <c r="N224" s="227"/>
      <c r="O224" s="227"/>
      <c r="P224" s="227"/>
      <c r="Q224" s="227"/>
      <c r="R224" s="227"/>
      <c r="S224" s="227"/>
      <c r="T224" s="228"/>
      <c r="AT224" s="229" t="s">
        <v>186</v>
      </c>
      <c r="AU224" s="229" t="s">
        <v>89</v>
      </c>
      <c r="AV224" s="14" t="s">
        <v>184</v>
      </c>
      <c r="AW224" s="14" t="s">
        <v>35</v>
      </c>
      <c r="AX224" s="14" t="s">
        <v>87</v>
      </c>
      <c r="AY224" s="229" t="s">
        <v>177</v>
      </c>
    </row>
    <row r="225" spans="1:65" s="2" customFormat="1" ht="37.9" customHeight="1">
      <c r="A225" s="35"/>
      <c r="B225" s="36"/>
      <c r="C225" s="193" t="s">
        <v>331</v>
      </c>
      <c r="D225" s="193" t="s">
        <v>180</v>
      </c>
      <c r="E225" s="194" t="s">
        <v>332</v>
      </c>
      <c r="F225" s="195" t="s">
        <v>333</v>
      </c>
      <c r="G225" s="196" t="s">
        <v>251</v>
      </c>
      <c r="H225" s="197">
        <v>114.44</v>
      </c>
      <c r="I225" s="198"/>
      <c r="J225" s="199">
        <f>ROUND(I225*H225,2)</f>
        <v>0</v>
      </c>
      <c r="K225" s="200"/>
      <c r="L225" s="40"/>
      <c r="M225" s="201" t="s">
        <v>1</v>
      </c>
      <c r="N225" s="202" t="s">
        <v>45</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184</v>
      </c>
      <c r="AT225" s="205" t="s">
        <v>180</v>
      </c>
      <c r="AU225" s="205" t="s">
        <v>89</v>
      </c>
      <c r="AY225" s="18" t="s">
        <v>177</v>
      </c>
      <c r="BE225" s="206">
        <f>IF(N225="základní",J225,0)</f>
        <v>0</v>
      </c>
      <c r="BF225" s="206">
        <f>IF(N225="snížená",J225,0)</f>
        <v>0</v>
      </c>
      <c r="BG225" s="206">
        <f>IF(N225="zákl. přenesená",J225,0)</f>
        <v>0</v>
      </c>
      <c r="BH225" s="206">
        <f>IF(N225="sníž. přenesená",J225,0)</f>
        <v>0</v>
      </c>
      <c r="BI225" s="206">
        <f>IF(N225="nulová",J225,0)</f>
        <v>0</v>
      </c>
      <c r="BJ225" s="18" t="s">
        <v>87</v>
      </c>
      <c r="BK225" s="206">
        <f>ROUND(I225*H225,2)</f>
        <v>0</v>
      </c>
      <c r="BL225" s="18" t="s">
        <v>184</v>
      </c>
      <c r="BM225" s="205" t="s">
        <v>334</v>
      </c>
    </row>
    <row r="226" spans="1:65" s="2" customFormat="1" ht="44.25" customHeight="1">
      <c r="A226" s="35"/>
      <c r="B226" s="36"/>
      <c r="C226" s="193" t="s">
        <v>335</v>
      </c>
      <c r="D226" s="193" t="s">
        <v>180</v>
      </c>
      <c r="E226" s="194" t="s">
        <v>336</v>
      </c>
      <c r="F226" s="195" t="s">
        <v>337</v>
      </c>
      <c r="G226" s="196" t="s">
        <v>199</v>
      </c>
      <c r="H226" s="197">
        <v>605.46</v>
      </c>
      <c r="I226" s="198"/>
      <c r="J226" s="199">
        <f>ROUND(I226*H226,2)</f>
        <v>0</v>
      </c>
      <c r="K226" s="200"/>
      <c r="L226" s="40"/>
      <c r="M226" s="201" t="s">
        <v>1</v>
      </c>
      <c r="N226" s="202" t="s">
        <v>45</v>
      </c>
      <c r="O226" s="72"/>
      <c r="P226" s="203">
        <f>O226*H226</f>
        <v>0</v>
      </c>
      <c r="Q226" s="203">
        <v>0</v>
      </c>
      <c r="R226" s="203">
        <f>Q226*H226</f>
        <v>0</v>
      </c>
      <c r="S226" s="203">
        <v>0</v>
      </c>
      <c r="T226" s="204">
        <f>S226*H226</f>
        <v>0</v>
      </c>
      <c r="U226" s="35"/>
      <c r="V226" s="35"/>
      <c r="W226" s="35"/>
      <c r="X226" s="35"/>
      <c r="Y226" s="35"/>
      <c r="Z226" s="35"/>
      <c r="AA226" s="35"/>
      <c r="AB226" s="35"/>
      <c r="AC226" s="35"/>
      <c r="AD226" s="35"/>
      <c r="AE226" s="35"/>
      <c r="AR226" s="205" t="s">
        <v>184</v>
      </c>
      <c r="AT226" s="205" t="s">
        <v>180</v>
      </c>
      <c r="AU226" s="205" t="s">
        <v>89</v>
      </c>
      <c r="AY226" s="18" t="s">
        <v>177</v>
      </c>
      <c r="BE226" s="206">
        <f>IF(N226="základní",J226,0)</f>
        <v>0</v>
      </c>
      <c r="BF226" s="206">
        <f>IF(N226="snížená",J226,0)</f>
        <v>0</v>
      </c>
      <c r="BG226" s="206">
        <f>IF(N226="zákl. přenesená",J226,0)</f>
        <v>0</v>
      </c>
      <c r="BH226" s="206">
        <f>IF(N226="sníž. přenesená",J226,0)</f>
        <v>0</v>
      </c>
      <c r="BI226" s="206">
        <f>IF(N226="nulová",J226,0)</f>
        <v>0</v>
      </c>
      <c r="BJ226" s="18" t="s">
        <v>87</v>
      </c>
      <c r="BK226" s="206">
        <f>ROUND(I226*H226,2)</f>
        <v>0</v>
      </c>
      <c r="BL226" s="18" t="s">
        <v>184</v>
      </c>
      <c r="BM226" s="205" t="s">
        <v>338</v>
      </c>
    </row>
    <row r="227" spans="1:65" s="13" customFormat="1">
      <c r="B227" s="207"/>
      <c r="C227" s="208"/>
      <c r="D227" s="209" t="s">
        <v>186</v>
      </c>
      <c r="E227" s="210" t="s">
        <v>1</v>
      </c>
      <c r="F227" s="211" t="s">
        <v>205</v>
      </c>
      <c r="G227" s="208"/>
      <c r="H227" s="212">
        <v>407.1</v>
      </c>
      <c r="I227" s="213"/>
      <c r="J227" s="208"/>
      <c r="K227" s="208"/>
      <c r="L227" s="214"/>
      <c r="M227" s="215"/>
      <c r="N227" s="216"/>
      <c r="O227" s="216"/>
      <c r="P227" s="216"/>
      <c r="Q227" s="216"/>
      <c r="R227" s="216"/>
      <c r="S227" s="216"/>
      <c r="T227" s="217"/>
      <c r="AT227" s="218" t="s">
        <v>186</v>
      </c>
      <c r="AU227" s="218" t="s">
        <v>89</v>
      </c>
      <c r="AV227" s="13" t="s">
        <v>89</v>
      </c>
      <c r="AW227" s="13" t="s">
        <v>35</v>
      </c>
      <c r="AX227" s="13" t="s">
        <v>80</v>
      </c>
      <c r="AY227" s="218" t="s">
        <v>177</v>
      </c>
    </row>
    <row r="228" spans="1:65" s="13" customFormat="1">
      <c r="B228" s="207"/>
      <c r="C228" s="208"/>
      <c r="D228" s="209" t="s">
        <v>186</v>
      </c>
      <c r="E228" s="210" t="s">
        <v>1</v>
      </c>
      <c r="F228" s="211" t="s">
        <v>206</v>
      </c>
      <c r="G228" s="208"/>
      <c r="H228" s="212">
        <v>156.18</v>
      </c>
      <c r="I228" s="213"/>
      <c r="J228" s="208"/>
      <c r="K228" s="208"/>
      <c r="L228" s="214"/>
      <c r="M228" s="215"/>
      <c r="N228" s="216"/>
      <c r="O228" s="216"/>
      <c r="P228" s="216"/>
      <c r="Q228" s="216"/>
      <c r="R228" s="216"/>
      <c r="S228" s="216"/>
      <c r="T228" s="217"/>
      <c r="AT228" s="218" t="s">
        <v>186</v>
      </c>
      <c r="AU228" s="218" t="s">
        <v>89</v>
      </c>
      <c r="AV228" s="13" t="s">
        <v>89</v>
      </c>
      <c r="AW228" s="13" t="s">
        <v>35</v>
      </c>
      <c r="AX228" s="13" t="s">
        <v>80</v>
      </c>
      <c r="AY228" s="218" t="s">
        <v>177</v>
      </c>
    </row>
    <row r="229" spans="1:65" s="13" customFormat="1">
      <c r="B229" s="207"/>
      <c r="C229" s="208"/>
      <c r="D229" s="209" t="s">
        <v>186</v>
      </c>
      <c r="E229" s="210" t="s">
        <v>1</v>
      </c>
      <c r="F229" s="211" t="s">
        <v>207</v>
      </c>
      <c r="G229" s="208"/>
      <c r="H229" s="212">
        <v>42.18</v>
      </c>
      <c r="I229" s="213"/>
      <c r="J229" s="208"/>
      <c r="K229" s="208"/>
      <c r="L229" s="214"/>
      <c r="M229" s="215"/>
      <c r="N229" s="216"/>
      <c r="O229" s="216"/>
      <c r="P229" s="216"/>
      <c r="Q229" s="216"/>
      <c r="R229" s="216"/>
      <c r="S229" s="216"/>
      <c r="T229" s="217"/>
      <c r="AT229" s="218" t="s">
        <v>186</v>
      </c>
      <c r="AU229" s="218" t="s">
        <v>89</v>
      </c>
      <c r="AV229" s="13" t="s">
        <v>89</v>
      </c>
      <c r="AW229" s="13" t="s">
        <v>35</v>
      </c>
      <c r="AX229" s="13" t="s">
        <v>80</v>
      </c>
      <c r="AY229" s="218" t="s">
        <v>177</v>
      </c>
    </row>
    <row r="230" spans="1:65" s="14" customFormat="1">
      <c r="B230" s="219"/>
      <c r="C230" s="220"/>
      <c r="D230" s="209" t="s">
        <v>186</v>
      </c>
      <c r="E230" s="221" t="s">
        <v>1</v>
      </c>
      <c r="F230" s="222" t="s">
        <v>188</v>
      </c>
      <c r="G230" s="220"/>
      <c r="H230" s="223">
        <v>605.46</v>
      </c>
      <c r="I230" s="224"/>
      <c r="J230" s="220"/>
      <c r="K230" s="220"/>
      <c r="L230" s="225"/>
      <c r="M230" s="226"/>
      <c r="N230" s="227"/>
      <c r="O230" s="227"/>
      <c r="P230" s="227"/>
      <c r="Q230" s="227"/>
      <c r="R230" s="227"/>
      <c r="S230" s="227"/>
      <c r="T230" s="228"/>
      <c r="AT230" s="229" t="s">
        <v>186</v>
      </c>
      <c r="AU230" s="229" t="s">
        <v>89</v>
      </c>
      <c r="AV230" s="14" t="s">
        <v>184</v>
      </c>
      <c r="AW230" s="14" t="s">
        <v>35</v>
      </c>
      <c r="AX230" s="14" t="s">
        <v>87</v>
      </c>
      <c r="AY230" s="229" t="s">
        <v>177</v>
      </c>
    </row>
    <row r="231" spans="1:65" s="2" customFormat="1" ht="37.9" customHeight="1">
      <c r="A231" s="35"/>
      <c r="B231" s="36"/>
      <c r="C231" s="193" t="s">
        <v>339</v>
      </c>
      <c r="D231" s="193" t="s">
        <v>180</v>
      </c>
      <c r="E231" s="194" t="s">
        <v>340</v>
      </c>
      <c r="F231" s="195" t="s">
        <v>341</v>
      </c>
      <c r="G231" s="196" t="s">
        <v>199</v>
      </c>
      <c r="H231" s="197">
        <v>18163.8</v>
      </c>
      <c r="I231" s="198"/>
      <c r="J231" s="199">
        <f>ROUND(I231*H231,2)</f>
        <v>0</v>
      </c>
      <c r="K231" s="200"/>
      <c r="L231" s="40"/>
      <c r="M231" s="201" t="s">
        <v>1</v>
      </c>
      <c r="N231" s="202" t="s">
        <v>45</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184</v>
      </c>
      <c r="AT231" s="205" t="s">
        <v>180</v>
      </c>
      <c r="AU231" s="205" t="s">
        <v>89</v>
      </c>
      <c r="AY231" s="18" t="s">
        <v>177</v>
      </c>
      <c r="BE231" s="206">
        <f>IF(N231="základní",J231,0)</f>
        <v>0</v>
      </c>
      <c r="BF231" s="206">
        <f>IF(N231="snížená",J231,0)</f>
        <v>0</v>
      </c>
      <c r="BG231" s="206">
        <f>IF(N231="zákl. přenesená",J231,0)</f>
        <v>0</v>
      </c>
      <c r="BH231" s="206">
        <f>IF(N231="sníž. přenesená",J231,0)</f>
        <v>0</v>
      </c>
      <c r="BI231" s="206">
        <f>IF(N231="nulová",J231,0)</f>
        <v>0</v>
      </c>
      <c r="BJ231" s="18" t="s">
        <v>87</v>
      </c>
      <c r="BK231" s="206">
        <f>ROUND(I231*H231,2)</f>
        <v>0</v>
      </c>
      <c r="BL231" s="18" t="s">
        <v>184</v>
      </c>
      <c r="BM231" s="205" t="s">
        <v>342</v>
      </c>
    </row>
    <row r="232" spans="1:65" s="13" customFormat="1">
      <c r="B232" s="207"/>
      <c r="C232" s="208"/>
      <c r="D232" s="209" t="s">
        <v>186</v>
      </c>
      <c r="E232" s="210" t="s">
        <v>1</v>
      </c>
      <c r="F232" s="211" t="s">
        <v>343</v>
      </c>
      <c r="G232" s="208"/>
      <c r="H232" s="212">
        <v>18163.8</v>
      </c>
      <c r="I232" s="213"/>
      <c r="J232" s="208"/>
      <c r="K232" s="208"/>
      <c r="L232" s="214"/>
      <c r="M232" s="215"/>
      <c r="N232" s="216"/>
      <c r="O232" s="216"/>
      <c r="P232" s="216"/>
      <c r="Q232" s="216"/>
      <c r="R232" s="216"/>
      <c r="S232" s="216"/>
      <c r="T232" s="217"/>
      <c r="AT232" s="218" t="s">
        <v>186</v>
      </c>
      <c r="AU232" s="218" t="s">
        <v>89</v>
      </c>
      <c r="AV232" s="13" t="s">
        <v>89</v>
      </c>
      <c r="AW232" s="13" t="s">
        <v>35</v>
      </c>
      <c r="AX232" s="13" t="s">
        <v>80</v>
      </c>
      <c r="AY232" s="218" t="s">
        <v>177</v>
      </c>
    </row>
    <row r="233" spans="1:65" s="14" customFormat="1">
      <c r="B233" s="219"/>
      <c r="C233" s="220"/>
      <c r="D233" s="209" t="s">
        <v>186</v>
      </c>
      <c r="E233" s="221" t="s">
        <v>1</v>
      </c>
      <c r="F233" s="222" t="s">
        <v>188</v>
      </c>
      <c r="G233" s="220"/>
      <c r="H233" s="223">
        <v>18163.8</v>
      </c>
      <c r="I233" s="224"/>
      <c r="J233" s="220"/>
      <c r="K233" s="220"/>
      <c r="L233" s="225"/>
      <c r="M233" s="226"/>
      <c r="N233" s="227"/>
      <c r="O233" s="227"/>
      <c r="P233" s="227"/>
      <c r="Q233" s="227"/>
      <c r="R233" s="227"/>
      <c r="S233" s="227"/>
      <c r="T233" s="228"/>
      <c r="AT233" s="229" t="s">
        <v>186</v>
      </c>
      <c r="AU233" s="229" t="s">
        <v>89</v>
      </c>
      <c r="AV233" s="14" t="s">
        <v>184</v>
      </c>
      <c r="AW233" s="14" t="s">
        <v>35</v>
      </c>
      <c r="AX233" s="14" t="s">
        <v>87</v>
      </c>
      <c r="AY233" s="229" t="s">
        <v>177</v>
      </c>
    </row>
    <row r="234" spans="1:65" s="2" customFormat="1" ht="44.25" customHeight="1">
      <c r="A234" s="35"/>
      <c r="B234" s="36"/>
      <c r="C234" s="193" t="s">
        <v>344</v>
      </c>
      <c r="D234" s="193" t="s">
        <v>180</v>
      </c>
      <c r="E234" s="194" t="s">
        <v>345</v>
      </c>
      <c r="F234" s="195" t="s">
        <v>346</v>
      </c>
      <c r="G234" s="196" t="s">
        <v>199</v>
      </c>
      <c r="H234" s="197">
        <v>605.46</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184</v>
      </c>
      <c r="AT234" s="205" t="s">
        <v>180</v>
      </c>
      <c r="AU234" s="205" t="s">
        <v>89</v>
      </c>
      <c r="AY234" s="18" t="s">
        <v>177</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184</v>
      </c>
      <c r="BM234" s="205" t="s">
        <v>347</v>
      </c>
    </row>
    <row r="235" spans="1:65" s="2" customFormat="1" ht="37.9" customHeight="1">
      <c r="A235" s="35"/>
      <c r="B235" s="36"/>
      <c r="C235" s="193" t="s">
        <v>348</v>
      </c>
      <c r="D235" s="193" t="s">
        <v>180</v>
      </c>
      <c r="E235" s="194" t="s">
        <v>349</v>
      </c>
      <c r="F235" s="195" t="s">
        <v>350</v>
      </c>
      <c r="G235" s="196" t="s">
        <v>183</v>
      </c>
      <c r="H235" s="197">
        <v>168.81</v>
      </c>
      <c r="I235" s="198"/>
      <c r="J235" s="199">
        <f>ROUND(I235*H235,2)</f>
        <v>0</v>
      </c>
      <c r="K235" s="200"/>
      <c r="L235" s="40"/>
      <c r="M235" s="201" t="s">
        <v>1</v>
      </c>
      <c r="N235" s="202" t="s">
        <v>45</v>
      </c>
      <c r="O235" s="72"/>
      <c r="P235" s="203">
        <f>O235*H235</f>
        <v>0</v>
      </c>
      <c r="Q235" s="203">
        <v>0</v>
      </c>
      <c r="R235" s="203">
        <f>Q235*H235</f>
        <v>0</v>
      </c>
      <c r="S235" s="203">
        <v>1.6</v>
      </c>
      <c r="T235" s="204">
        <f>S235*H235</f>
        <v>270.096</v>
      </c>
      <c r="U235" s="35"/>
      <c r="V235" s="35"/>
      <c r="W235" s="35"/>
      <c r="X235" s="35"/>
      <c r="Y235" s="35"/>
      <c r="Z235" s="35"/>
      <c r="AA235" s="35"/>
      <c r="AB235" s="35"/>
      <c r="AC235" s="35"/>
      <c r="AD235" s="35"/>
      <c r="AE235" s="35"/>
      <c r="AR235" s="205" t="s">
        <v>184</v>
      </c>
      <c r="AT235" s="205" t="s">
        <v>180</v>
      </c>
      <c r="AU235" s="205" t="s">
        <v>89</v>
      </c>
      <c r="AY235" s="18" t="s">
        <v>177</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184</v>
      </c>
      <c r="BM235" s="205" t="s">
        <v>351</v>
      </c>
    </row>
    <row r="236" spans="1:65" s="2" customFormat="1" ht="24.2" customHeight="1">
      <c r="A236" s="35"/>
      <c r="B236" s="36"/>
      <c r="C236" s="193" t="s">
        <v>352</v>
      </c>
      <c r="D236" s="193" t="s">
        <v>180</v>
      </c>
      <c r="E236" s="194" t="s">
        <v>353</v>
      </c>
      <c r="F236" s="195" t="s">
        <v>354</v>
      </c>
      <c r="G236" s="196" t="s">
        <v>183</v>
      </c>
      <c r="H236" s="197">
        <v>50.78</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184</v>
      </c>
      <c r="AT236" s="205" t="s">
        <v>180</v>
      </c>
      <c r="AU236" s="205" t="s">
        <v>89</v>
      </c>
      <c r="AY236" s="18" t="s">
        <v>177</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184</v>
      </c>
      <c r="BM236" s="205" t="s">
        <v>355</v>
      </c>
    </row>
    <row r="237" spans="1:65" s="2" customFormat="1" ht="24.2" customHeight="1">
      <c r="A237" s="35"/>
      <c r="B237" s="36"/>
      <c r="C237" s="193" t="s">
        <v>356</v>
      </c>
      <c r="D237" s="193" t="s">
        <v>180</v>
      </c>
      <c r="E237" s="194" t="s">
        <v>357</v>
      </c>
      <c r="F237" s="195" t="s">
        <v>358</v>
      </c>
      <c r="G237" s="196" t="s">
        <v>199</v>
      </c>
      <c r="H237" s="197">
        <v>675.26</v>
      </c>
      <c r="I237" s="198"/>
      <c r="J237" s="199">
        <f>ROUND(I237*H237,2)</f>
        <v>0</v>
      </c>
      <c r="K237" s="200"/>
      <c r="L237" s="40"/>
      <c r="M237" s="201" t="s">
        <v>1</v>
      </c>
      <c r="N237" s="202" t="s">
        <v>45</v>
      </c>
      <c r="O237" s="72"/>
      <c r="P237" s="203">
        <f>O237*H237</f>
        <v>0</v>
      </c>
      <c r="Q237" s="203">
        <v>0</v>
      </c>
      <c r="R237" s="203">
        <f>Q237*H237</f>
        <v>0</v>
      </c>
      <c r="S237" s="203">
        <v>0.09</v>
      </c>
      <c r="T237" s="204">
        <f>S237*H237</f>
        <v>60.773399999999995</v>
      </c>
      <c r="U237" s="35"/>
      <c r="V237" s="35"/>
      <c r="W237" s="35"/>
      <c r="X237" s="35"/>
      <c r="Y237" s="35"/>
      <c r="Z237" s="35"/>
      <c r="AA237" s="35"/>
      <c r="AB237" s="35"/>
      <c r="AC237" s="35"/>
      <c r="AD237" s="35"/>
      <c r="AE237" s="35"/>
      <c r="AR237" s="205" t="s">
        <v>184</v>
      </c>
      <c r="AT237" s="205" t="s">
        <v>180</v>
      </c>
      <c r="AU237" s="205" t="s">
        <v>89</v>
      </c>
      <c r="AY237" s="18" t="s">
        <v>177</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184</v>
      </c>
      <c r="BM237" s="205" t="s">
        <v>359</v>
      </c>
    </row>
    <row r="238" spans="1:65" s="13" customFormat="1">
      <c r="B238" s="207"/>
      <c r="C238" s="208"/>
      <c r="D238" s="209" t="s">
        <v>186</v>
      </c>
      <c r="E238" s="210" t="s">
        <v>1</v>
      </c>
      <c r="F238" s="211" t="s">
        <v>360</v>
      </c>
      <c r="G238" s="208"/>
      <c r="H238" s="212">
        <v>675.26</v>
      </c>
      <c r="I238" s="213"/>
      <c r="J238" s="208"/>
      <c r="K238" s="208"/>
      <c r="L238" s="214"/>
      <c r="M238" s="215"/>
      <c r="N238" s="216"/>
      <c r="O238" s="216"/>
      <c r="P238" s="216"/>
      <c r="Q238" s="216"/>
      <c r="R238" s="216"/>
      <c r="S238" s="216"/>
      <c r="T238" s="217"/>
      <c r="AT238" s="218" t="s">
        <v>186</v>
      </c>
      <c r="AU238" s="218" t="s">
        <v>89</v>
      </c>
      <c r="AV238" s="13" t="s">
        <v>89</v>
      </c>
      <c r="AW238" s="13" t="s">
        <v>35</v>
      </c>
      <c r="AX238" s="13" t="s">
        <v>80</v>
      </c>
      <c r="AY238" s="218" t="s">
        <v>177</v>
      </c>
    </row>
    <row r="239" spans="1:65" s="14" customFormat="1">
      <c r="B239" s="219"/>
      <c r="C239" s="220"/>
      <c r="D239" s="209" t="s">
        <v>186</v>
      </c>
      <c r="E239" s="221" t="s">
        <v>1</v>
      </c>
      <c r="F239" s="222" t="s">
        <v>188</v>
      </c>
      <c r="G239" s="220"/>
      <c r="H239" s="223">
        <v>675.26</v>
      </c>
      <c r="I239" s="224"/>
      <c r="J239" s="220"/>
      <c r="K239" s="220"/>
      <c r="L239" s="225"/>
      <c r="M239" s="226"/>
      <c r="N239" s="227"/>
      <c r="O239" s="227"/>
      <c r="P239" s="227"/>
      <c r="Q239" s="227"/>
      <c r="R239" s="227"/>
      <c r="S239" s="227"/>
      <c r="T239" s="228"/>
      <c r="AT239" s="229" t="s">
        <v>186</v>
      </c>
      <c r="AU239" s="229" t="s">
        <v>89</v>
      </c>
      <c r="AV239" s="14" t="s">
        <v>184</v>
      </c>
      <c r="AW239" s="14" t="s">
        <v>35</v>
      </c>
      <c r="AX239" s="14" t="s">
        <v>87</v>
      </c>
      <c r="AY239" s="229" t="s">
        <v>177</v>
      </c>
    </row>
    <row r="240" spans="1:65" s="2" customFormat="1" ht="37.9" customHeight="1">
      <c r="A240" s="35"/>
      <c r="B240" s="36"/>
      <c r="C240" s="193" t="s">
        <v>361</v>
      </c>
      <c r="D240" s="193" t="s">
        <v>180</v>
      </c>
      <c r="E240" s="194" t="s">
        <v>362</v>
      </c>
      <c r="F240" s="195" t="s">
        <v>363</v>
      </c>
      <c r="G240" s="196" t="s">
        <v>199</v>
      </c>
      <c r="H240" s="197">
        <v>149.69999999999999</v>
      </c>
      <c r="I240" s="198"/>
      <c r="J240" s="199">
        <f>ROUND(I240*H240,2)</f>
        <v>0</v>
      </c>
      <c r="K240" s="200"/>
      <c r="L240" s="40"/>
      <c r="M240" s="201" t="s">
        <v>1</v>
      </c>
      <c r="N240" s="202" t="s">
        <v>45</v>
      </c>
      <c r="O240" s="72"/>
      <c r="P240" s="203">
        <f>O240*H240</f>
        <v>0</v>
      </c>
      <c r="Q240" s="203">
        <v>0</v>
      </c>
      <c r="R240" s="203">
        <f>Q240*H240</f>
        <v>0</v>
      </c>
      <c r="S240" s="203">
        <v>1.4E-2</v>
      </c>
      <c r="T240" s="204">
        <f>S240*H240</f>
        <v>2.0957999999999997</v>
      </c>
      <c r="U240" s="35"/>
      <c r="V240" s="35"/>
      <c r="W240" s="35"/>
      <c r="X240" s="35"/>
      <c r="Y240" s="35"/>
      <c r="Z240" s="35"/>
      <c r="AA240" s="35"/>
      <c r="AB240" s="35"/>
      <c r="AC240" s="35"/>
      <c r="AD240" s="35"/>
      <c r="AE240" s="35"/>
      <c r="AR240" s="205" t="s">
        <v>184</v>
      </c>
      <c r="AT240" s="205" t="s">
        <v>180</v>
      </c>
      <c r="AU240" s="205" t="s">
        <v>89</v>
      </c>
      <c r="AY240" s="18" t="s">
        <v>177</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184</v>
      </c>
      <c r="BM240" s="205" t="s">
        <v>364</v>
      </c>
    </row>
    <row r="241" spans="1:65" s="2" customFormat="1" ht="55.5" customHeight="1">
      <c r="A241" s="35"/>
      <c r="B241" s="36"/>
      <c r="C241" s="193" t="s">
        <v>365</v>
      </c>
      <c r="D241" s="193" t="s">
        <v>180</v>
      </c>
      <c r="E241" s="194" t="s">
        <v>366</v>
      </c>
      <c r="F241" s="195" t="s">
        <v>367</v>
      </c>
      <c r="G241" s="196" t="s">
        <v>183</v>
      </c>
      <c r="H241" s="197">
        <v>4.5</v>
      </c>
      <c r="I241" s="198"/>
      <c r="J241" s="199">
        <f>ROUND(I241*H241,2)</f>
        <v>0</v>
      </c>
      <c r="K241" s="200"/>
      <c r="L241" s="40"/>
      <c r="M241" s="201" t="s">
        <v>1</v>
      </c>
      <c r="N241" s="202" t="s">
        <v>45</v>
      </c>
      <c r="O241" s="72"/>
      <c r="P241" s="203">
        <f>O241*H241</f>
        <v>0</v>
      </c>
      <c r="Q241" s="203">
        <v>0</v>
      </c>
      <c r="R241" s="203">
        <f>Q241*H241</f>
        <v>0</v>
      </c>
      <c r="S241" s="203">
        <v>1.8</v>
      </c>
      <c r="T241" s="204">
        <f>S241*H241</f>
        <v>8.1</v>
      </c>
      <c r="U241" s="35"/>
      <c r="V241" s="35"/>
      <c r="W241" s="35"/>
      <c r="X241" s="35"/>
      <c r="Y241" s="35"/>
      <c r="Z241" s="35"/>
      <c r="AA241" s="35"/>
      <c r="AB241" s="35"/>
      <c r="AC241" s="35"/>
      <c r="AD241" s="35"/>
      <c r="AE241" s="35"/>
      <c r="AR241" s="205" t="s">
        <v>184</v>
      </c>
      <c r="AT241" s="205" t="s">
        <v>180</v>
      </c>
      <c r="AU241" s="205" t="s">
        <v>89</v>
      </c>
      <c r="AY241" s="18" t="s">
        <v>177</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184</v>
      </c>
      <c r="BM241" s="205" t="s">
        <v>368</v>
      </c>
    </row>
    <row r="242" spans="1:65" s="13" customFormat="1">
      <c r="B242" s="207"/>
      <c r="C242" s="208"/>
      <c r="D242" s="209" t="s">
        <v>186</v>
      </c>
      <c r="E242" s="210" t="s">
        <v>1</v>
      </c>
      <c r="F242" s="211" t="s">
        <v>369</v>
      </c>
      <c r="G242" s="208"/>
      <c r="H242" s="212">
        <v>4.5</v>
      </c>
      <c r="I242" s="213"/>
      <c r="J242" s="208"/>
      <c r="K242" s="208"/>
      <c r="L242" s="214"/>
      <c r="M242" s="215"/>
      <c r="N242" s="216"/>
      <c r="O242" s="216"/>
      <c r="P242" s="216"/>
      <c r="Q242" s="216"/>
      <c r="R242" s="216"/>
      <c r="S242" s="216"/>
      <c r="T242" s="217"/>
      <c r="AT242" s="218" t="s">
        <v>186</v>
      </c>
      <c r="AU242" s="218" t="s">
        <v>89</v>
      </c>
      <c r="AV242" s="13" t="s">
        <v>89</v>
      </c>
      <c r="AW242" s="13" t="s">
        <v>35</v>
      </c>
      <c r="AX242" s="13" t="s">
        <v>80</v>
      </c>
      <c r="AY242" s="218" t="s">
        <v>177</v>
      </c>
    </row>
    <row r="243" spans="1:65" s="15" customFormat="1">
      <c r="B243" s="230"/>
      <c r="C243" s="231"/>
      <c r="D243" s="209" t="s">
        <v>186</v>
      </c>
      <c r="E243" s="232" t="s">
        <v>1</v>
      </c>
      <c r="F243" s="233" t="s">
        <v>370</v>
      </c>
      <c r="G243" s="231"/>
      <c r="H243" s="232" t="s">
        <v>1</v>
      </c>
      <c r="I243" s="234"/>
      <c r="J243" s="231"/>
      <c r="K243" s="231"/>
      <c r="L243" s="235"/>
      <c r="M243" s="236"/>
      <c r="N243" s="237"/>
      <c r="O243" s="237"/>
      <c r="P243" s="237"/>
      <c r="Q243" s="237"/>
      <c r="R243" s="237"/>
      <c r="S243" s="237"/>
      <c r="T243" s="238"/>
      <c r="AT243" s="239" t="s">
        <v>186</v>
      </c>
      <c r="AU243" s="239" t="s">
        <v>89</v>
      </c>
      <c r="AV243" s="15" t="s">
        <v>87</v>
      </c>
      <c r="AW243" s="15" t="s">
        <v>35</v>
      </c>
      <c r="AX243" s="15" t="s">
        <v>80</v>
      </c>
      <c r="AY243" s="239" t="s">
        <v>177</v>
      </c>
    </row>
    <row r="244" spans="1:65" s="14" customFormat="1">
      <c r="B244" s="219"/>
      <c r="C244" s="220"/>
      <c r="D244" s="209" t="s">
        <v>186</v>
      </c>
      <c r="E244" s="221" t="s">
        <v>1</v>
      </c>
      <c r="F244" s="222" t="s">
        <v>188</v>
      </c>
      <c r="G244" s="220"/>
      <c r="H244" s="223">
        <v>4.5</v>
      </c>
      <c r="I244" s="224"/>
      <c r="J244" s="220"/>
      <c r="K244" s="220"/>
      <c r="L244" s="225"/>
      <c r="M244" s="226"/>
      <c r="N244" s="227"/>
      <c r="O244" s="227"/>
      <c r="P244" s="227"/>
      <c r="Q244" s="227"/>
      <c r="R244" s="227"/>
      <c r="S244" s="227"/>
      <c r="T244" s="228"/>
      <c r="AT244" s="229" t="s">
        <v>186</v>
      </c>
      <c r="AU244" s="229" t="s">
        <v>89</v>
      </c>
      <c r="AV244" s="14" t="s">
        <v>184</v>
      </c>
      <c r="AW244" s="14" t="s">
        <v>35</v>
      </c>
      <c r="AX244" s="14" t="s">
        <v>87</v>
      </c>
      <c r="AY244" s="229" t="s">
        <v>177</v>
      </c>
    </row>
    <row r="245" spans="1:65" s="2" customFormat="1" ht="33" customHeight="1">
      <c r="A245" s="35"/>
      <c r="B245" s="36"/>
      <c r="C245" s="193" t="s">
        <v>371</v>
      </c>
      <c r="D245" s="193" t="s">
        <v>180</v>
      </c>
      <c r="E245" s="194" t="s">
        <v>372</v>
      </c>
      <c r="F245" s="195" t="s">
        <v>373</v>
      </c>
      <c r="G245" s="196" t="s">
        <v>199</v>
      </c>
      <c r="H245" s="197">
        <v>149.69999999999999</v>
      </c>
      <c r="I245" s="198"/>
      <c r="J245" s="199">
        <f>ROUND(I245*H245,2)</f>
        <v>0</v>
      </c>
      <c r="K245" s="200"/>
      <c r="L245" s="40"/>
      <c r="M245" s="201" t="s">
        <v>1</v>
      </c>
      <c r="N245" s="202" t="s">
        <v>45</v>
      </c>
      <c r="O245" s="72"/>
      <c r="P245" s="203">
        <f>O245*H245</f>
        <v>0</v>
      </c>
      <c r="Q245" s="203">
        <v>0</v>
      </c>
      <c r="R245" s="203">
        <f>Q245*H245</f>
        <v>0</v>
      </c>
      <c r="S245" s="203">
        <v>2.5999999999999999E-3</v>
      </c>
      <c r="T245" s="204">
        <f>S245*H245</f>
        <v>0.38921999999999995</v>
      </c>
      <c r="U245" s="35"/>
      <c r="V245" s="35"/>
      <c r="W245" s="35"/>
      <c r="X245" s="35"/>
      <c r="Y245" s="35"/>
      <c r="Z245" s="35"/>
      <c r="AA245" s="35"/>
      <c r="AB245" s="35"/>
      <c r="AC245" s="35"/>
      <c r="AD245" s="35"/>
      <c r="AE245" s="35"/>
      <c r="AR245" s="205" t="s">
        <v>184</v>
      </c>
      <c r="AT245" s="205" t="s">
        <v>180</v>
      </c>
      <c r="AU245" s="205" t="s">
        <v>89</v>
      </c>
      <c r="AY245" s="18" t="s">
        <v>177</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184</v>
      </c>
      <c r="BM245" s="205" t="s">
        <v>374</v>
      </c>
    </row>
    <row r="246" spans="1:65" s="12" customFormat="1" ht="22.9" customHeight="1">
      <c r="B246" s="177"/>
      <c r="C246" s="178"/>
      <c r="D246" s="179" t="s">
        <v>79</v>
      </c>
      <c r="E246" s="191" t="s">
        <v>375</v>
      </c>
      <c r="F246" s="191" t="s">
        <v>376</v>
      </c>
      <c r="G246" s="178"/>
      <c r="H246" s="178"/>
      <c r="I246" s="181"/>
      <c r="J246" s="192">
        <f>BK246</f>
        <v>0</v>
      </c>
      <c r="K246" s="178"/>
      <c r="L246" s="183"/>
      <c r="M246" s="184"/>
      <c r="N246" s="185"/>
      <c r="O246" s="185"/>
      <c r="P246" s="186">
        <f>SUM(P247:P259)</f>
        <v>0</v>
      </c>
      <c r="Q246" s="185"/>
      <c r="R246" s="186">
        <f>SUM(R247:R259)</f>
        <v>0</v>
      </c>
      <c r="S246" s="185"/>
      <c r="T246" s="187">
        <f>SUM(T247:T259)</f>
        <v>0</v>
      </c>
      <c r="AR246" s="188" t="s">
        <v>87</v>
      </c>
      <c r="AT246" s="189" t="s">
        <v>79</v>
      </c>
      <c r="AU246" s="189" t="s">
        <v>87</v>
      </c>
      <c r="AY246" s="188" t="s">
        <v>177</v>
      </c>
      <c r="BK246" s="190">
        <f>SUM(BK247:BK259)</f>
        <v>0</v>
      </c>
    </row>
    <row r="247" spans="1:65" s="2" customFormat="1" ht="44.25" customHeight="1">
      <c r="A247" s="35"/>
      <c r="B247" s="36"/>
      <c r="C247" s="193" t="s">
        <v>377</v>
      </c>
      <c r="D247" s="193" t="s">
        <v>180</v>
      </c>
      <c r="E247" s="194" t="s">
        <v>378</v>
      </c>
      <c r="F247" s="195" t="s">
        <v>379</v>
      </c>
      <c r="G247" s="196" t="s">
        <v>380</v>
      </c>
      <c r="H247" s="197">
        <v>502.43</v>
      </c>
      <c r="I247" s="198"/>
      <c r="J247" s="199">
        <f>ROUND(I247*H247,2)</f>
        <v>0</v>
      </c>
      <c r="K247" s="200"/>
      <c r="L247" s="40"/>
      <c r="M247" s="201" t="s">
        <v>1</v>
      </c>
      <c r="N247" s="202" t="s">
        <v>45</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184</v>
      </c>
      <c r="AT247" s="205" t="s">
        <v>180</v>
      </c>
      <c r="AU247" s="205" t="s">
        <v>89</v>
      </c>
      <c r="AY247" s="18" t="s">
        <v>177</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184</v>
      </c>
      <c r="BM247" s="205" t="s">
        <v>381</v>
      </c>
    </row>
    <row r="248" spans="1:65" s="2" customFormat="1" ht="33" customHeight="1">
      <c r="A248" s="35"/>
      <c r="B248" s="36"/>
      <c r="C248" s="193" t="s">
        <v>382</v>
      </c>
      <c r="D248" s="193" t="s">
        <v>180</v>
      </c>
      <c r="E248" s="194" t="s">
        <v>383</v>
      </c>
      <c r="F248" s="195" t="s">
        <v>384</v>
      </c>
      <c r="G248" s="196" t="s">
        <v>380</v>
      </c>
      <c r="H248" s="197">
        <v>502.43</v>
      </c>
      <c r="I248" s="198"/>
      <c r="J248" s="199">
        <f>ROUND(I248*H248,2)</f>
        <v>0</v>
      </c>
      <c r="K248" s="200"/>
      <c r="L248" s="40"/>
      <c r="M248" s="201" t="s">
        <v>1</v>
      </c>
      <c r="N248" s="202" t="s">
        <v>45</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184</v>
      </c>
      <c r="AT248" s="205" t="s">
        <v>180</v>
      </c>
      <c r="AU248" s="205" t="s">
        <v>89</v>
      </c>
      <c r="AY248" s="18" t="s">
        <v>177</v>
      </c>
      <c r="BE248" s="206">
        <f>IF(N248="základní",J248,0)</f>
        <v>0</v>
      </c>
      <c r="BF248" s="206">
        <f>IF(N248="snížená",J248,0)</f>
        <v>0</v>
      </c>
      <c r="BG248" s="206">
        <f>IF(N248="zákl. přenesená",J248,0)</f>
        <v>0</v>
      </c>
      <c r="BH248" s="206">
        <f>IF(N248="sníž. přenesená",J248,0)</f>
        <v>0</v>
      </c>
      <c r="BI248" s="206">
        <f>IF(N248="nulová",J248,0)</f>
        <v>0</v>
      </c>
      <c r="BJ248" s="18" t="s">
        <v>87</v>
      </c>
      <c r="BK248" s="206">
        <f>ROUND(I248*H248,2)</f>
        <v>0</v>
      </c>
      <c r="BL248" s="18" t="s">
        <v>184</v>
      </c>
      <c r="BM248" s="205" t="s">
        <v>385</v>
      </c>
    </row>
    <row r="249" spans="1:65" s="2" customFormat="1" ht="44.25" customHeight="1">
      <c r="A249" s="35"/>
      <c r="B249" s="36"/>
      <c r="C249" s="193" t="s">
        <v>386</v>
      </c>
      <c r="D249" s="193" t="s">
        <v>180</v>
      </c>
      <c r="E249" s="194" t="s">
        <v>387</v>
      </c>
      <c r="F249" s="195" t="s">
        <v>388</v>
      </c>
      <c r="G249" s="196" t="s">
        <v>380</v>
      </c>
      <c r="H249" s="197">
        <v>7032.76</v>
      </c>
      <c r="I249" s="198"/>
      <c r="J249" s="199">
        <f>ROUND(I249*H249,2)</f>
        <v>0</v>
      </c>
      <c r="K249" s="200"/>
      <c r="L249" s="40"/>
      <c r="M249" s="201" t="s">
        <v>1</v>
      </c>
      <c r="N249" s="202" t="s">
        <v>45</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184</v>
      </c>
      <c r="AT249" s="205" t="s">
        <v>180</v>
      </c>
      <c r="AU249" s="205" t="s">
        <v>89</v>
      </c>
      <c r="AY249" s="18" t="s">
        <v>177</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184</v>
      </c>
      <c r="BM249" s="205" t="s">
        <v>389</v>
      </c>
    </row>
    <row r="250" spans="1:65" s="13" customFormat="1">
      <c r="B250" s="207"/>
      <c r="C250" s="208"/>
      <c r="D250" s="209" t="s">
        <v>186</v>
      </c>
      <c r="E250" s="210" t="s">
        <v>1</v>
      </c>
      <c r="F250" s="211" t="s">
        <v>390</v>
      </c>
      <c r="G250" s="208"/>
      <c r="H250" s="212">
        <v>7032.76</v>
      </c>
      <c r="I250" s="213"/>
      <c r="J250" s="208"/>
      <c r="K250" s="208"/>
      <c r="L250" s="214"/>
      <c r="M250" s="215"/>
      <c r="N250" s="216"/>
      <c r="O250" s="216"/>
      <c r="P250" s="216"/>
      <c r="Q250" s="216"/>
      <c r="R250" s="216"/>
      <c r="S250" s="216"/>
      <c r="T250" s="217"/>
      <c r="AT250" s="218" t="s">
        <v>186</v>
      </c>
      <c r="AU250" s="218" t="s">
        <v>89</v>
      </c>
      <c r="AV250" s="13" t="s">
        <v>89</v>
      </c>
      <c r="AW250" s="13" t="s">
        <v>35</v>
      </c>
      <c r="AX250" s="13" t="s">
        <v>80</v>
      </c>
      <c r="AY250" s="218" t="s">
        <v>177</v>
      </c>
    </row>
    <row r="251" spans="1:65" s="14" customFormat="1">
      <c r="B251" s="219"/>
      <c r="C251" s="220"/>
      <c r="D251" s="209" t="s">
        <v>186</v>
      </c>
      <c r="E251" s="221" t="s">
        <v>1</v>
      </c>
      <c r="F251" s="222" t="s">
        <v>188</v>
      </c>
      <c r="G251" s="220"/>
      <c r="H251" s="223">
        <v>7032.76</v>
      </c>
      <c r="I251" s="224"/>
      <c r="J251" s="220"/>
      <c r="K251" s="220"/>
      <c r="L251" s="225"/>
      <c r="M251" s="226"/>
      <c r="N251" s="227"/>
      <c r="O251" s="227"/>
      <c r="P251" s="227"/>
      <c r="Q251" s="227"/>
      <c r="R251" s="227"/>
      <c r="S251" s="227"/>
      <c r="T251" s="228"/>
      <c r="AT251" s="229" t="s">
        <v>186</v>
      </c>
      <c r="AU251" s="229" t="s">
        <v>89</v>
      </c>
      <c r="AV251" s="14" t="s">
        <v>184</v>
      </c>
      <c r="AW251" s="14" t="s">
        <v>35</v>
      </c>
      <c r="AX251" s="14" t="s">
        <v>87</v>
      </c>
      <c r="AY251" s="229" t="s">
        <v>177</v>
      </c>
    </row>
    <row r="252" spans="1:65" s="2" customFormat="1" ht="44.25" customHeight="1">
      <c r="A252" s="35"/>
      <c r="B252" s="36"/>
      <c r="C252" s="193" t="s">
        <v>391</v>
      </c>
      <c r="D252" s="193" t="s">
        <v>180</v>
      </c>
      <c r="E252" s="194" t="s">
        <v>392</v>
      </c>
      <c r="F252" s="195" t="s">
        <v>393</v>
      </c>
      <c r="G252" s="196" t="s">
        <v>380</v>
      </c>
      <c r="H252" s="197">
        <v>60.77</v>
      </c>
      <c r="I252" s="198"/>
      <c r="J252" s="199">
        <f>ROUND(I252*H252,2)</f>
        <v>0</v>
      </c>
      <c r="K252" s="200"/>
      <c r="L252" s="40"/>
      <c r="M252" s="201" t="s">
        <v>1</v>
      </c>
      <c r="N252" s="202" t="s">
        <v>45</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184</v>
      </c>
      <c r="AT252" s="205" t="s">
        <v>180</v>
      </c>
      <c r="AU252" s="205" t="s">
        <v>89</v>
      </c>
      <c r="AY252" s="18" t="s">
        <v>177</v>
      </c>
      <c r="BE252" s="206">
        <f>IF(N252="základní",J252,0)</f>
        <v>0</v>
      </c>
      <c r="BF252" s="206">
        <f>IF(N252="snížená",J252,0)</f>
        <v>0</v>
      </c>
      <c r="BG252" s="206">
        <f>IF(N252="zákl. přenesená",J252,0)</f>
        <v>0</v>
      </c>
      <c r="BH252" s="206">
        <f>IF(N252="sníž. přenesená",J252,0)</f>
        <v>0</v>
      </c>
      <c r="BI252" s="206">
        <f>IF(N252="nulová",J252,0)</f>
        <v>0</v>
      </c>
      <c r="BJ252" s="18" t="s">
        <v>87</v>
      </c>
      <c r="BK252" s="206">
        <f>ROUND(I252*H252,2)</f>
        <v>0</v>
      </c>
      <c r="BL252" s="18" t="s">
        <v>184</v>
      </c>
      <c r="BM252" s="205" t="s">
        <v>394</v>
      </c>
    </row>
    <row r="253" spans="1:65" s="2" customFormat="1" ht="44.25" customHeight="1">
      <c r="A253" s="35"/>
      <c r="B253" s="36"/>
      <c r="C253" s="193" t="s">
        <v>395</v>
      </c>
      <c r="D253" s="193" t="s">
        <v>180</v>
      </c>
      <c r="E253" s="194" t="s">
        <v>396</v>
      </c>
      <c r="F253" s="195" t="s">
        <v>397</v>
      </c>
      <c r="G253" s="196" t="s">
        <v>380</v>
      </c>
      <c r="H253" s="197">
        <v>391.97</v>
      </c>
      <c r="I253" s="198"/>
      <c r="J253" s="199">
        <f>ROUND(I253*H253,2)</f>
        <v>0</v>
      </c>
      <c r="K253" s="200"/>
      <c r="L253" s="40"/>
      <c r="M253" s="201" t="s">
        <v>1</v>
      </c>
      <c r="N253" s="202" t="s">
        <v>45</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184</v>
      </c>
      <c r="AT253" s="205" t="s">
        <v>180</v>
      </c>
      <c r="AU253" s="205" t="s">
        <v>89</v>
      </c>
      <c r="AY253" s="18" t="s">
        <v>177</v>
      </c>
      <c r="BE253" s="206">
        <f>IF(N253="základní",J253,0)</f>
        <v>0</v>
      </c>
      <c r="BF253" s="206">
        <f>IF(N253="snížená",J253,0)</f>
        <v>0</v>
      </c>
      <c r="BG253" s="206">
        <f>IF(N253="zákl. přenesená",J253,0)</f>
        <v>0</v>
      </c>
      <c r="BH253" s="206">
        <f>IF(N253="sníž. přenesená",J253,0)</f>
        <v>0</v>
      </c>
      <c r="BI253" s="206">
        <f>IF(N253="nulová",J253,0)</f>
        <v>0</v>
      </c>
      <c r="BJ253" s="18" t="s">
        <v>87</v>
      </c>
      <c r="BK253" s="206">
        <f>ROUND(I253*H253,2)</f>
        <v>0</v>
      </c>
      <c r="BL253" s="18" t="s">
        <v>184</v>
      </c>
      <c r="BM253" s="205" t="s">
        <v>398</v>
      </c>
    </row>
    <row r="254" spans="1:65" s="2" customFormat="1" ht="37.9" customHeight="1">
      <c r="A254" s="35"/>
      <c r="B254" s="36"/>
      <c r="C254" s="193" t="s">
        <v>399</v>
      </c>
      <c r="D254" s="193" t="s">
        <v>180</v>
      </c>
      <c r="E254" s="194" t="s">
        <v>400</v>
      </c>
      <c r="F254" s="195" t="s">
        <v>401</v>
      </c>
      <c r="G254" s="196" t="s">
        <v>380</v>
      </c>
      <c r="H254" s="197">
        <v>12.72</v>
      </c>
      <c r="I254" s="198"/>
      <c r="J254" s="199">
        <f>ROUND(I254*H254,2)</f>
        <v>0</v>
      </c>
      <c r="K254" s="200"/>
      <c r="L254" s="40"/>
      <c r="M254" s="201" t="s">
        <v>1</v>
      </c>
      <c r="N254" s="202" t="s">
        <v>45</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184</v>
      </c>
      <c r="AT254" s="205" t="s">
        <v>180</v>
      </c>
      <c r="AU254" s="205" t="s">
        <v>89</v>
      </c>
      <c r="AY254" s="18" t="s">
        <v>177</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184</v>
      </c>
      <c r="BM254" s="205" t="s">
        <v>402</v>
      </c>
    </row>
    <row r="255" spans="1:65" s="2" customFormat="1" ht="44.25" customHeight="1">
      <c r="A255" s="35"/>
      <c r="B255" s="36"/>
      <c r="C255" s="193" t="s">
        <v>403</v>
      </c>
      <c r="D255" s="193" t="s">
        <v>180</v>
      </c>
      <c r="E255" s="194" t="s">
        <v>404</v>
      </c>
      <c r="F255" s="195" t="s">
        <v>405</v>
      </c>
      <c r="G255" s="196" t="s">
        <v>380</v>
      </c>
      <c r="H255" s="197">
        <v>13.71</v>
      </c>
      <c r="I255" s="198"/>
      <c r="J255" s="199">
        <f>ROUND(I255*H255,2)</f>
        <v>0</v>
      </c>
      <c r="K255" s="200"/>
      <c r="L255" s="40"/>
      <c r="M255" s="201" t="s">
        <v>1</v>
      </c>
      <c r="N255" s="202" t="s">
        <v>45</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184</v>
      </c>
      <c r="AT255" s="205" t="s">
        <v>180</v>
      </c>
      <c r="AU255" s="205" t="s">
        <v>89</v>
      </c>
      <c r="AY255" s="18" t="s">
        <v>177</v>
      </c>
      <c r="BE255" s="206">
        <f>IF(N255="základní",J255,0)</f>
        <v>0</v>
      </c>
      <c r="BF255" s="206">
        <f>IF(N255="snížená",J255,0)</f>
        <v>0</v>
      </c>
      <c r="BG255" s="206">
        <f>IF(N255="zákl. přenesená",J255,0)</f>
        <v>0</v>
      </c>
      <c r="BH255" s="206">
        <f>IF(N255="sníž. přenesená",J255,0)</f>
        <v>0</v>
      </c>
      <c r="BI255" s="206">
        <f>IF(N255="nulová",J255,0)</f>
        <v>0</v>
      </c>
      <c r="BJ255" s="18" t="s">
        <v>87</v>
      </c>
      <c r="BK255" s="206">
        <f>ROUND(I255*H255,2)</f>
        <v>0</v>
      </c>
      <c r="BL255" s="18" t="s">
        <v>184</v>
      </c>
      <c r="BM255" s="205" t="s">
        <v>406</v>
      </c>
    </row>
    <row r="256" spans="1:65" s="2" customFormat="1" ht="44.25" customHeight="1">
      <c r="A256" s="35"/>
      <c r="B256" s="36"/>
      <c r="C256" s="193" t="s">
        <v>407</v>
      </c>
      <c r="D256" s="193" t="s">
        <v>180</v>
      </c>
      <c r="E256" s="194" t="s">
        <v>408</v>
      </c>
      <c r="F256" s="195" t="s">
        <v>409</v>
      </c>
      <c r="G256" s="196" t="s">
        <v>380</v>
      </c>
      <c r="H256" s="197">
        <v>23.17</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184</v>
      </c>
      <c r="AT256" s="205" t="s">
        <v>180</v>
      </c>
      <c r="AU256" s="205" t="s">
        <v>89</v>
      </c>
      <c r="AY256" s="18" t="s">
        <v>177</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184</v>
      </c>
      <c r="BM256" s="205" t="s">
        <v>410</v>
      </c>
    </row>
    <row r="257" spans="1:65" s="13" customFormat="1">
      <c r="B257" s="207"/>
      <c r="C257" s="208"/>
      <c r="D257" s="209" t="s">
        <v>186</v>
      </c>
      <c r="E257" s="210" t="s">
        <v>1</v>
      </c>
      <c r="F257" s="211" t="s">
        <v>411</v>
      </c>
      <c r="G257" s="208"/>
      <c r="H257" s="212">
        <v>502.34</v>
      </c>
      <c r="I257" s="213"/>
      <c r="J257" s="208"/>
      <c r="K257" s="208"/>
      <c r="L257" s="214"/>
      <c r="M257" s="215"/>
      <c r="N257" s="216"/>
      <c r="O257" s="216"/>
      <c r="P257" s="216"/>
      <c r="Q257" s="216"/>
      <c r="R257" s="216"/>
      <c r="S257" s="216"/>
      <c r="T257" s="217"/>
      <c r="AT257" s="218" t="s">
        <v>186</v>
      </c>
      <c r="AU257" s="218" t="s">
        <v>89</v>
      </c>
      <c r="AV257" s="13" t="s">
        <v>89</v>
      </c>
      <c r="AW257" s="13" t="s">
        <v>35</v>
      </c>
      <c r="AX257" s="13" t="s">
        <v>80</v>
      </c>
      <c r="AY257" s="218" t="s">
        <v>177</v>
      </c>
    </row>
    <row r="258" spans="1:65" s="13" customFormat="1">
      <c r="B258" s="207"/>
      <c r="C258" s="208"/>
      <c r="D258" s="209" t="s">
        <v>186</v>
      </c>
      <c r="E258" s="210" t="s">
        <v>1</v>
      </c>
      <c r="F258" s="211" t="s">
        <v>412</v>
      </c>
      <c r="G258" s="208"/>
      <c r="H258" s="212">
        <v>-479.17</v>
      </c>
      <c r="I258" s="213"/>
      <c r="J258" s="208"/>
      <c r="K258" s="208"/>
      <c r="L258" s="214"/>
      <c r="M258" s="215"/>
      <c r="N258" s="216"/>
      <c r="O258" s="216"/>
      <c r="P258" s="216"/>
      <c r="Q258" s="216"/>
      <c r="R258" s="216"/>
      <c r="S258" s="216"/>
      <c r="T258" s="217"/>
      <c r="AT258" s="218" t="s">
        <v>186</v>
      </c>
      <c r="AU258" s="218" t="s">
        <v>89</v>
      </c>
      <c r="AV258" s="13" t="s">
        <v>89</v>
      </c>
      <c r="AW258" s="13" t="s">
        <v>35</v>
      </c>
      <c r="AX258" s="13" t="s">
        <v>80</v>
      </c>
      <c r="AY258" s="218" t="s">
        <v>177</v>
      </c>
    </row>
    <row r="259" spans="1:65" s="14" customFormat="1">
      <c r="B259" s="219"/>
      <c r="C259" s="220"/>
      <c r="D259" s="209" t="s">
        <v>186</v>
      </c>
      <c r="E259" s="221" t="s">
        <v>1</v>
      </c>
      <c r="F259" s="222" t="s">
        <v>188</v>
      </c>
      <c r="G259" s="220"/>
      <c r="H259" s="223">
        <v>23.17</v>
      </c>
      <c r="I259" s="224"/>
      <c r="J259" s="220"/>
      <c r="K259" s="220"/>
      <c r="L259" s="225"/>
      <c r="M259" s="226"/>
      <c r="N259" s="227"/>
      <c r="O259" s="227"/>
      <c r="P259" s="227"/>
      <c r="Q259" s="227"/>
      <c r="R259" s="227"/>
      <c r="S259" s="227"/>
      <c r="T259" s="228"/>
      <c r="AT259" s="229" t="s">
        <v>186</v>
      </c>
      <c r="AU259" s="229" t="s">
        <v>89</v>
      </c>
      <c r="AV259" s="14" t="s">
        <v>184</v>
      </c>
      <c r="AW259" s="14" t="s">
        <v>35</v>
      </c>
      <c r="AX259" s="14" t="s">
        <v>87</v>
      </c>
      <c r="AY259" s="229" t="s">
        <v>177</v>
      </c>
    </row>
    <row r="260" spans="1:65" s="12" customFormat="1" ht="22.9" customHeight="1">
      <c r="B260" s="177"/>
      <c r="C260" s="178"/>
      <c r="D260" s="179" t="s">
        <v>79</v>
      </c>
      <c r="E260" s="191" t="s">
        <v>413</v>
      </c>
      <c r="F260" s="191" t="s">
        <v>414</v>
      </c>
      <c r="G260" s="178"/>
      <c r="H260" s="178"/>
      <c r="I260" s="181"/>
      <c r="J260" s="192">
        <f>BK260</f>
        <v>0</v>
      </c>
      <c r="K260" s="178"/>
      <c r="L260" s="183"/>
      <c r="M260" s="184"/>
      <c r="N260" s="185"/>
      <c r="O260" s="185"/>
      <c r="P260" s="186">
        <f>P261</f>
        <v>0</v>
      </c>
      <c r="Q260" s="185"/>
      <c r="R260" s="186">
        <f>R261</f>
        <v>0</v>
      </c>
      <c r="S260" s="185"/>
      <c r="T260" s="187">
        <f>T261</f>
        <v>0</v>
      </c>
      <c r="AR260" s="188" t="s">
        <v>87</v>
      </c>
      <c r="AT260" s="189" t="s">
        <v>79</v>
      </c>
      <c r="AU260" s="189" t="s">
        <v>87</v>
      </c>
      <c r="AY260" s="188" t="s">
        <v>177</v>
      </c>
      <c r="BK260" s="190">
        <f>BK261</f>
        <v>0</v>
      </c>
    </row>
    <row r="261" spans="1:65" s="2" customFormat="1" ht="55.5" customHeight="1">
      <c r="A261" s="35"/>
      <c r="B261" s="36"/>
      <c r="C261" s="193" t="s">
        <v>415</v>
      </c>
      <c r="D261" s="193" t="s">
        <v>180</v>
      </c>
      <c r="E261" s="194" t="s">
        <v>416</v>
      </c>
      <c r="F261" s="195" t="s">
        <v>417</v>
      </c>
      <c r="G261" s="196" t="s">
        <v>380</v>
      </c>
      <c r="H261" s="197">
        <v>27.202999999999999</v>
      </c>
      <c r="I261" s="198"/>
      <c r="J261" s="199">
        <f>ROUND(I261*H261,2)</f>
        <v>0</v>
      </c>
      <c r="K261" s="200"/>
      <c r="L261" s="40"/>
      <c r="M261" s="201" t="s">
        <v>1</v>
      </c>
      <c r="N261" s="202" t="s">
        <v>45</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184</v>
      </c>
      <c r="AT261" s="205" t="s">
        <v>180</v>
      </c>
      <c r="AU261" s="205" t="s">
        <v>89</v>
      </c>
      <c r="AY261" s="18" t="s">
        <v>177</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184</v>
      </c>
      <c r="BM261" s="205" t="s">
        <v>418</v>
      </c>
    </row>
    <row r="262" spans="1:65" s="12" customFormat="1" ht="25.9" customHeight="1">
      <c r="B262" s="177"/>
      <c r="C262" s="178"/>
      <c r="D262" s="179" t="s">
        <v>79</v>
      </c>
      <c r="E262" s="180" t="s">
        <v>419</v>
      </c>
      <c r="F262" s="180" t="s">
        <v>420</v>
      </c>
      <c r="G262" s="178"/>
      <c r="H262" s="178"/>
      <c r="I262" s="181"/>
      <c r="J262" s="182">
        <f>BK262</f>
        <v>0</v>
      </c>
      <c r="K262" s="178"/>
      <c r="L262" s="183"/>
      <c r="M262" s="184"/>
      <c r="N262" s="185"/>
      <c r="O262" s="185"/>
      <c r="P262" s="186">
        <f>P263+P283+P298+P324+P330+P332+P360+P364+P367+P374+P379</f>
        <v>0</v>
      </c>
      <c r="Q262" s="185"/>
      <c r="R262" s="186">
        <f>R263+R283+R298+R324+R330+R332+R360+R364+R367+R374+R379</f>
        <v>14.443556600000001</v>
      </c>
      <c r="S262" s="185"/>
      <c r="T262" s="187">
        <f>T263+T283+T298+T324+T330+T332+T360+T364+T367+T374+T379</f>
        <v>25.322216500000003</v>
      </c>
      <c r="AR262" s="188" t="s">
        <v>89</v>
      </c>
      <c r="AT262" s="189" t="s">
        <v>79</v>
      </c>
      <c r="AU262" s="189" t="s">
        <v>80</v>
      </c>
      <c r="AY262" s="188" t="s">
        <v>177</v>
      </c>
      <c r="BK262" s="190">
        <f>BK263+BK283+BK298+BK324+BK330+BK332+BK360+BK364+BK367+BK374+BK379</f>
        <v>0</v>
      </c>
    </row>
    <row r="263" spans="1:65" s="12" customFormat="1" ht="22.9" customHeight="1">
      <c r="B263" s="177"/>
      <c r="C263" s="178"/>
      <c r="D263" s="179" t="s">
        <v>79</v>
      </c>
      <c r="E263" s="191" t="s">
        <v>421</v>
      </c>
      <c r="F263" s="191" t="s">
        <v>422</v>
      </c>
      <c r="G263" s="178"/>
      <c r="H263" s="178"/>
      <c r="I263" s="181"/>
      <c r="J263" s="192">
        <f>BK263</f>
        <v>0</v>
      </c>
      <c r="K263" s="178"/>
      <c r="L263" s="183"/>
      <c r="M263" s="184"/>
      <c r="N263" s="185"/>
      <c r="O263" s="185"/>
      <c r="P263" s="186">
        <f>SUM(P264:P282)</f>
        <v>0</v>
      </c>
      <c r="Q263" s="185"/>
      <c r="R263" s="186">
        <f>SUM(R264:R282)</f>
        <v>5.7080681999999996</v>
      </c>
      <c r="S263" s="185"/>
      <c r="T263" s="187">
        <f>SUM(T264:T282)</f>
        <v>11.81705</v>
      </c>
      <c r="AR263" s="188" t="s">
        <v>89</v>
      </c>
      <c r="AT263" s="189" t="s">
        <v>79</v>
      </c>
      <c r="AU263" s="189" t="s">
        <v>87</v>
      </c>
      <c r="AY263" s="188" t="s">
        <v>177</v>
      </c>
      <c r="BK263" s="190">
        <f>SUM(BK264:BK282)</f>
        <v>0</v>
      </c>
    </row>
    <row r="264" spans="1:65" s="2" customFormat="1" ht="24.2" customHeight="1">
      <c r="A264" s="35"/>
      <c r="B264" s="36"/>
      <c r="C264" s="193" t="s">
        <v>423</v>
      </c>
      <c r="D264" s="193" t="s">
        <v>180</v>
      </c>
      <c r="E264" s="194" t="s">
        <v>424</v>
      </c>
      <c r="F264" s="195" t="s">
        <v>425</v>
      </c>
      <c r="G264" s="196" t="s">
        <v>199</v>
      </c>
      <c r="H264" s="197">
        <v>337.63</v>
      </c>
      <c r="I264" s="198"/>
      <c r="J264" s="199">
        <f>ROUND(I264*H264,2)</f>
        <v>0</v>
      </c>
      <c r="K264" s="200"/>
      <c r="L264" s="40"/>
      <c r="M264" s="201" t="s">
        <v>1</v>
      </c>
      <c r="N264" s="202" t="s">
        <v>45</v>
      </c>
      <c r="O264" s="72"/>
      <c r="P264" s="203">
        <f>O264*H264</f>
        <v>0</v>
      </c>
      <c r="Q264" s="203">
        <v>0</v>
      </c>
      <c r="R264" s="203">
        <f>Q264*H264</f>
        <v>0</v>
      </c>
      <c r="S264" s="203">
        <v>2E-3</v>
      </c>
      <c r="T264" s="204">
        <f>S264*H264</f>
        <v>0.67525999999999997</v>
      </c>
      <c r="U264" s="35"/>
      <c r="V264" s="35"/>
      <c r="W264" s="35"/>
      <c r="X264" s="35"/>
      <c r="Y264" s="35"/>
      <c r="Z264" s="35"/>
      <c r="AA264" s="35"/>
      <c r="AB264" s="35"/>
      <c r="AC264" s="35"/>
      <c r="AD264" s="35"/>
      <c r="AE264" s="35"/>
      <c r="AR264" s="205" t="s">
        <v>193</v>
      </c>
      <c r="AT264" s="205" t="s">
        <v>180</v>
      </c>
      <c r="AU264" s="205" t="s">
        <v>89</v>
      </c>
      <c r="AY264" s="18" t="s">
        <v>177</v>
      </c>
      <c r="BE264" s="206">
        <f>IF(N264="základní",J264,0)</f>
        <v>0</v>
      </c>
      <c r="BF264" s="206">
        <f>IF(N264="snížená",J264,0)</f>
        <v>0</v>
      </c>
      <c r="BG264" s="206">
        <f>IF(N264="zákl. přenesená",J264,0)</f>
        <v>0</v>
      </c>
      <c r="BH264" s="206">
        <f>IF(N264="sníž. přenesená",J264,0)</f>
        <v>0</v>
      </c>
      <c r="BI264" s="206">
        <f>IF(N264="nulová",J264,0)</f>
        <v>0</v>
      </c>
      <c r="BJ264" s="18" t="s">
        <v>87</v>
      </c>
      <c r="BK264" s="206">
        <f>ROUND(I264*H264,2)</f>
        <v>0</v>
      </c>
      <c r="BL264" s="18" t="s">
        <v>193</v>
      </c>
      <c r="BM264" s="205" t="s">
        <v>426</v>
      </c>
    </row>
    <row r="265" spans="1:65" s="13" customFormat="1">
      <c r="B265" s="207"/>
      <c r="C265" s="208"/>
      <c r="D265" s="209" t="s">
        <v>186</v>
      </c>
      <c r="E265" s="210" t="s">
        <v>1</v>
      </c>
      <c r="F265" s="211" t="s">
        <v>427</v>
      </c>
      <c r="G265" s="208"/>
      <c r="H265" s="212">
        <v>337.63</v>
      </c>
      <c r="I265" s="213"/>
      <c r="J265" s="208"/>
      <c r="K265" s="208"/>
      <c r="L265" s="214"/>
      <c r="M265" s="215"/>
      <c r="N265" s="216"/>
      <c r="O265" s="216"/>
      <c r="P265" s="216"/>
      <c r="Q265" s="216"/>
      <c r="R265" s="216"/>
      <c r="S265" s="216"/>
      <c r="T265" s="217"/>
      <c r="AT265" s="218" t="s">
        <v>186</v>
      </c>
      <c r="AU265" s="218" t="s">
        <v>89</v>
      </c>
      <c r="AV265" s="13" t="s">
        <v>89</v>
      </c>
      <c r="AW265" s="13" t="s">
        <v>35</v>
      </c>
      <c r="AX265" s="13" t="s">
        <v>80</v>
      </c>
      <c r="AY265" s="218" t="s">
        <v>177</v>
      </c>
    </row>
    <row r="266" spans="1:65" s="15" customFormat="1">
      <c r="B266" s="230"/>
      <c r="C266" s="231"/>
      <c r="D266" s="209" t="s">
        <v>186</v>
      </c>
      <c r="E266" s="232" t="s">
        <v>1</v>
      </c>
      <c r="F266" s="233" t="s">
        <v>428</v>
      </c>
      <c r="G266" s="231"/>
      <c r="H266" s="232" t="s">
        <v>1</v>
      </c>
      <c r="I266" s="234"/>
      <c r="J266" s="231"/>
      <c r="K266" s="231"/>
      <c r="L266" s="235"/>
      <c r="M266" s="236"/>
      <c r="N266" s="237"/>
      <c r="O266" s="237"/>
      <c r="P266" s="237"/>
      <c r="Q266" s="237"/>
      <c r="R266" s="237"/>
      <c r="S266" s="237"/>
      <c r="T266" s="238"/>
      <c r="AT266" s="239" t="s">
        <v>186</v>
      </c>
      <c r="AU266" s="239" t="s">
        <v>89</v>
      </c>
      <c r="AV266" s="15" t="s">
        <v>87</v>
      </c>
      <c r="AW266" s="15" t="s">
        <v>35</v>
      </c>
      <c r="AX266" s="15" t="s">
        <v>80</v>
      </c>
      <c r="AY266" s="239" t="s">
        <v>177</v>
      </c>
    </row>
    <row r="267" spans="1:65" s="14" customFormat="1">
      <c r="B267" s="219"/>
      <c r="C267" s="220"/>
      <c r="D267" s="209" t="s">
        <v>186</v>
      </c>
      <c r="E267" s="221" t="s">
        <v>1</v>
      </c>
      <c r="F267" s="222" t="s">
        <v>188</v>
      </c>
      <c r="G267" s="220"/>
      <c r="H267" s="223">
        <v>337.63</v>
      </c>
      <c r="I267" s="224"/>
      <c r="J267" s="220"/>
      <c r="K267" s="220"/>
      <c r="L267" s="225"/>
      <c r="M267" s="226"/>
      <c r="N267" s="227"/>
      <c r="O267" s="227"/>
      <c r="P267" s="227"/>
      <c r="Q267" s="227"/>
      <c r="R267" s="227"/>
      <c r="S267" s="227"/>
      <c r="T267" s="228"/>
      <c r="AT267" s="229" t="s">
        <v>186</v>
      </c>
      <c r="AU267" s="229" t="s">
        <v>89</v>
      </c>
      <c r="AV267" s="14" t="s">
        <v>184</v>
      </c>
      <c r="AW267" s="14" t="s">
        <v>35</v>
      </c>
      <c r="AX267" s="14" t="s">
        <v>87</v>
      </c>
      <c r="AY267" s="229" t="s">
        <v>177</v>
      </c>
    </row>
    <row r="268" spans="1:65" s="2" customFormat="1" ht="24.2" customHeight="1">
      <c r="A268" s="35"/>
      <c r="B268" s="36"/>
      <c r="C268" s="193" t="s">
        <v>429</v>
      </c>
      <c r="D268" s="193" t="s">
        <v>180</v>
      </c>
      <c r="E268" s="194" t="s">
        <v>430</v>
      </c>
      <c r="F268" s="195" t="s">
        <v>431</v>
      </c>
      <c r="G268" s="196" t="s">
        <v>199</v>
      </c>
      <c r="H268" s="197">
        <v>675.26</v>
      </c>
      <c r="I268" s="198"/>
      <c r="J268" s="199">
        <f>ROUND(I268*H268,2)</f>
        <v>0</v>
      </c>
      <c r="K268" s="200"/>
      <c r="L268" s="40"/>
      <c r="M268" s="201" t="s">
        <v>1</v>
      </c>
      <c r="N268" s="202" t="s">
        <v>45</v>
      </c>
      <c r="O268" s="72"/>
      <c r="P268" s="203">
        <f>O268*H268</f>
        <v>0</v>
      </c>
      <c r="Q268" s="203">
        <v>0</v>
      </c>
      <c r="R268" s="203">
        <f>Q268*H268</f>
        <v>0</v>
      </c>
      <c r="S268" s="203">
        <v>1.6500000000000001E-2</v>
      </c>
      <c r="T268" s="204">
        <f>S268*H268</f>
        <v>11.14179</v>
      </c>
      <c r="U268" s="35"/>
      <c r="V268" s="35"/>
      <c r="W268" s="35"/>
      <c r="X268" s="35"/>
      <c r="Y268" s="35"/>
      <c r="Z268" s="35"/>
      <c r="AA268" s="35"/>
      <c r="AB268" s="35"/>
      <c r="AC268" s="35"/>
      <c r="AD268" s="35"/>
      <c r="AE268" s="35"/>
      <c r="AR268" s="205" t="s">
        <v>193</v>
      </c>
      <c r="AT268" s="205" t="s">
        <v>180</v>
      </c>
      <c r="AU268" s="205" t="s">
        <v>89</v>
      </c>
      <c r="AY268" s="18" t="s">
        <v>177</v>
      </c>
      <c r="BE268" s="206">
        <f>IF(N268="základní",J268,0)</f>
        <v>0</v>
      </c>
      <c r="BF268" s="206">
        <f>IF(N268="snížená",J268,0)</f>
        <v>0</v>
      </c>
      <c r="BG268" s="206">
        <f>IF(N268="zákl. přenesená",J268,0)</f>
        <v>0</v>
      </c>
      <c r="BH268" s="206">
        <f>IF(N268="sníž. přenesená",J268,0)</f>
        <v>0</v>
      </c>
      <c r="BI268" s="206">
        <f>IF(N268="nulová",J268,0)</f>
        <v>0</v>
      </c>
      <c r="BJ268" s="18" t="s">
        <v>87</v>
      </c>
      <c r="BK268" s="206">
        <f>ROUND(I268*H268,2)</f>
        <v>0</v>
      </c>
      <c r="BL268" s="18" t="s">
        <v>193</v>
      </c>
      <c r="BM268" s="205" t="s">
        <v>432</v>
      </c>
    </row>
    <row r="269" spans="1:65" s="13" customFormat="1">
      <c r="B269" s="207"/>
      <c r="C269" s="208"/>
      <c r="D269" s="209" t="s">
        <v>186</v>
      </c>
      <c r="E269" s="210" t="s">
        <v>1</v>
      </c>
      <c r="F269" s="211" t="s">
        <v>360</v>
      </c>
      <c r="G269" s="208"/>
      <c r="H269" s="212">
        <v>675.26</v>
      </c>
      <c r="I269" s="213"/>
      <c r="J269" s="208"/>
      <c r="K269" s="208"/>
      <c r="L269" s="214"/>
      <c r="M269" s="215"/>
      <c r="N269" s="216"/>
      <c r="O269" s="216"/>
      <c r="P269" s="216"/>
      <c r="Q269" s="216"/>
      <c r="R269" s="216"/>
      <c r="S269" s="216"/>
      <c r="T269" s="217"/>
      <c r="AT269" s="218" t="s">
        <v>186</v>
      </c>
      <c r="AU269" s="218" t="s">
        <v>89</v>
      </c>
      <c r="AV269" s="13" t="s">
        <v>89</v>
      </c>
      <c r="AW269" s="13" t="s">
        <v>35</v>
      </c>
      <c r="AX269" s="13" t="s">
        <v>80</v>
      </c>
      <c r="AY269" s="218" t="s">
        <v>177</v>
      </c>
    </row>
    <row r="270" spans="1:65" s="14" customFormat="1">
      <c r="B270" s="219"/>
      <c r="C270" s="220"/>
      <c r="D270" s="209" t="s">
        <v>186</v>
      </c>
      <c r="E270" s="221" t="s">
        <v>1</v>
      </c>
      <c r="F270" s="222" t="s">
        <v>188</v>
      </c>
      <c r="G270" s="220"/>
      <c r="H270" s="223">
        <v>675.26</v>
      </c>
      <c r="I270" s="224"/>
      <c r="J270" s="220"/>
      <c r="K270" s="220"/>
      <c r="L270" s="225"/>
      <c r="M270" s="226"/>
      <c r="N270" s="227"/>
      <c r="O270" s="227"/>
      <c r="P270" s="227"/>
      <c r="Q270" s="227"/>
      <c r="R270" s="227"/>
      <c r="S270" s="227"/>
      <c r="T270" s="228"/>
      <c r="AT270" s="229" t="s">
        <v>186</v>
      </c>
      <c r="AU270" s="229" t="s">
        <v>89</v>
      </c>
      <c r="AV270" s="14" t="s">
        <v>184</v>
      </c>
      <c r="AW270" s="14" t="s">
        <v>35</v>
      </c>
      <c r="AX270" s="14" t="s">
        <v>87</v>
      </c>
      <c r="AY270" s="229" t="s">
        <v>177</v>
      </c>
    </row>
    <row r="271" spans="1:65" s="2" customFormat="1" ht="24.2" customHeight="1">
      <c r="A271" s="35"/>
      <c r="B271" s="36"/>
      <c r="C271" s="193" t="s">
        <v>433</v>
      </c>
      <c r="D271" s="193" t="s">
        <v>180</v>
      </c>
      <c r="E271" s="194" t="s">
        <v>434</v>
      </c>
      <c r="F271" s="195" t="s">
        <v>435</v>
      </c>
      <c r="G271" s="196" t="s">
        <v>199</v>
      </c>
      <c r="H271" s="197">
        <v>675.26</v>
      </c>
      <c r="I271" s="198"/>
      <c r="J271" s="199">
        <f>ROUND(I271*H271,2)</f>
        <v>0</v>
      </c>
      <c r="K271" s="200"/>
      <c r="L271" s="40"/>
      <c r="M271" s="201" t="s">
        <v>1</v>
      </c>
      <c r="N271" s="202" t="s">
        <v>45</v>
      </c>
      <c r="O271" s="72"/>
      <c r="P271" s="203">
        <f>O271*H271</f>
        <v>0</v>
      </c>
      <c r="Q271" s="203">
        <v>8.8000000000000003E-4</v>
      </c>
      <c r="R271" s="203">
        <f>Q271*H271</f>
        <v>0.5942288</v>
      </c>
      <c r="S271" s="203">
        <v>0</v>
      </c>
      <c r="T271" s="204">
        <f>S271*H271</f>
        <v>0</v>
      </c>
      <c r="U271" s="35"/>
      <c r="V271" s="35"/>
      <c r="W271" s="35"/>
      <c r="X271" s="35"/>
      <c r="Y271" s="35"/>
      <c r="Z271" s="35"/>
      <c r="AA271" s="35"/>
      <c r="AB271" s="35"/>
      <c r="AC271" s="35"/>
      <c r="AD271" s="35"/>
      <c r="AE271" s="35"/>
      <c r="AR271" s="205" t="s">
        <v>193</v>
      </c>
      <c r="AT271" s="205" t="s">
        <v>180</v>
      </c>
      <c r="AU271" s="205" t="s">
        <v>89</v>
      </c>
      <c r="AY271" s="18" t="s">
        <v>177</v>
      </c>
      <c r="BE271" s="206">
        <f>IF(N271="základní",J271,0)</f>
        <v>0</v>
      </c>
      <c r="BF271" s="206">
        <f>IF(N271="snížená",J271,0)</f>
        <v>0</v>
      </c>
      <c r="BG271" s="206">
        <f>IF(N271="zákl. přenesená",J271,0)</f>
        <v>0</v>
      </c>
      <c r="BH271" s="206">
        <f>IF(N271="sníž. přenesená",J271,0)</f>
        <v>0</v>
      </c>
      <c r="BI271" s="206">
        <f>IF(N271="nulová",J271,0)</f>
        <v>0</v>
      </c>
      <c r="BJ271" s="18" t="s">
        <v>87</v>
      </c>
      <c r="BK271" s="206">
        <f>ROUND(I271*H271,2)</f>
        <v>0</v>
      </c>
      <c r="BL271" s="18" t="s">
        <v>193</v>
      </c>
      <c r="BM271" s="205" t="s">
        <v>436</v>
      </c>
    </row>
    <row r="272" spans="1:65" s="13" customFormat="1">
      <c r="B272" s="207"/>
      <c r="C272" s="208"/>
      <c r="D272" s="209" t="s">
        <v>186</v>
      </c>
      <c r="E272" s="210" t="s">
        <v>1</v>
      </c>
      <c r="F272" s="211" t="s">
        <v>360</v>
      </c>
      <c r="G272" s="208"/>
      <c r="H272" s="212">
        <v>675.26</v>
      </c>
      <c r="I272" s="213"/>
      <c r="J272" s="208"/>
      <c r="K272" s="208"/>
      <c r="L272" s="214"/>
      <c r="M272" s="215"/>
      <c r="N272" s="216"/>
      <c r="O272" s="216"/>
      <c r="P272" s="216"/>
      <c r="Q272" s="216"/>
      <c r="R272" s="216"/>
      <c r="S272" s="216"/>
      <c r="T272" s="217"/>
      <c r="AT272" s="218" t="s">
        <v>186</v>
      </c>
      <c r="AU272" s="218" t="s">
        <v>89</v>
      </c>
      <c r="AV272" s="13" t="s">
        <v>89</v>
      </c>
      <c r="AW272" s="13" t="s">
        <v>35</v>
      </c>
      <c r="AX272" s="13" t="s">
        <v>80</v>
      </c>
      <c r="AY272" s="218" t="s">
        <v>177</v>
      </c>
    </row>
    <row r="273" spans="1:65" s="15" customFormat="1">
      <c r="B273" s="230"/>
      <c r="C273" s="231"/>
      <c r="D273" s="209" t="s">
        <v>186</v>
      </c>
      <c r="E273" s="232" t="s">
        <v>1</v>
      </c>
      <c r="F273" s="233" t="s">
        <v>437</v>
      </c>
      <c r="G273" s="231"/>
      <c r="H273" s="232" t="s">
        <v>1</v>
      </c>
      <c r="I273" s="234"/>
      <c r="J273" s="231"/>
      <c r="K273" s="231"/>
      <c r="L273" s="235"/>
      <c r="M273" s="236"/>
      <c r="N273" s="237"/>
      <c r="O273" s="237"/>
      <c r="P273" s="237"/>
      <c r="Q273" s="237"/>
      <c r="R273" s="237"/>
      <c r="S273" s="237"/>
      <c r="T273" s="238"/>
      <c r="AT273" s="239" t="s">
        <v>186</v>
      </c>
      <c r="AU273" s="239" t="s">
        <v>89</v>
      </c>
      <c r="AV273" s="15" t="s">
        <v>87</v>
      </c>
      <c r="AW273" s="15" t="s">
        <v>35</v>
      </c>
      <c r="AX273" s="15" t="s">
        <v>80</v>
      </c>
      <c r="AY273" s="239" t="s">
        <v>177</v>
      </c>
    </row>
    <row r="274" spans="1:65" s="14" customFormat="1">
      <c r="B274" s="219"/>
      <c r="C274" s="220"/>
      <c r="D274" s="209" t="s">
        <v>186</v>
      </c>
      <c r="E274" s="221" t="s">
        <v>1</v>
      </c>
      <c r="F274" s="222" t="s">
        <v>188</v>
      </c>
      <c r="G274" s="220"/>
      <c r="H274" s="223">
        <v>675.26</v>
      </c>
      <c r="I274" s="224"/>
      <c r="J274" s="220"/>
      <c r="K274" s="220"/>
      <c r="L274" s="225"/>
      <c r="M274" s="226"/>
      <c r="N274" s="227"/>
      <c r="O274" s="227"/>
      <c r="P274" s="227"/>
      <c r="Q274" s="227"/>
      <c r="R274" s="227"/>
      <c r="S274" s="227"/>
      <c r="T274" s="228"/>
      <c r="AT274" s="229" t="s">
        <v>186</v>
      </c>
      <c r="AU274" s="229" t="s">
        <v>89</v>
      </c>
      <c r="AV274" s="14" t="s">
        <v>184</v>
      </c>
      <c r="AW274" s="14" t="s">
        <v>35</v>
      </c>
      <c r="AX274" s="14" t="s">
        <v>87</v>
      </c>
      <c r="AY274" s="229" t="s">
        <v>177</v>
      </c>
    </row>
    <row r="275" spans="1:65" s="2" customFormat="1" ht="24.2" customHeight="1">
      <c r="A275" s="35"/>
      <c r="B275" s="36"/>
      <c r="C275" s="240" t="s">
        <v>438</v>
      </c>
      <c r="D275" s="240" t="s">
        <v>216</v>
      </c>
      <c r="E275" s="241" t="s">
        <v>439</v>
      </c>
      <c r="F275" s="242" t="s">
        <v>440</v>
      </c>
      <c r="G275" s="243" t="s">
        <v>199</v>
      </c>
      <c r="H275" s="244">
        <v>787.02</v>
      </c>
      <c r="I275" s="245"/>
      <c r="J275" s="246">
        <f>ROUND(I275*H275,2)</f>
        <v>0</v>
      </c>
      <c r="K275" s="247"/>
      <c r="L275" s="248"/>
      <c r="M275" s="249" t="s">
        <v>1</v>
      </c>
      <c r="N275" s="250" t="s">
        <v>45</v>
      </c>
      <c r="O275" s="72"/>
      <c r="P275" s="203">
        <f>O275*H275</f>
        <v>0</v>
      </c>
      <c r="Q275" s="203">
        <v>4.0000000000000001E-3</v>
      </c>
      <c r="R275" s="203">
        <f>Q275*H275</f>
        <v>3.1480800000000002</v>
      </c>
      <c r="S275" s="203">
        <v>0</v>
      </c>
      <c r="T275" s="204">
        <f>S275*H275</f>
        <v>0</v>
      </c>
      <c r="U275" s="35"/>
      <c r="V275" s="35"/>
      <c r="W275" s="35"/>
      <c r="X275" s="35"/>
      <c r="Y275" s="35"/>
      <c r="Z275" s="35"/>
      <c r="AA275" s="35"/>
      <c r="AB275" s="35"/>
      <c r="AC275" s="35"/>
      <c r="AD275" s="35"/>
      <c r="AE275" s="35"/>
      <c r="AR275" s="205" t="s">
        <v>335</v>
      </c>
      <c r="AT275" s="205" t="s">
        <v>216</v>
      </c>
      <c r="AU275" s="205" t="s">
        <v>89</v>
      </c>
      <c r="AY275" s="18" t="s">
        <v>177</v>
      </c>
      <c r="BE275" s="206">
        <f>IF(N275="základní",J275,0)</f>
        <v>0</v>
      </c>
      <c r="BF275" s="206">
        <f>IF(N275="snížená",J275,0)</f>
        <v>0</v>
      </c>
      <c r="BG275" s="206">
        <f>IF(N275="zákl. přenesená",J275,0)</f>
        <v>0</v>
      </c>
      <c r="BH275" s="206">
        <f>IF(N275="sníž. přenesená",J275,0)</f>
        <v>0</v>
      </c>
      <c r="BI275" s="206">
        <f>IF(N275="nulová",J275,0)</f>
        <v>0</v>
      </c>
      <c r="BJ275" s="18" t="s">
        <v>87</v>
      </c>
      <c r="BK275" s="206">
        <f>ROUND(I275*H275,2)</f>
        <v>0</v>
      </c>
      <c r="BL275" s="18" t="s">
        <v>193</v>
      </c>
      <c r="BM275" s="205" t="s">
        <v>441</v>
      </c>
    </row>
    <row r="276" spans="1:65" s="2" customFormat="1" ht="55.5" customHeight="1">
      <c r="A276" s="35"/>
      <c r="B276" s="36"/>
      <c r="C276" s="193" t="s">
        <v>442</v>
      </c>
      <c r="D276" s="193" t="s">
        <v>180</v>
      </c>
      <c r="E276" s="194" t="s">
        <v>443</v>
      </c>
      <c r="F276" s="195" t="s">
        <v>444</v>
      </c>
      <c r="G276" s="196" t="s">
        <v>199</v>
      </c>
      <c r="H276" s="197">
        <v>675.26</v>
      </c>
      <c r="I276" s="198"/>
      <c r="J276" s="199">
        <f>ROUND(I276*H276,2)</f>
        <v>0</v>
      </c>
      <c r="K276" s="200"/>
      <c r="L276" s="40"/>
      <c r="M276" s="201" t="s">
        <v>1</v>
      </c>
      <c r="N276" s="202" t="s">
        <v>45</v>
      </c>
      <c r="O276" s="72"/>
      <c r="P276" s="203">
        <f>O276*H276</f>
        <v>0</v>
      </c>
      <c r="Q276" s="203">
        <v>1.3999999999999999E-4</v>
      </c>
      <c r="R276" s="203">
        <f>Q276*H276</f>
        <v>9.4536399999999993E-2</v>
      </c>
      <c r="S276" s="203">
        <v>0</v>
      </c>
      <c r="T276" s="204">
        <f>S276*H276</f>
        <v>0</v>
      </c>
      <c r="U276" s="35"/>
      <c r="V276" s="35"/>
      <c r="W276" s="35"/>
      <c r="X276" s="35"/>
      <c r="Y276" s="35"/>
      <c r="Z276" s="35"/>
      <c r="AA276" s="35"/>
      <c r="AB276" s="35"/>
      <c r="AC276" s="35"/>
      <c r="AD276" s="35"/>
      <c r="AE276" s="35"/>
      <c r="AR276" s="205" t="s">
        <v>193</v>
      </c>
      <c r="AT276" s="205" t="s">
        <v>180</v>
      </c>
      <c r="AU276" s="205" t="s">
        <v>89</v>
      </c>
      <c r="AY276" s="18" t="s">
        <v>177</v>
      </c>
      <c r="BE276" s="206">
        <f>IF(N276="základní",J276,0)</f>
        <v>0</v>
      </c>
      <c r="BF276" s="206">
        <f>IF(N276="snížená",J276,0)</f>
        <v>0</v>
      </c>
      <c r="BG276" s="206">
        <f>IF(N276="zákl. přenesená",J276,0)</f>
        <v>0</v>
      </c>
      <c r="BH276" s="206">
        <f>IF(N276="sníž. přenesená",J276,0)</f>
        <v>0</v>
      </c>
      <c r="BI276" s="206">
        <f>IF(N276="nulová",J276,0)</f>
        <v>0</v>
      </c>
      <c r="BJ276" s="18" t="s">
        <v>87</v>
      </c>
      <c r="BK276" s="206">
        <f>ROUND(I276*H276,2)</f>
        <v>0</v>
      </c>
      <c r="BL276" s="18" t="s">
        <v>193</v>
      </c>
      <c r="BM276" s="205" t="s">
        <v>445</v>
      </c>
    </row>
    <row r="277" spans="1:65" s="13" customFormat="1">
      <c r="B277" s="207"/>
      <c r="C277" s="208"/>
      <c r="D277" s="209" t="s">
        <v>186</v>
      </c>
      <c r="E277" s="210" t="s">
        <v>1</v>
      </c>
      <c r="F277" s="211" t="s">
        <v>360</v>
      </c>
      <c r="G277" s="208"/>
      <c r="H277" s="212">
        <v>675.26</v>
      </c>
      <c r="I277" s="213"/>
      <c r="J277" s="208"/>
      <c r="K277" s="208"/>
      <c r="L277" s="214"/>
      <c r="M277" s="215"/>
      <c r="N277" s="216"/>
      <c r="O277" s="216"/>
      <c r="P277" s="216"/>
      <c r="Q277" s="216"/>
      <c r="R277" s="216"/>
      <c r="S277" s="216"/>
      <c r="T277" s="217"/>
      <c r="AT277" s="218" t="s">
        <v>186</v>
      </c>
      <c r="AU277" s="218" t="s">
        <v>89</v>
      </c>
      <c r="AV277" s="13" t="s">
        <v>89</v>
      </c>
      <c r="AW277" s="13" t="s">
        <v>35</v>
      </c>
      <c r="AX277" s="13" t="s">
        <v>80</v>
      </c>
      <c r="AY277" s="218" t="s">
        <v>177</v>
      </c>
    </row>
    <row r="278" spans="1:65" s="14" customFormat="1">
      <c r="B278" s="219"/>
      <c r="C278" s="220"/>
      <c r="D278" s="209" t="s">
        <v>186</v>
      </c>
      <c r="E278" s="221" t="s">
        <v>1</v>
      </c>
      <c r="F278" s="222" t="s">
        <v>188</v>
      </c>
      <c r="G278" s="220"/>
      <c r="H278" s="223">
        <v>675.26</v>
      </c>
      <c r="I278" s="224"/>
      <c r="J278" s="220"/>
      <c r="K278" s="220"/>
      <c r="L278" s="225"/>
      <c r="M278" s="226"/>
      <c r="N278" s="227"/>
      <c r="O278" s="227"/>
      <c r="P278" s="227"/>
      <c r="Q278" s="227"/>
      <c r="R278" s="227"/>
      <c r="S278" s="227"/>
      <c r="T278" s="228"/>
      <c r="AT278" s="229" t="s">
        <v>186</v>
      </c>
      <c r="AU278" s="229" t="s">
        <v>89</v>
      </c>
      <c r="AV278" s="14" t="s">
        <v>184</v>
      </c>
      <c r="AW278" s="14" t="s">
        <v>35</v>
      </c>
      <c r="AX278" s="14" t="s">
        <v>87</v>
      </c>
      <c r="AY278" s="229" t="s">
        <v>177</v>
      </c>
    </row>
    <row r="279" spans="1:65" s="2" customFormat="1" ht="24.2" customHeight="1">
      <c r="A279" s="35"/>
      <c r="B279" s="36"/>
      <c r="C279" s="240" t="s">
        <v>446</v>
      </c>
      <c r="D279" s="240" t="s">
        <v>216</v>
      </c>
      <c r="E279" s="241" t="s">
        <v>447</v>
      </c>
      <c r="F279" s="242" t="s">
        <v>448</v>
      </c>
      <c r="G279" s="243" t="s">
        <v>199</v>
      </c>
      <c r="H279" s="244">
        <v>787.02</v>
      </c>
      <c r="I279" s="245"/>
      <c r="J279" s="246">
        <f>ROUND(I279*H279,2)</f>
        <v>0</v>
      </c>
      <c r="K279" s="247"/>
      <c r="L279" s="248"/>
      <c r="M279" s="249" t="s">
        <v>1</v>
      </c>
      <c r="N279" s="250" t="s">
        <v>45</v>
      </c>
      <c r="O279" s="72"/>
      <c r="P279" s="203">
        <f>O279*H279</f>
        <v>0</v>
      </c>
      <c r="Q279" s="203">
        <v>2.2000000000000001E-3</v>
      </c>
      <c r="R279" s="203">
        <f>Q279*H279</f>
        <v>1.731444</v>
      </c>
      <c r="S279" s="203">
        <v>0</v>
      </c>
      <c r="T279" s="204">
        <f>S279*H279</f>
        <v>0</v>
      </c>
      <c r="U279" s="35"/>
      <c r="V279" s="35"/>
      <c r="W279" s="35"/>
      <c r="X279" s="35"/>
      <c r="Y279" s="35"/>
      <c r="Z279" s="35"/>
      <c r="AA279" s="35"/>
      <c r="AB279" s="35"/>
      <c r="AC279" s="35"/>
      <c r="AD279" s="35"/>
      <c r="AE279" s="35"/>
      <c r="AR279" s="205" t="s">
        <v>335</v>
      </c>
      <c r="AT279" s="205" t="s">
        <v>216</v>
      </c>
      <c r="AU279" s="205" t="s">
        <v>89</v>
      </c>
      <c r="AY279" s="18" t="s">
        <v>177</v>
      </c>
      <c r="BE279" s="206">
        <f>IF(N279="základní",J279,0)</f>
        <v>0</v>
      </c>
      <c r="BF279" s="206">
        <f>IF(N279="snížená",J279,0)</f>
        <v>0</v>
      </c>
      <c r="BG279" s="206">
        <f>IF(N279="zákl. přenesená",J279,0)</f>
        <v>0</v>
      </c>
      <c r="BH279" s="206">
        <f>IF(N279="sníž. přenesená",J279,0)</f>
        <v>0</v>
      </c>
      <c r="BI279" s="206">
        <f>IF(N279="nulová",J279,0)</f>
        <v>0</v>
      </c>
      <c r="BJ279" s="18" t="s">
        <v>87</v>
      </c>
      <c r="BK279" s="206">
        <f>ROUND(I279*H279,2)</f>
        <v>0</v>
      </c>
      <c r="BL279" s="18" t="s">
        <v>193</v>
      </c>
      <c r="BM279" s="205" t="s">
        <v>449</v>
      </c>
    </row>
    <row r="280" spans="1:65" s="2" customFormat="1" ht="33" customHeight="1">
      <c r="A280" s="35"/>
      <c r="B280" s="36"/>
      <c r="C280" s="193" t="s">
        <v>450</v>
      </c>
      <c r="D280" s="193" t="s">
        <v>180</v>
      </c>
      <c r="E280" s="194" t="s">
        <v>451</v>
      </c>
      <c r="F280" s="195" t="s">
        <v>452</v>
      </c>
      <c r="G280" s="196" t="s">
        <v>199</v>
      </c>
      <c r="H280" s="197">
        <v>675.26</v>
      </c>
      <c r="I280" s="198"/>
      <c r="J280" s="199">
        <f>ROUND(I280*H280,2)</f>
        <v>0</v>
      </c>
      <c r="K280" s="200"/>
      <c r="L280" s="40"/>
      <c r="M280" s="201" t="s">
        <v>1</v>
      </c>
      <c r="N280" s="202" t="s">
        <v>45</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193</v>
      </c>
      <c r="AT280" s="205" t="s">
        <v>180</v>
      </c>
      <c r="AU280" s="205" t="s">
        <v>89</v>
      </c>
      <c r="AY280" s="18" t="s">
        <v>177</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193</v>
      </c>
      <c r="BM280" s="205" t="s">
        <v>453</v>
      </c>
    </row>
    <row r="281" spans="1:65" s="2" customFormat="1" ht="24.2" customHeight="1">
      <c r="A281" s="35"/>
      <c r="B281" s="36"/>
      <c r="C281" s="240" t="s">
        <v>454</v>
      </c>
      <c r="D281" s="240" t="s">
        <v>216</v>
      </c>
      <c r="E281" s="241" t="s">
        <v>455</v>
      </c>
      <c r="F281" s="242" t="s">
        <v>456</v>
      </c>
      <c r="G281" s="243" t="s">
        <v>199</v>
      </c>
      <c r="H281" s="244">
        <v>776.55</v>
      </c>
      <c r="I281" s="245"/>
      <c r="J281" s="246">
        <f>ROUND(I281*H281,2)</f>
        <v>0</v>
      </c>
      <c r="K281" s="247"/>
      <c r="L281" s="248"/>
      <c r="M281" s="249" t="s">
        <v>1</v>
      </c>
      <c r="N281" s="250" t="s">
        <v>45</v>
      </c>
      <c r="O281" s="72"/>
      <c r="P281" s="203">
        <f>O281*H281</f>
        <v>0</v>
      </c>
      <c r="Q281" s="203">
        <v>1.8000000000000001E-4</v>
      </c>
      <c r="R281" s="203">
        <f>Q281*H281</f>
        <v>0.13977900000000001</v>
      </c>
      <c r="S281" s="203">
        <v>0</v>
      </c>
      <c r="T281" s="204">
        <f>S281*H281</f>
        <v>0</v>
      </c>
      <c r="U281" s="35"/>
      <c r="V281" s="35"/>
      <c r="W281" s="35"/>
      <c r="X281" s="35"/>
      <c r="Y281" s="35"/>
      <c r="Z281" s="35"/>
      <c r="AA281" s="35"/>
      <c r="AB281" s="35"/>
      <c r="AC281" s="35"/>
      <c r="AD281" s="35"/>
      <c r="AE281" s="35"/>
      <c r="AR281" s="205" t="s">
        <v>335</v>
      </c>
      <c r="AT281" s="205" t="s">
        <v>216</v>
      </c>
      <c r="AU281" s="205" t="s">
        <v>89</v>
      </c>
      <c r="AY281" s="18" t="s">
        <v>177</v>
      </c>
      <c r="BE281" s="206">
        <f>IF(N281="základní",J281,0)</f>
        <v>0</v>
      </c>
      <c r="BF281" s="206">
        <f>IF(N281="snížená",J281,0)</f>
        <v>0</v>
      </c>
      <c r="BG281" s="206">
        <f>IF(N281="zákl. přenesená",J281,0)</f>
        <v>0</v>
      </c>
      <c r="BH281" s="206">
        <f>IF(N281="sníž. přenesená",J281,0)</f>
        <v>0</v>
      </c>
      <c r="BI281" s="206">
        <f>IF(N281="nulová",J281,0)</f>
        <v>0</v>
      </c>
      <c r="BJ281" s="18" t="s">
        <v>87</v>
      </c>
      <c r="BK281" s="206">
        <f>ROUND(I281*H281,2)</f>
        <v>0</v>
      </c>
      <c r="BL281" s="18" t="s">
        <v>193</v>
      </c>
      <c r="BM281" s="205" t="s">
        <v>457</v>
      </c>
    </row>
    <row r="282" spans="1:65" s="2" customFormat="1" ht="49.15" customHeight="1">
      <c r="A282" s="35"/>
      <c r="B282" s="36"/>
      <c r="C282" s="193" t="s">
        <v>458</v>
      </c>
      <c r="D282" s="193" t="s">
        <v>180</v>
      </c>
      <c r="E282" s="194" t="s">
        <v>459</v>
      </c>
      <c r="F282" s="195" t="s">
        <v>460</v>
      </c>
      <c r="G282" s="196" t="s">
        <v>380</v>
      </c>
      <c r="H282" s="197">
        <v>5.71</v>
      </c>
      <c r="I282" s="198"/>
      <c r="J282" s="199">
        <f>ROUND(I282*H282,2)</f>
        <v>0</v>
      </c>
      <c r="K282" s="200"/>
      <c r="L282" s="40"/>
      <c r="M282" s="201" t="s">
        <v>1</v>
      </c>
      <c r="N282" s="202" t="s">
        <v>45</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193</v>
      </c>
      <c r="AT282" s="205" t="s">
        <v>180</v>
      </c>
      <c r="AU282" s="205" t="s">
        <v>89</v>
      </c>
      <c r="AY282" s="18" t="s">
        <v>177</v>
      </c>
      <c r="BE282" s="206">
        <f>IF(N282="základní",J282,0)</f>
        <v>0</v>
      </c>
      <c r="BF282" s="206">
        <f>IF(N282="snížená",J282,0)</f>
        <v>0</v>
      </c>
      <c r="BG282" s="206">
        <f>IF(N282="zákl. přenesená",J282,0)</f>
        <v>0</v>
      </c>
      <c r="BH282" s="206">
        <f>IF(N282="sníž. přenesená",J282,0)</f>
        <v>0</v>
      </c>
      <c r="BI282" s="206">
        <f>IF(N282="nulová",J282,0)</f>
        <v>0</v>
      </c>
      <c r="BJ282" s="18" t="s">
        <v>87</v>
      </c>
      <c r="BK282" s="206">
        <f>ROUND(I282*H282,2)</f>
        <v>0</v>
      </c>
      <c r="BL282" s="18" t="s">
        <v>193</v>
      </c>
      <c r="BM282" s="205" t="s">
        <v>461</v>
      </c>
    </row>
    <row r="283" spans="1:65" s="12" customFormat="1" ht="22.9" customHeight="1">
      <c r="B283" s="177"/>
      <c r="C283" s="178"/>
      <c r="D283" s="179" t="s">
        <v>79</v>
      </c>
      <c r="E283" s="191" t="s">
        <v>462</v>
      </c>
      <c r="F283" s="191" t="s">
        <v>463</v>
      </c>
      <c r="G283" s="178"/>
      <c r="H283" s="178"/>
      <c r="I283" s="181"/>
      <c r="J283" s="192">
        <f>BK283</f>
        <v>0</v>
      </c>
      <c r="K283" s="178"/>
      <c r="L283" s="183"/>
      <c r="M283" s="184"/>
      <c r="N283" s="185"/>
      <c r="O283" s="185"/>
      <c r="P283" s="186">
        <f>SUM(P284:P297)</f>
        <v>0</v>
      </c>
      <c r="Q283" s="185"/>
      <c r="R283" s="186">
        <f>SUM(R284:R297)</f>
        <v>6.1951242000000004</v>
      </c>
      <c r="S283" s="185"/>
      <c r="T283" s="187">
        <f>SUM(T284:T297)</f>
        <v>3.578878</v>
      </c>
      <c r="AR283" s="188" t="s">
        <v>89</v>
      </c>
      <c r="AT283" s="189" t="s">
        <v>79</v>
      </c>
      <c r="AU283" s="189" t="s">
        <v>87</v>
      </c>
      <c r="AY283" s="188" t="s">
        <v>177</v>
      </c>
      <c r="BK283" s="190">
        <f>SUM(BK284:BK297)</f>
        <v>0</v>
      </c>
    </row>
    <row r="284" spans="1:65" s="2" customFormat="1" ht="44.25" customHeight="1">
      <c r="A284" s="35"/>
      <c r="B284" s="36"/>
      <c r="C284" s="193" t="s">
        <v>464</v>
      </c>
      <c r="D284" s="193" t="s">
        <v>180</v>
      </c>
      <c r="E284" s="194" t="s">
        <v>465</v>
      </c>
      <c r="F284" s="195" t="s">
        <v>466</v>
      </c>
      <c r="G284" s="196" t="s">
        <v>199</v>
      </c>
      <c r="H284" s="197">
        <v>21.47</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193</v>
      </c>
      <c r="AT284" s="205" t="s">
        <v>180</v>
      </c>
      <c r="AU284" s="205" t="s">
        <v>89</v>
      </c>
      <c r="AY284" s="18" t="s">
        <v>177</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193</v>
      </c>
      <c r="BM284" s="205" t="s">
        <v>467</v>
      </c>
    </row>
    <row r="285" spans="1:65" s="2" customFormat="1" ht="21.75" customHeight="1">
      <c r="A285" s="35"/>
      <c r="B285" s="36"/>
      <c r="C285" s="240" t="s">
        <v>468</v>
      </c>
      <c r="D285" s="240" t="s">
        <v>216</v>
      </c>
      <c r="E285" s="241" t="s">
        <v>469</v>
      </c>
      <c r="F285" s="242" t="s">
        <v>470</v>
      </c>
      <c r="G285" s="243" t="s">
        <v>183</v>
      </c>
      <c r="H285" s="244">
        <v>1.89</v>
      </c>
      <c r="I285" s="245"/>
      <c r="J285" s="246">
        <f>ROUND(I285*H285,2)</f>
        <v>0</v>
      </c>
      <c r="K285" s="247"/>
      <c r="L285" s="248"/>
      <c r="M285" s="249" t="s">
        <v>1</v>
      </c>
      <c r="N285" s="250" t="s">
        <v>45</v>
      </c>
      <c r="O285" s="72"/>
      <c r="P285" s="203">
        <f>O285*H285</f>
        <v>0</v>
      </c>
      <c r="Q285" s="203">
        <v>2.5000000000000001E-2</v>
      </c>
      <c r="R285" s="203">
        <f>Q285*H285</f>
        <v>4.725E-2</v>
      </c>
      <c r="S285" s="203">
        <v>0</v>
      </c>
      <c r="T285" s="204">
        <f>S285*H285</f>
        <v>0</v>
      </c>
      <c r="U285" s="35"/>
      <c r="V285" s="35"/>
      <c r="W285" s="35"/>
      <c r="X285" s="35"/>
      <c r="Y285" s="35"/>
      <c r="Z285" s="35"/>
      <c r="AA285" s="35"/>
      <c r="AB285" s="35"/>
      <c r="AC285" s="35"/>
      <c r="AD285" s="35"/>
      <c r="AE285" s="35"/>
      <c r="AR285" s="205" t="s">
        <v>335</v>
      </c>
      <c r="AT285" s="205" t="s">
        <v>216</v>
      </c>
      <c r="AU285" s="205" t="s">
        <v>89</v>
      </c>
      <c r="AY285" s="18" t="s">
        <v>177</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193</v>
      </c>
      <c r="BM285" s="205" t="s">
        <v>471</v>
      </c>
    </row>
    <row r="286" spans="1:65" s="13" customFormat="1">
      <c r="B286" s="207"/>
      <c r="C286" s="208"/>
      <c r="D286" s="209" t="s">
        <v>186</v>
      </c>
      <c r="E286" s="210" t="s">
        <v>1</v>
      </c>
      <c r="F286" s="211" t="s">
        <v>472</v>
      </c>
      <c r="G286" s="208"/>
      <c r="H286" s="212">
        <v>1.7949999999999999</v>
      </c>
      <c r="I286" s="213"/>
      <c r="J286" s="208"/>
      <c r="K286" s="208"/>
      <c r="L286" s="214"/>
      <c r="M286" s="215"/>
      <c r="N286" s="216"/>
      <c r="O286" s="216"/>
      <c r="P286" s="216"/>
      <c r="Q286" s="216"/>
      <c r="R286" s="216"/>
      <c r="S286" s="216"/>
      <c r="T286" s="217"/>
      <c r="AT286" s="218" t="s">
        <v>186</v>
      </c>
      <c r="AU286" s="218" t="s">
        <v>89</v>
      </c>
      <c r="AV286" s="13" t="s">
        <v>89</v>
      </c>
      <c r="AW286" s="13" t="s">
        <v>35</v>
      </c>
      <c r="AX286" s="13" t="s">
        <v>80</v>
      </c>
      <c r="AY286" s="218" t="s">
        <v>177</v>
      </c>
    </row>
    <row r="287" spans="1:65" s="14" customFormat="1">
      <c r="B287" s="219"/>
      <c r="C287" s="220"/>
      <c r="D287" s="209" t="s">
        <v>186</v>
      </c>
      <c r="E287" s="221" t="s">
        <v>1</v>
      </c>
      <c r="F287" s="222" t="s">
        <v>188</v>
      </c>
      <c r="G287" s="220"/>
      <c r="H287" s="223">
        <v>1.7949999999999999</v>
      </c>
      <c r="I287" s="224"/>
      <c r="J287" s="220"/>
      <c r="K287" s="220"/>
      <c r="L287" s="225"/>
      <c r="M287" s="226"/>
      <c r="N287" s="227"/>
      <c r="O287" s="227"/>
      <c r="P287" s="227"/>
      <c r="Q287" s="227"/>
      <c r="R287" s="227"/>
      <c r="S287" s="227"/>
      <c r="T287" s="228"/>
      <c r="AT287" s="229" t="s">
        <v>186</v>
      </c>
      <c r="AU287" s="229" t="s">
        <v>89</v>
      </c>
      <c r="AV287" s="14" t="s">
        <v>184</v>
      </c>
      <c r="AW287" s="14" t="s">
        <v>35</v>
      </c>
      <c r="AX287" s="14" t="s">
        <v>80</v>
      </c>
      <c r="AY287" s="229" t="s">
        <v>177</v>
      </c>
    </row>
    <row r="288" spans="1:65" s="13" customFormat="1">
      <c r="B288" s="207"/>
      <c r="C288" s="208"/>
      <c r="D288" s="209" t="s">
        <v>186</v>
      </c>
      <c r="E288" s="210" t="s">
        <v>1</v>
      </c>
      <c r="F288" s="211" t="s">
        <v>473</v>
      </c>
      <c r="G288" s="208"/>
      <c r="H288" s="212">
        <v>1.89</v>
      </c>
      <c r="I288" s="213"/>
      <c r="J288" s="208"/>
      <c r="K288" s="208"/>
      <c r="L288" s="214"/>
      <c r="M288" s="215"/>
      <c r="N288" s="216"/>
      <c r="O288" s="216"/>
      <c r="P288" s="216"/>
      <c r="Q288" s="216"/>
      <c r="R288" s="216"/>
      <c r="S288" s="216"/>
      <c r="T288" s="217"/>
      <c r="AT288" s="218" t="s">
        <v>186</v>
      </c>
      <c r="AU288" s="218" t="s">
        <v>89</v>
      </c>
      <c r="AV288" s="13" t="s">
        <v>89</v>
      </c>
      <c r="AW288" s="13" t="s">
        <v>35</v>
      </c>
      <c r="AX288" s="13" t="s">
        <v>80</v>
      </c>
      <c r="AY288" s="218" t="s">
        <v>177</v>
      </c>
    </row>
    <row r="289" spans="1:65" s="14" customFormat="1">
      <c r="B289" s="219"/>
      <c r="C289" s="220"/>
      <c r="D289" s="209" t="s">
        <v>186</v>
      </c>
      <c r="E289" s="221" t="s">
        <v>1</v>
      </c>
      <c r="F289" s="222" t="s">
        <v>188</v>
      </c>
      <c r="G289" s="220"/>
      <c r="H289" s="223">
        <v>1.89</v>
      </c>
      <c r="I289" s="224"/>
      <c r="J289" s="220"/>
      <c r="K289" s="220"/>
      <c r="L289" s="225"/>
      <c r="M289" s="226"/>
      <c r="N289" s="227"/>
      <c r="O289" s="227"/>
      <c r="P289" s="227"/>
      <c r="Q289" s="227"/>
      <c r="R289" s="227"/>
      <c r="S289" s="227"/>
      <c r="T289" s="228"/>
      <c r="AT289" s="229" t="s">
        <v>186</v>
      </c>
      <c r="AU289" s="229" t="s">
        <v>89</v>
      </c>
      <c r="AV289" s="14" t="s">
        <v>184</v>
      </c>
      <c r="AW289" s="14" t="s">
        <v>35</v>
      </c>
      <c r="AX289" s="14" t="s">
        <v>87</v>
      </c>
      <c r="AY289" s="229" t="s">
        <v>177</v>
      </c>
    </row>
    <row r="290" spans="1:65" s="2" customFormat="1" ht="49.15" customHeight="1">
      <c r="A290" s="35"/>
      <c r="B290" s="36"/>
      <c r="C290" s="193" t="s">
        <v>474</v>
      </c>
      <c r="D290" s="193" t="s">
        <v>180</v>
      </c>
      <c r="E290" s="194" t="s">
        <v>475</v>
      </c>
      <c r="F290" s="195" t="s">
        <v>476</v>
      </c>
      <c r="G290" s="196" t="s">
        <v>199</v>
      </c>
      <c r="H290" s="197">
        <v>675.26</v>
      </c>
      <c r="I290" s="198"/>
      <c r="J290" s="199">
        <f>ROUND(I290*H290,2)</f>
        <v>0</v>
      </c>
      <c r="K290" s="200"/>
      <c r="L290" s="40"/>
      <c r="M290" s="201" t="s">
        <v>1</v>
      </c>
      <c r="N290" s="202" t="s">
        <v>45</v>
      </c>
      <c r="O290" s="72"/>
      <c r="P290" s="203">
        <f>O290*H290</f>
        <v>0</v>
      </c>
      <c r="Q290" s="203">
        <v>0</v>
      </c>
      <c r="R290" s="203">
        <f>Q290*H290</f>
        <v>0</v>
      </c>
      <c r="S290" s="203">
        <v>5.3E-3</v>
      </c>
      <c r="T290" s="204">
        <f>S290*H290</f>
        <v>3.578878</v>
      </c>
      <c r="U290" s="35"/>
      <c r="V290" s="35"/>
      <c r="W290" s="35"/>
      <c r="X290" s="35"/>
      <c r="Y290" s="35"/>
      <c r="Z290" s="35"/>
      <c r="AA290" s="35"/>
      <c r="AB290" s="35"/>
      <c r="AC290" s="35"/>
      <c r="AD290" s="35"/>
      <c r="AE290" s="35"/>
      <c r="AR290" s="205" t="s">
        <v>193</v>
      </c>
      <c r="AT290" s="205" t="s">
        <v>180</v>
      </c>
      <c r="AU290" s="205" t="s">
        <v>89</v>
      </c>
      <c r="AY290" s="18" t="s">
        <v>177</v>
      </c>
      <c r="BE290" s="206">
        <f>IF(N290="základní",J290,0)</f>
        <v>0</v>
      </c>
      <c r="BF290" s="206">
        <f>IF(N290="snížená",J290,0)</f>
        <v>0</v>
      </c>
      <c r="BG290" s="206">
        <f>IF(N290="zákl. přenesená",J290,0)</f>
        <v>0</v>
      </c>
      <c r="BH290" s="206">
        <f>IF(N290="sníž. přenesená",J290,0)</f>
        <v>0</v>
      </c>
      <c r="BI290" s="206">
        <f>IF(N290="nulová",J290,0)</f>
        <v>0</v>
      </c>
      <c r="BJ290" s="18" t="s">
        <v>87</v>
      </c>
      <c r="BK290" s="206">
        <f>ROUND(I290*H290,2)</f>
        <v>0</v>
      </c>
      <c r="BL290" s="18" t="s">
        <v>193</v>
      </c>
      <c r="BM290" s="205" t="s">
        <v>477</v>
      </c>
    </row>
    <row r="291" spans="1:65" s="13" customFormat="1">
      <c r="B291" s="207"/>
      <c r="C291" s="208"/>
      <c r="D291" s="209" t="s">
        <v>186</v>
      </c>
      <c r="E291" s="210" t="s">
        <v>1</v>
      </c>
      <c r="F291" s="211" t="s">
        <v>360</v>
      </c>
      <c r="G291" s="208"/>
      <c r="H291" s="212">
        <v>675.26</v>
      </c>
      <c r="I291" s="213"/>
      <c r="J291" s="208"/>
      <c r="K291" s="208"/>
      <c r="L291" s="214"/>
      <c r="M291" s="215"/>
      <c r="N291" s="216"/>
      <c r="O291" s="216"/>
      <c r="P291" s="216"/>
      <c r="Q291" s="216"/>
      <c r="R291" s="216"/>
      <c r="S291" s="216"/>
      <c r="T291" s="217"/>
      <c r="AT291" s="218" t="s">
        <v>186</v>
      </c>
      <c r="AU291" s="218" t="s">
        <v>89</v>
      </c>
      <c r="AV291" s="13" t="s">
        <v>89</v>
      </c>
      <c r="AW291" s="13" t="s">
        <v>35</v>
      </c>
      <c r="AX291" s="13" t="s">
        <v>80</v>
      </c>
      <c r="AY291" s="218" t="s">
        <v>177</v>
      </c>
    </row>
    <row r="292" spans="1:65" s="14" customFormat="1">
      <c r="B292" s="219"/>
      <c r="C292" s="220"/>
      <c r="D292" s="209" t="s">
        <v>186</v>
      </c>
      <c r="E292" s="221" t="s">
        <v>1</v>
      </c>
      <c r="F292" s="222" t="s">
        <v>188</v>
      </c>
      <c r="G292" s="220"/>
      <c r="H292" s="223">
        <v>675.26</v>
      </c>
      <c r="I292" s="224"/>
      <c r="J292" s="220"/>
      <c r="K292" s="220"/>
      <c r="L292" s="225"/>
      <c r="M292" s="226"/>
      <c r="N292" s="227"/>
      <c r="O292" s="227"/>
      <c r="P292" s="227"/>
      <c r="Q292" s="227"/>
      <c r="R292" s="227"/>
      <c r="S292" s="227"/>
      <c r="T292" s="228"/>
      <c r="AT292" s="229" t="s">
        <v>186</v>
      </c>
      <c r="AU292" s="229" t="s">
        <v>89</v>
      </c>
      <c r="AV292" s="14" t="s">
        <v>184</v>
      </c>
      <c r="AW292" s="14" t="s">
        <v>35</v>
      </c>
      <c r="AX292" s="14" t="s">
        <v>87</v>
      </c>
      <c r="AY292" s="229" t="s">
        <v>177</v>
      </c>
    </row>
    <row r="293" spans="1:65" s="2" customFormat="1" ht="44.25" customHeight="1">
      <c r="A293" s="35"/>
      <c r="B293" s="36"/>
      <c r="C293" s="193" t="s">
        <v>478</v>
      </c>
      <c r="D293" s="193" t="s">
        <v>180</v>
      </c>
      <c r="E293" s="194" t="s">
        <v>479</v>
      </c>
      <c r="F293" s="195" t="s">
        <v>480</v>
      </c>
      <c r="G293" s="196" t="s">
        <v>199</v>
      </c>
      <c r="H293" s="197">
        <v>675.26</v>
      </c>
      <c r="I293" s="198"/>
      <c r="J293" s="199">
        <f>ROUND(I293*H293,2)</f>
        <v>0</v>
      </c>
      <c r="K293" s="200"/>
      <c r="L293" s="40"/>
      <c r="M293" s="201" t="s">
        <v>1</v>
      </c>
      <c r="N293" s="202" t="s">
        <v>45</v>
      </c>
      <c r="O293" s="72"/>
      <c r="P293" s="203">
        <f>O293*H293</f>
        <v>0</v>
      </c>
      <c r="Q293" s="203">
        <v>1.16E-3</v>
      </c>
      <c r="R293" s="203">
        <f>Q293*H293</f>
        <v>0.78330160000000004</v>
      </c>
      <c r="S293" s="203">
        <v>0</v>
      </c>
      <c r="T293" s="204">
        <f>S293*H293</f>
        <v>0</v>
      </c>
      <c r="U293" s="35"/>
      <c r="V293" s="35"/>
      <c r="W293" s="35"/>
      <c r="X293" s="35"/>
      <c r="Y293" s="35"/>
      <c r="Z293" s="35"/>
      <c r="AA293" s="35"/>
      <c r="AB293" s="35"/>
      <c r="AC293" s="35"/>
      <c r="AD293" s="35"/>
      <c r="AE293" s="35"/>
      <c r="AR293" s="205" t="s">
        <v>193</v>
      </c>
      <c r="AT293" s="205" t="s">
        <v>180</v>
      </c>
      <c r="AU293" s="205" t="s">
        <v>89</v>
      </c>
      <c r="AY293" s="18" t="s">
        <v>177</v>
      </c>
      <c r="BE293" s="206">
        <f>IF(N293="základní",J293,0)</f>
        <v>0</v>
      </c>
      <c r="BF293" s="206">
        <f>IF(N293="snížená",J293,0)</f>
        <v>0</v>
      </c>
      <c r="BG293" s="206">
        <f>IF(N293="zákl. přenesená",J293,0)</f>
        <v>0</v>
      </c>
      <c r="BH293" s="206">
        <f>IF(N293="sníž. přenesená",J293,0)</f>
        <v>0</v>
      </c>
      <c r="BI293" s="206">
        <f>IF(N293="nulová",J293,0)</f>
        <v>0</v>
      </c>
      <c r="BJ293" s="18" t="s">
        <v>87</v>
      </c>
      <c r="BK293" s="206">
        <f>ROUND(I293*H293,2)</f>
        <v>0</v>
      </c>
      <c r="BL293" s="18" t="s">
        <v>193</v>
      </c>
      <c r="BM293" s="205" t="s">
        <v>481</v>
      </c>
    </row>
    <row r="294" spans="1:65" s="2" customFormat="1" ht="24.2" customHeight="1">
      <c r="A294" s="35"/>
      <c r="B294" s="36"/>
      <c r="C294" s="240" t="s">
        <v>482</v>
      </c>
      <c r="D294" s="240" t="s">
        <v>216</v>
      </c>
      <c r="E294" s="241" t="s">
        <v>483</v>
      </c>
      <c r="F294" s="242" t="s">
        <v>484</v>
      </c>
      <c r="G294" s="243" t="s">
        <v>199</v>
      </c>
      <c r="H294" s="244">
        <v>688.77</v>
      </c>
      <c r="I294" s="245"/>
      <c r="J294" s="246">
        <f>ROUND(I294*H294,2)</f>
        <v>0</v>
      </c>
      <c r="K294" s="247"/>
      <c r="L294" s="248"/>
      <c r="M294" s="249" t="s">
        <v>1</v>
      </c>
      <c r="N294" s="250" t="s">
        <v>45</v>
      </c>
      <c r="O294" s="72"/>
      <c r="P294" s="203">
        <f>O294*H294</f>
        <v>0</v>
      </c>
      <c r="Q294" s="203">
        <v>3.8600000000000001E-3</v>
      </c>
      <c r="R294" s="203">
        <f>Q294*H294</f>
        <v>2.6586522000000001</v>
      </c>
      <c r="S294" s="203">
        <v>0</v>
      </c>
      <c r="T294" s="204">
        <f>S294*H294</f>
        <v>0</v>
      </c>
      <c r="U294" s="35"/>
      <c r="V294" s="35"/>
      <c r="W294" s="35"/>
      <c r="X294" s="35"/>
      <c r="Y294" s="35"/>
      <c r="Z294" s="35"/>
      <c r="AA294" s="35"/>
      <c r="AB294" s="35"/>
      <c r="AC294" s="35"/>
      <c r="AD294" s="35"/>
      <c r="AE294" s="35"/>
      <c r="AR294" s="205" t="s">
        <v>335</v>
      </c>
      <c r="AT294" s="205" t="s">
        <v>216</v>
      </c>
      <c r="AU294" s="205" t="s">
        <v>89</v>
      </c>
      <c r="AY294" s="18" t="s">
        <v>177</v>
      </c>
      <c r="BE294" s="206">
        <f>IF(N294="základní",J294,0)</f>
        <v>0</v>
      </c>
      <c r="BF294" s="206">
        <f>IF(N294="snížená",J294,0)</f>
        <v>0</v>
      </c>
      <c r="BG294" s="206">
        <f>IF(N294="zákl. přenesená",J294,0)</f>
        <v>0</v>
      </c>
      <c r="BH294" s="206">
        <f>IF(N294="sníž. přenesená",J294,0)</f>
        <v>0</v>
      </c>
      <c r="BI294" s="206">
        <f>IF(N294="nulová",J294,0)</f>
        <v>0</v>
      </c>
      <c r="BJ294" s="18" t="s">
        <v>87</v>
      </c>
      <c r="BK294" s="206">
        <f>ROUND(I294*H294,2)</f>
        <v>0</v>
      </c>
      <c r="BL294" s="18" t="s">
        <v>193</v>
      </c>
      <c r="BM294" s="205" t="s">
        <v>485</v>
      </c>
    </row>
    <row r="295" spans="1:65" s="2" customFormat="1" ht="55.5" customHeight="1">
      <c r="A295" s="35"/>
      <c r="B295" s="36"/>
      <c r="C295" s="193" t="s">
        <v>486</v>
      </c>
      <c r="D295" s="193" t="s">
        <v>180</v>
      </c>
      <c r="E295" s="194" t="s">
        <v>487</v>
      </c>
      <c r="F295" s="195" t="s">
        <v>488</v>
      </c>
      <c r="G295" s="196" t="s">
        <v>199</v>
      </c>
      <c r="H295" s="197">
        <v>675.26</v>
      </c>
      <c r="I295" s="198"/>
      <c r="J295" s="199">
        <f>ROUND(I295*H295,2)</f>
        <v>0</v>
      </c>
      <c r="K295" s="200"/>
      <c r="L295" s="40"/>
      <c r="M295" s="201" t="s">
        <v>1</v>
      </c>
      <c r="N295" s="202" t="s">
        <v>45</v>
      </c>
      <c r="O295" s="72"/>
      <c r="P295" s="203">
        <f>O295*H295</f>
        <v>0</v>
      </c>
      <c r="Q295" s="203">
        <v>6.9999999999999994E-5</v>
      </c>
      <c r="R295" s="203">
        <f>Q295*H295</f>
        <v>4.7268199999999996E-2</v>
      </c>
      <c r="S295" s="203">
        <v>0</v>
      </c>
      <c r="T295" s="204">
        <f>S295*H295</f>
        <v>0</v>
      </c>
      <c r="U295" s="35"/>
      <c r="V295" s="35"/>
      <c r="W295" s="35"/>
      <c r="X295" s="35"/>
      <c r="Y295" s="35"/>
      <c r="Z295" s="35"/>
      <c r="AA295" s="35"/>
      <c r="AB295" s="35"/>
      <c r="AC295" s="35"/>
      <c r="AD295" s="35"/>
      <c r="AE295" s="35"/>
      <c r="AR295" s="205" t="s">
        <v>193</v>
      </c>
      <c r="AT295" s="205" t="s">
        <v>180</v>
      </c>
      <c r="AU295" s="205" t="s">
        <v>89</v>
      </c>
      <c r="AY295" s="18" t="s">
        <v>177</v>
      </c>
      <c r="BE295" s="206">
        <f>IF(N295="základní",J295,0)</f>
        <v>0</v>
      </c>
      <c r="BF295" s="206">
        <f>IF(N295="snížená",J295,0)</f>
        <v>0</v>
      </c>
      <c r="BG295" s="206">
        <f>IF(N295="zákl. přenesená",J295,0)</f>
        <v>0</v>
      </c>
      <c r="BH295" s="206">
        <f>IF(N295="sníž. přenesená",J295,0)</f>
        <v>0</v>
      </c>
      <c r="BI295" s="206">
        <f>IF(N295="nulová",J295,0)</f>
        <v>0</v>
      </c>
      <c r="BJ295" s="18" t="s">
        <v>87</v>
      </c>
      <c r="BK295" s="206">
        <f>ROUND(I295*H295,2)</f>
        <v>0</v>
      </c>
      <c r="BL295" s="18" t="s">
        <v>193</v>
      </c>
      <c r="BM295" s="205" t="s">
        <v>489</v>
      </c>
    </row>
    <row r="296" spans="1:65" s="2" customFormat="1" ht="24.2" customHeight="1">
      <c r="A296" s="35"/>
      <c r="B296" s="36"/>
      <c r="C296" s="240" t="s">
        <v>490</v>
      </c>
      <c r="D296" s="240" t="s">
        <v>216</v>
      </c>
      <c r="E296" s="241" t="s">
        <v>483</v>
      </c>
      <c r="F296" s="242" t="s">
        <v>484</v>
      </c>
      <c r="G296" s="243" t="s">
        <v>199</v>
      </c>
      <c r="H296" s="244">
        <v>688.77</v>
      </c>
      <c r="I296" s="245"/>
      <c r="J296" s="246">
        <f>ROUND(I296*H296,2)</f>
        <v>0</v>
      </c>
      <c r="K296" s="247"/>
      <c r="L296" s="248"/>
      <c r="M296" s="249" t="s">
        <v>1</v>
      </c>
      <c r="N296" s="250" t="s">
        <v>45</v>
      </c>
      <c r="O296" s="72"/>
      <c r="P296" s="203">
        <f>O296*H296</f>
        <v>0</v>
      </c>
      <c r="Q296" s="203">
        <v>3.8600000000000001E-3</v>
      </c>
      <c r="R296" s="203">
        <f>Q296*H296</f>
        <v>2.6586522000000001</v>
      </c>
      <c r="S296" s="203">
        <v>0</v>
      </c>
      <c r="T296" s="204">
        <f>S296*H296</f>
        <v>0</v>
      </c>
      <c r="U296" s="35"/>
      <c r="V296" s="35"/>
      <c r="W296" s="35"/>
      <c r="X296" s="35"/>
      <c r="Y296" s="35"/>
      <c r="Z296" s="35"/>
      <c r="AA296" s="35"/>
      <c r="AB296" s="35"/>
      <c r="AC296" s="35"/>
      <c r="AD296" s="35"/>
      <c r="AE296" s="35"/>
      <c r="AR296" s="205" t="s">
        <v>335</v>
      </c>
      <c r="AT296" s="205" t="s">
        <v>216</v>
      </c>
      <c r="AU296" s="205" t="s">
        <v>89</v>
      </c>
      <c r="AY296" s="18" t="s">
        <v>177</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193</v>
      </c>
      <c r="BM296" s="205" t="s">
        <v>491</v>
      </c>
    </row>
    <row r="297" spans="1:65" s="2" customFormat="1" ht="44.25" customHeight="1">
      <c r="A297" s="35"/>
      <c r="B297" s="36"/>
      <c r="C297" s="193" t="s">
        <v>492</v>
      </c>
      <c r="D297" s="193" t="s">
        <v>180</v>
      </c>
      <c r="E297" s="194" t="s">
        <v>493</v>
      </c>
      <c r="F297" s="195" t="s">
        <v>494</v>
      </c>
      <c r="G297" s="196" t="s">
        <v>380</v>
      </c>
      <c r="H297" s="197">
        <v>5.83</v>
      </c>
      <c r="I297" s="198"/>
      <c r="J297" s="199">
        <f>ROUND(I297*H297,2)</f>
        <v>0</v>
      </c>
      <c r="K297" s="200"/>
      <c r="L297" s="40"/>
      <c r="M297" s="201" t="s">
        <v>1</v>
      </c>
      <c r="N297" s="202" t="s">
        <v>45</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193</v>
      </c>
      <c r="AT297" s="205" t="s">
        <v>180</v>
      </c>
      <c r="AU297" s="205" t="s">
        <v>89</v>
      </c>
      <c r="AY297" s="18" t="s">
        <v>177</v>
      </c>
      <c r="BE297" s="206">
        <f>IF(N297="základní",J297,0)</f>
        <v>0</v>
      </c>
      <c r="BF297" s="206">
        <f>IF(N297="snížená",J297,0)</f>
        <v>0</v>
      </c>
      <c r="BG297" s="206">
        <f>IF(N297="zákl. přenesená",J297,0)</f>
        <v>0</v>
      </c>
      <c r="BH297" s="206">
        <f>IF(N297="sníž. přenesená",J297,0)</f>
        <v>0</v>
      </c>
      <c r="BI297" s="206">
        <f>IF(N297="nulová",J297,0)</f>
        <v>0</v>
      </c>
      <c r="BJ297" s="18" t="s">
        <v>87</v>
      </c>
      <c r="BK297" s="206">
        <f>ROUND(I297*H297,2)</f>
        <v>0</v>
      </c>
      <c r="BL297" s="18" t="s">
        <v>193</v>
      </c>
      <c r="BM297" s="205" t="s">
        <v>495</v>
      </c>
    </row>
    <row r="298" spans="1:65" s="12" customFormat="1" ht="22.9" customHeight="1">
      <c r="B298" s="177"/>
      <c r="C298" s="178"/>
      <c r="D298" s="179" t="s">
        <v>79</v>
      </c>
      <c r="E298" s="191" t="s">
        <v>496</v>
      </c>
      <c r="F298" s="191" t="s">
        <v>497</v>
      </c>
      <c r="G298" s="178"/>
      <c r="H298" s="178"/>
      <c r="I298" s="181"/>
      <c r="J298" s="192">
        <f>BK298</f>
        <v>0</v>
      </c>
      <c r="K298" s="178"/>
      <c r="L298" s="183"/>
      <c r="M298" s="184"/>
      <c r="N298" s="185"/>
      <c r="O298" s="185"/>
      <c r="P298" s="186">
        <f>SUM(P299:P323)</f>
        <v>0</v>
      </c>
      <c r="Q298" s="185"/>
      <c r="R298" s="186">
        <f>SUM(R299:R323)</f>
        <v>1.101</v>
      </c>
      <c r="S298" s="185"/>
      <c r="T298" s="187">
        <f>SUM(T299:T323)</f>
        <v>4.141032</v>
      </c>
      <c r="AR298" s="188" t="s">
        <v>89</v>
      </c>
      <c r="AT298" s="189" t="s">
        <v>79</v>
      </c>
      <c r="AU298" s="189" t="s">
        <v>87</v>
      </c>
      <c r="AY298" s="188" t="s">
        <v>177</v>
      </c>
      <c r="BK298" s="190">
        <f>SUM(BK299:BK323)</f>
        <v>0</v>
      </c>
    </row>
    <row r="299" spans="1:65" s="2" customFormat="1" ht="37.9" customHeight="1">
      <c r="A299" s="35"/>
      <c r="B299" s="36"/>
      <c r="C299" s="193" t="s">
        <v>498</v>
      </c>
      <c r="D299" s="193" t="s">
        <v>180</v>
      </c>
      <c r="E299" s="194" t="s">
        <v>499</v>
      </c>
      <c r="F299" s="195" t="s">
        <v>500</v>
      </c>
      <c r="G299" s="196" t="s">
        <v>251</v>
      </c>
      <c r="H299" s="197">
        <v>700</v>
      </c>
      <c r="I299" s="198"/>
      <c r="J299" s="199">
        <f>ROUND(I299*H299,2)</f>
        <v>0</v>
      </c>
      <c r="K299" s="200"/>
      <c r="L299" s="40"/>
      <c r="M299" s="201" t="s">
        <v>1</v>
      </c>
      <c r="N299" s="202" t="s">
        <v>45</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193</v>
      </c>
      <c r="AT299" s="205" t="s">
        <v>180</v>
      </c>
      <c r="AU299" s="205" t="s">
        <v>89</v>
      </c>
      <c r="AY299" s="18" t="s">
        <v>177</v>
      </c>
      <c r="BE299" s="206">
        <f>IF(N299="základní",J299,0)</f>
        <v>0</v>
      </c>
      <c r="BF299" s="206">
        <f>IF(N299="snížená",J299,0)</f>
        <v>0</v>
      </c>
      <c r="BG299" s="206">
        <f>IF(N299="zákl. přenesená",J299,0)</f>
        <v>0</v>
      </c>
      <c r="BH299" s="206">
        <f>IF(N299="sníž. přenesená",J299,0)</f>
        <v>0</v>
      </c>
      <c r="BI299" s="206">
        <f>IF(N299="nulová",J299,0)</f>
        <v>0</v>
      </c>
      <c r="BJ299" s="18" t="s">
        <v>87</v>
      </c>
      <c r="BK299" s="206">
        <f>ROUND(I299*H299,2)</f>
        <v>0</v>
      </c>
      <c r="BL299" s="18" t="s">
        <v>193</v>
      </c>
      <c r="BM299" s="205" t="s">
        <v>501</v>
      </c>
    </row>
    <row r="300" spans="1:65" s="2" customFormat="1" ht="24.2" customHeight="1">
      <c r="A300" s="35"/>
      <c r="B300" s="36"/>
      <c r="C300" s="240" t="s">
        <v>502</v>
      </c>
      <c r="D300" s="240" t="s">
        <v>216</v>
      </c>
      <c r="E300" s="241" t="s">
        <v>503</v>
      </c>
      <c r="F300" s="242" t="s">
        <v>504</v>
      </c>
      <c r="G300" s="243" t="s">
        <v>251</v>
      </c>
      <c r="H300" s="244">
        <v>805</v>
      </c>
      <c r="I300" s="245"/>
      <c r="J300" s="246">
        <f>ROUND(I300*H300,2)</f>
        <v>0</v>
      </c>
      <c r="K300" s="247"/>
      <c r="L300" s="248"/>
      <c r="M300" s="249" t="s">
        <v>1</v>
      </c>
      <c r="N300" s="250" t="s">
        <v>45</v>
      </c>
      <c r="O300" s="72"/>
      <c r="P300" s="203">
        <f>O300*H300</f>
        <v>0</v>
      </c>
      <c r="Q300" s="203">
        <v>1.2E-4</v>
      </c>
      <c r="R300" s="203">
        <f>Q300*H300</f>
        <v>9.6600000000000005E-2</v>
      </c>
      <c r="S300" s="203">
        <v>0</v>
      </c>
      <c r="T300" s="204">
        <f>S300*H300</f>
        <v>0</v>
      </c>
      <c r="U300" s="35"/>
      <c r="V300" s="35"/>
      <c r="W300" s="35"/>
      <c r="X300" s="35"/>
      <c r="Y300" s="35"/>
      <c r="Z300" s="35"/>
      <c r="AA300" s="35"/>
      <c r="AB300" s="35"/>
      <c r="AC300" s="35"/>
      <c r="AD300" s="35"/>
      <c r="AE300" s="35"/>
      <c r="AR300" s="205" t="s">
        <v>335</v>
      </c>
      <c r="AT300" s="205" t="s">
        <v>216</v>
      </c>
      <c r="AU300" s="205" t="s">
        <v>89</v>
      </c>
      <c r="AY300" s="18" t="s">
        <v>177</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193</v>
      </c>
      <c r="BM300" s="205" t="s">
        <v>505</v>
      </c>
    </row>
    <row r="301" spans="1:65" s="13" customFormat="1">
      <c r="B301" s="207"/>
      <c r="C301" s="208"/>
      <c r="D301" s="209" t="s">
        <v>186</v>
      </c>
      <c r="E301" s="210" t="s">
        <v>1</v>
      </c>
      <c r="F301" s="211" t="s">
        <v>506</v>
      </c>
      <c r="G301" s="208"/>
      <c r="H301" s="212">
        <v>805</v>
      </c>
      <c r="I301" s="213"/>
      <c r="J301" s="208"/>
      <c r="K301" s="208"/>
      <c r="L301" s="214"/>
      <c r="M301" s="215"/>
      <c r="N301" s="216"/>
      <c r="O301" s="216"/>
      <c r="P301" s="216"/>
      <c r="Q301" s="216"/>
      <c r="R301" s="216"/>
      <c r="S301" s="216"/>
      <c r="T301" s="217"/>
      <c r="AT301" s="218" t="s">
        <v>186</v>
      </c>
      <c r="AU301" s="218" t="s">
        <v>89</v>
      </c>
      <c r="AV301" s="13" t="s">
        <v>89</v>
      </c>
      <c r="AW301" s="13" t="s">
        <v>35</v>
      </c>
      <c r="AX301" s="13" t="s">
        <v>80</v>
      </c>
      <c r="AY301" s="218" t="s">
        <v>177</v>
      </c>
    </row>
    <row r="302" spans="1:65" s="14" customFormat="1">
      <c r="B302" s="219"/>
      <c r="C302" s="220"/>
      <c r="D302" s="209" t="s">
        <v>186</v>
      </c>
      <c r="E302" s="221" t="s">
        <v>1</v>
      </c>
      <c r="F302" s="222" t="s">
        <v>188</v>
      </c>
      <c r="G302" s="220"/>
      <c r="H302" s="223">
        <v>805</v>
      </c>
      <c r="I302" s="224"/>
      <c r="J302" s="220"/>
      <c r="K302" s="220"/>
      <c r="L302" s="225"/>
      <c r="M302" s="226"/>
      <c r="N302" s="227"/>
      <c r="O302" s="227"/>
      <c r="P302" s="227"/>
      <c r="Q302" s="227"/>
      <c r="R302" s="227"/>
      <c r="S302" s="227"/>
      <c r="T302" s="228"/>
      <c r="AT302" s="229" t="s">
        <v>186</v>
      </c>
      <c r="AU302" s="229" t="s">
        <v>89</v>
      </c>
      <c r="AV302" s="14" t="s">
        <v>184</v>
      </c>
      <c r="AW302" s="14" t="s">
        <v>35</v>
      </c>
      <c r="AX302" s="14" t="s">
        <v>87</v>
      </c>
      <c r="AY302" s="229" t="s">
        <v>177</v>
      </c>
    </row>
    <row r="303" spans="1:65" s="2" customFormat="1" ht="33" customHeight="1">
      <c r="A303" s="35"/>
      <c r="B303" s="36"/>
      <c r="C303" s="193" t="s">
        <v>507</v>
      </c>
      <c r="D303" s="193" t="s">
        <v>180</v>
      </c>
      <c r="E303" s="194" t="s">
        <v>508</v>
      </c>
      <c r="F303" s="195" t="s">
        <v>509</v>
      </c>
      <c r="G303" s="196" t="s">
        <v>191</v>
      </c>
      <c r="H303" s="197">
        <v>124</v>
      </c>
      <c r="I303" s="198"/>
      <c r="J303" s="199">
        <f>ROUND(I303*H303,2)</f>
        <v>0</v>
      </c>
      <c r="K303" s="200"/>
      <c r="L303" s="40"/>
      <c r="M303" s="201" t="s">
        <v>1</v>
      </c>
      <c r="N303" s="202" t="s">
        <v>45</v>
      </c>
      <c r="O303" s="72"/>
      <c r="P303" s="203">
        <f>O303*H303</f>
        <v>0</v>
      </c>
      <c r="Q303" s="203">
        <v>0</v>
      </c>
      <c r="R303" s="203">
        <f>Q303*H303</f>
        <v>0</v>
      </c>
      <c r="S303" s="203">
        <v>0</v>
      </c>
      <c r="T303" s="204">
        <f>S303*H303</f>
        <v>0</v>
      </c>
      <c r="U303" s="35"/>
      <c r="V303" s="35"/>
      <c r="W303" s="35"/>
      <c r="X303" s="35"/>
      <c r="Y303" s="35"/>
      <c r="Z303" s="35"/>
      <c r="AA303" s="35"/>
      <c r="AB303" s="35"/>
      <c r="AC303" s="35"/>
      <c r="AD303" s="35"/>
      <c r="AE303" s="35"/>
      <c r="AR303" s="205" t="s">
        <v>193</v>
      </c>
      <c r="AT303" s="205" t="s">
        <v>180</v>
      </c>
      <c r="AU303" s="205" t="s">
        <v>89</v>
      </c>
      <c r="AY303" s="18" t="s">
        <v>177</v>
      </c>
      <c r="BE303" s="206">
        <f>IF(N303="základní",J303,0)</f>
        <v>0</v>
      </c>
      <c r="BF303" s="206">
        <f>IF(N303="snížená",J303,0)</f>
        <v>0</v>
      </c>
      <c r="BG303" s="206">
        <f>IF(N303="zákl. přenesená",J303,0)</f>
        <v>0</v>
      </c>
      <c r="BH303" s="206">
        <f>IF(N303="sníž. přenesená",J303,0)</f>
        <v>0</v>
      </c>
      <c r="BI303" s="206">
        <f>IF(N303="nulová",J303,0)</f>
        <v>0</v>
      </c>
      <c r="BJ303" s="18" t="s">
        <v>87</v>
      </c>
      <c r="BK303" s="206">
        <f>ROUND(I303*H303,2)</f>
        <v>0</v>
      </c>
      <c r="BL303" s="18" t="s">
        <v>193</v>
      </c>
      <c r="BM303" s="205" t="s">
        <v>510</v>
      </c>
    </row>
    <row r="304" spans="1:65" s="13" customFormat="1">
      <c r="B304" s="207"/>
      <c r="C304" s="208"/>
      <c r="D304" s="209" t="s">
        <v>186</v>
      </c>
      <c r="E304" s="210" t="s">
        <v>1</v>
      </c>
      <c r="F304" s="211" t="s">
        <v>511</v>
      </c>
      <c r="G304" s="208"/>
      <c r="H304" s="212">
        <v>124</v>
      </c>
      <c r="I304" s="213"/>
      <c r="J304" s="208"/>
      <c r="K304" s="208"/>
      <c r="L304" s="214"/>
      <c r="M304" s="215"/>
      <c r="N304" s="216"/>
      <c r="O304" s="216"/>
      <c r="P304" s="216"/>
      <c r="Q304" s="216"/>
      <c r="R304" s="216"/>
      <c r="S304" s="216"/>
      <c r="T304" s="217"/>
      <c r="AT304" s="218" t="s">
        <v>186</v>
      </c>
      <c r="AU304" s="218" t="s">
        <v>89</v>
      </c>
      <c r="AV304" s="13" t="s">
        <v>89</v>
      </c>
      <c r="AW304" s="13" t="s">
        <v>35</v>
      </c>
      <c r="AX304" s="13" t="s">
        <v>87</v>
      </c>
      <c r="AY304" s="218" t="s">
        <v>177</v>
      </c>
    </row>
    <row r="305" spans="1:65" s="2" customFormat="1" ht="16.5" customHeight="1">
      <c r="A305" s="35"/>
      <c r="B305" s="36"/>
      <c r="C305" s="240" t="s">
        <v>512</v>
      </c>
      <c r="D305" s="240" t="s">
        <v>216</v>
      </c>
      <c r="E305" s="241" t="s">
        <v>513</v>
      </c>
      <c r="F305" s="242" t="s">
        <v>514</v>
      </c>
      <c r="G305" s="243" t="s">
        <v>191</v>
      </c>
      <c r="H305" s="244">
        <v>118</v>
      </c>
      <c r="I305" s="245"/>
      <c r="J305" s="246">
        <f>ROUND(I305*H305,2)</f>
        <v>0</v>
      </c>
      <c r="K305" s="247"/>
      <c r="L305" s="248"/>
      <c r="M305" s="249" t="s">
        <v>1</v>
      </c>
      <c r="N305" s="250" t="s">
        <v>45</v>
      </c>
      <c r="O305" s="72"/>
      <c r="P305" s="203">
        <f>O305*H305</f>
        <v>0</v>
      </c>
      <c r="Q305" s="203">
        <v>8.0999999999999996E-3</v>
      </c>
      <c r="R305" s="203">
        <f>Q305*H305</f>
        <v>0.95579999999999998</v>
      </c>
      <c r="S305" s="203">
        <v>0</v>
      </c>
      <c r="T305" s="204">
        <f>S305*H305</f>
        <v>0</v>
      </c>
      <c r="U305" s="35"/>
      <c r="V305" s="35"/>
      <c r="W305" s="35"/>
      <c r="X305" s="35"/>
      <c r="Y305" s="35"/>
      <c r="Z305" s="35"/>
      <c r="AA305" s="35"/>
      <c r="AB305" s="35"/>
      <c r="AC305" s="35"/>
      <c r="AD305" s="35"/>
      <c r="AE305" s="35"/>
      <c r="AR305" s="205" t="s">
        <v>335</v>
      </c>
      <c r="AT305" s="205" t="s">
        <v>216</v>
      </c>
      <c r="AU305" s="205" t="s">
        <v>89</v>
      </c>
      <c r="AY305" s="18" t="s">
        <v>177</v>
      </c>
      <c r="BE305" s="206">
        <f>IF(N305="základní",J305,0)</f>
        <v>0</v>
      </c>
      <c r="BF305" s="206">
        <f>IF(N305="snížená",J305,0)</f>
        <v>0</v>
      </c>
      <c r="BG305" s="206">
        <f>IF(N305="zákl. přenesená",J305,0)</f>
        <v>0</v>
      </c>
      <c r="BH305" s="206">
        <f>IF(N305="sníž. přenesená",J305,0)</f>
        <v>0</v>
      </c>
      <c r="BI305" s="206">
        <f>IF(N305="nulová",J305,0)</f>
        <v>0</v>
      </c>
      <c r="BJ305" s="18" t="s">
        <v>87</v>
      </c>
      <c r="BK305" s="206">
        <f>ROUND(I305*H305,2)</f>
        <v>0</v>
      </c>
      <c r="BL305" s="18" t="s">
        <v>193</v>
      </c>
      <c r="BM305" s="205" t="s">
        <v>515</v>
      </c>
    </row>
    <row r="306" spans="1:65" s="2" customFormat="1" ht="16.5" customHeight="1">
      <c r="A306" s="35"/>
      <c r="B306" s="36"/>
      <c r="C306" s="240" t="s">
        <v>516</v>
      </c>
      <c r="D306" s="240" t="s">
        <v>216</v>
      </c>
      <c r="E306" s="241" t="s">
        <v>517</v>
      </c>
      <c r="F306" s="242" t="s">
        <v>518</v>
      </c>
      <c r="G306" s="243" t="s">
        <v>191</v>
      </c>
      <c r="H306" s="244">
        <v>6</v>
      </c>
      <c r="I306" s="245"/>
      <c r="J306" s="246">
        <f>ROUND(I306*H306,2)</f>
        <v>0</v>
      </c>
      <c r="K306" s="247"/>
      <c r="L306" s="248"/>
      <c r="M306" s="249" t="s">
        <v>1</v>
      </c>
      <c r="N306" s="250" t="s">
        <v>45</v>
      </c>
      <c r="O306" s="72"/>
      <c r="P306" s="203">
        <f>O306*H306</f>
        <v>0</v>
      </c>
      <c r="Q306" s="203">
        <v>8.0999999999999996E-3</v>
      </c>
      <c r="R306" s="203">
        <f>Q306*H306</f>
        <v>4.8599999999999997E-2</v>
      </c>
      <c r="S306" s="203">
        <v>0</v>
      </c>
      <c r="T306" s="204">
        <f>S306*H306</f>
        <v>0</v>
      </c>
      <c r="U306" s="35"/>
      <c r="V306" s="35"/>
      <c r="W306" s="35"/>
      <c r="X306" s="35"/>
      <c r="Y306" s="35"/>
      <c r="Z306" s="35"/>
      <c r="AA306" s="35"/>
      <c r="AB306" s="35"/>
      <c r="AC306" s="35"/>
      <c r="AD306" s="35"/>
      <c r="AE306" s="35"/>
      <c r="AR306" s="205" t="s">
        <v>335</v>
      </c>
      <c r="AT306" s="205" t="s">
        <v>216</v>
      </c>
      <c r="AU306" s="205" t="s">
        <v>89</v>
      </c>
      <c r="AY306" s="18" t="s">
        <v>177</v>
      </c>
      <c r="BE306" s="206">
        <f>IF(N306="základní",J306,0)</f>
        <v>0</v>
      </c>
      <c r="BF306" s="206">
        <f>IF(N306="snížená",J306,0)</f>
        <v>0</v>
      </c>
      <c r="BG306" s="206">
        <f>IF(N306="zákl. přenesená",J306,0)</f>
        <v>0</v>
      </c>
      <c r="BH306" s="206">
        <f>IF(N306="sníž. přenesená",J306,0)</f>
        <v>0</v>
      </c>
      <c r="BI306" s="206">
        <f>IF(N306="nulová",J306,0)</f>
        <v>0</v>
      </c>
      <c r="BJ306" s="18" t="s">
        <v>87</v>
      </c>
      <c r="BK306" s="206">
        <f>ROUND(I306*H306,2)</f>
        <v>0</v>
      </c>
      <c r="BL306" s="18" t="s">
        <v>193</v>
      </c>
      <c r="BM306" s="205" t="s">
        <v>519</v>
      </c>
    </row>
    <row r="307" spans="1:65" s="2" customFormat="1" ht="24.2" customHeight="1">
      <c r="A307" s="35"/>
      <c r="B307" s="36"/>
      <c r="C307" s="193" t="s">
        <v>520</v>
      </c>
      <c r="D307" s="193" t="s">
        <v>180</v>
      </c>
      <c r="E307" s="194" t="s">
        <v>521</v>
      </c>
      <c r="F307" s="195" t="s">
        <v>522</v>
      </c>
      <c r="G307" s="196" t="s">
        <v>191</v>
      </c>
      <c r="H307" s="197">
        <v>1</v>
      </c>
      <c r="I307" s="198"/>
      <c r="J307" s="199">
        <f>ROUND(I307*H307,2)</f>
        <v>0</v>
      </c>
      <c r="K307" s="200"/>
      <c r="L307" s="40"/>
      <c r="M307" s="201" t="s">
        <v>1</v>
      </c>
      <c r="N307" s="202" t="s">
        <v>45</v>
      </c>
      <c r="O307" s="72"/>
      <c r="P307" s="203">
        <f>O307*H307</f>
        <v>0</v>
      </c>
      <c r="Q307" s="203">
        <v>0</v>
      </c>
      <c r="R307" s="203">
        <f>Q307*H307</f>
        <v>0</v>
      </c>
      <c r="S307" s="203">
        <v>0</v>
      </c>
      <c r="T307" s="204">
        <f>S307*H307</f>
        <v>0</v>
      </c>
      <c r="U307" s="35"/>
      <c r="V307" s="35"/>
      <c r="W307" s="35"/>
      <c r="X307" s="35"/>
      <c r="Y307" s="35"/>
      <c r="Z307" s="35"/>
      <c r="AA307" s="35"/>
      <c r="AB307" s="35"/>
      <c r="AC307" s="35"/>
      <c r="AD307" s="35"/>
      <c r="AE307" s="35"/>
      <c r="AR307" s="205" t="s">
        <v>193</v>
      </c>
      <c r="AT307" s="205" t="s">
        <v>180</v>
      </c>
      <c r="AU307" s="205" t="s">
        <v>89</v>
      </c>
      <c r="AY307" s="18" t="s">
        <v>177</v>
      </c>
      <c r="BE307" s="206">
        <f>IF(N307="základní",J307,0)</f>
        <v>0</v>
      </c>
      <c r="BF307" s="206">
        <f>IF(N307="snížená",J307,0)</f>
        <v>0</v>
      </c>
      <c r="BG307" s="206">
        <f>IF(N307="zákl. přenesená",J307,0)</f>
        <v>0</v>
      </c>
      <c r="BH307" s="206">
        <f>IF(N307="sníž. přenesená",J307,0)</f>
        <v>0</v>
      </c>
      <c r="BI307" s="206">
        <f>IF(N307="nulová",J307,0)</f>
        <v>0</v>
      </c>
      <c r="BJ307" s="18" t="s">
        <v>87</v>
      </c>
      <c r="BK307" s="206">
        <f>ROUND(I307*H307,2)</f>
        <v>0</v>
      </c>
      <c r="BL307" s="18" t="s">
        <v>193</v>
      </c>
      <c r="BM307" s="205" t="s">
        <v>523</v>
      </c>
    </row>
    <row r="308" spans="1:65" s="2" customFormat="1" ht="16.5" customHeight="1">
      <c r="A308" s="35"/>
      <c r="B308" s="36"/>
      <c r="C308" s="193" t="s">
        <v>524</v>
      </c>
      <c r="D308" s="193" t="s">
        <v>180</v>
      </c>
      <c r="E308" s="194" t="s">
        <v>525</v>
      </c>
      <c r="F308" s="195" t="s">
        <v>526</v>
      </c>
      <c r="G308" s="196" t="s">
        <v>191</v>
      </c>
      <c r="H308" s="197">
        <v>1</v>
      </c>
      <c r="I308" s="198"/>
      <c r="J308" s="199">
        <f>ROUND(I308*H308,2)</f>
        <v>0</v>
      </c>
      <c r="K308" s="200"/>
      <c r="L308" s="40"/>
      <c r="M308" s="201" t="s">
        <v>1</v>
      </c>
      <c r="N308" s="202" t="s">
        <v>45</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193</v>
      </c>
      <c r="AT308" s="205" t="s">
        <v>180</v>
      </c>
      <c r="AU308" s="205" t="s">
        <v>89</v>
      </c>
      <c r="AY308" s="18" t="s">
        <v>177</v>
      </c>
      <c r="BE308" s="206">
        <f>IF(N308="základní",J308,0)</f>
        <v>0</v>
      </c>
      <c r="BF308" s="206">
        <f>IF(N308="snížená",J308,0)</f>
        <v>0</v>
      </c>
      <c r="BG308" s="206">
        <f>IF(N308="zákl. přenesená",J308,0)</f>
        <v>0</v>
      </c>
      <c r="BH308" s="206">
        <f>IF(N308="sníž. přenesená",J308,0)</f>
        <v>0</v>
      </c>
      <c r="BI308" s="206">
        <f>IF(N308="nulová",J308,0)</f>
        <v>0</v>
      </c>
      <c r="BJ308" s="18" t="s">
        <v>87</v>
      </c>
      <c r="BK308" s="206">
        <f>ROUND(I308*H308,2)</f>
        <v>0</v>
      </c>
      <c r="BL308" s="18" t="s">
        <v>193</v>
      </c>
      <c r="BM308" s="205" t="s">
        <v>527</v>
      </c>
    </row>
    <row r="309" spans="1:65" s="2" customFormat="1" ht="44.25" customHeight="1">
      <c r="A309" s="35"/>
      <c r="B309" s="36"/>
      <c r="C309" s="193" t="s">
        <v>528</v>
      </c>
      <c r="D309" s="193" t="s">
        <v>180</v>
      </c>
      <c r="E309" s="194" t="s">
        <v>529</v>
      </c>
      <c r="F309" s="195" t="s">
        <v>530</v>
      </c>
      <c r="G309" s="196" t="s">
        <v>191</v>
      </c>
      <c r="H309" s="197">
        <v>82</v>
      </c>
      <c r="I309" s="198"/>
      <c r="J309" s="199">
        <f>ROUND(I309*H309,2)</f>
        <v>0</v>
      </c>
      <c r="K309" s="200"/>
      <c r="L309" s="40"/>
      <c r="M309" s="201" t="s">
        <v>1</v>
      </c>
      <c r="N309" s="202" t="s">
        <v>45</v>
      </c>
      <c r="O309" s="72"/>
      <c r="P309" s="203">
        <f>O309*H309</f>
        <v>0</v>
      </c>
      <c r="Q309" s="203">
        <v>0</v>
      </c>
      <c r="R309" s="203">
        <f>Q309*H309</f>
        <v>0</v>
      </c>
      <c r="S309" s="203">
        <v>1E-3</v>
      </c>
      <c r="T309" s="204">
        <f>S309*H309</f>
        <v>8.2000000000000003E-2</v>
      </c>
      <c r="U309" s="35"/>
      <c r="V309" s="35"/>
      <c r="W309" s="35"/>
      <c r="X309" s="35"/>
      <c r="Y309" s="35"/>
      <c r="Z309" s="35"/>
      <c r="AA309" s="35"/>
      <c r="AB309" s="35"/>
      <c r="AC309" s="35"/>
      <c r="AD309" s="35"/>
      <c r="AE309" s="35"/>
      <c r="AR309" s="205" t="s">
        <v>193</v>
      </c>
      <c r="AT309" s="205" t="s">
        <v>180</v>
      </c>
      <c r="AU309" s="205" t="s">
        <v>89</v>
      </c>
      <c r="AY309" s="18" t="s">
        <v>177</v>
      </c>
      <c r="BE309" s="206">
        <f>IF(N309="základní",J309,0)</f>
        <v>0</v>
      </c>
      <c r="BF309" s="206">
        <f>IF(N309="snížená",J309,0)</f>
        <v>0</v>
      </c>
      <c r="BG309" s="206">
        <f>IF(N309="zákl. přenesená",J309,0)</f>
        <v>0</v>
      </c>
      <c r="BH309" s="206">
        <f>IF(N309="sníž. přenesená",J309,0)</f>
        <v>0</v>
      </c>
      <c r="BI309" s="206">
        <f>IF(N309="nulová",J309,0)</f>
        <v>0</v>
      </c>
      <c r="BJ309" s="18" t="s">
        <v>87</v>
      </c>
      <c r="BK309" s="206">
        <f>ROUND(I309*H309,2)</f>
        <v>0</v>
      </c>
      <c r="BL309" s="18" t="s">
        <v>193</v>
      </c>
      <c r="BM309" s="205" t="s">
        <v>531</v>
      </c>
    </row>
    <row r="310" spans="1:65" s="13" customFormat="1">
      <c r="B310" s="207"/>
      <c r="C310" s="208"/>
      <c r="D310" s="209" t="s">
        <v>186</v>
      </c>
      <c r="E310" s="210" t="s">
        <v>1</v>
      </c>
      <c r="F310" s="211" t="s">
        <v>532</v>
      </c>
      <c r="G310" s="208"/>
      <c r="H310" s="212">
        <v>82</v>
      </c>
      <c r="I310" s="213"/>
      <c r="J310" s="208"/>
      <c r="K310" s="208"/>
      <c r="L310" s="214"/>
      <c r="M310" s="215"/>
      <c r="N310" s="216"/>
      <c r="O310" s="216"/>
      <c r="P310" s="216"/>
      <c r="Q310" s="216"/>
      <c r="R310" s="216"/>
      <c r="S310" s="216"/>
      <c r="T310" s="217"/>
      <c r="AT310" s="218" t="s">
        <v>186</v>
      </c>
      <c r="AU310" s="218" t="s">
        <v>89</v>
      </c>
      <c r="AV310" s="13" t="s">
        <v>89</v>
      </c>
      <c r="AW310" s="13" t="s">
        <v>35</v>
      </c>
      <c r="AX310" s="13" t="s">
        <v>80</v>
      </c>
      <c r="AY310" s="218" t="s">
        <v>177</v>
      </c>
    </row>
    <row r="311" spans="1:65" s="14" customFormat="1">
      <c r="B311" s="219"/>
      <c r="C311" s="220"/>
      <c r="D311" s="209" t="s">
        <v>186</v>
      </c>
      <c r="E311" s="221" t="s">
        <v>1</v>
      </c>
      <c r="F311" s="222" t="s">
        <v>188</v>
      </c>
      <c r="G311" s="220"/>
      <c r="H311" s="223">
        <v>82</v>
      </c>
      <c r="I311" s="224"/>
      <c r="J311" s="220"/>
      <c r="K311" s="220"/>
      <c r="L311" s="225"/>
      <c r="M311" s="226"/>
      <c r="N311" s="227"/>
      <c r="O311" s="227"/>
      <c r="P311" s="227"/>
      <c r="Q311" s="227"/>
      <c r="R311" s="227"/>
      <c r="S311" s="227"/>
      <c r="T311" s="228"/>
      <c r="AT311" s="229" t="s">
        <v>186</v>
      </c>
      <c r="AU311" s="229" t="s">
        <v>89</v>
      </c>
      <c r="AV311" s="14" t="s">
        <v>184</v>
      </c>
      <c r="AW311" s="14" t="s">
        <v>35</v>
      </c>
      <c r="AX311" s="14" t="s">
        <v>87</v>
      </c>
      <c r="AY311" s="229" t="s">
        <v>177</v>
      </c>
    </row>
    <row r="312" spans="1:65" s="2" customFormat="1" ht="24.2" customHeight="1">
      <c r="A312" s="35"/>
      <c r="B312" s="36"/>
      <c r="C312" s="193" t="s">
        <v>533</v>
      </c>
      <c r="D312" s="193" t="s">
        <v>180</v>
      </c>
      <c r="E312" s="194" t="s">
        <v>534</v>
      </c>
      <c r="F312" s="195" t="s">
        <v>535</v>
      </c>
      <c r="G312" s="196" t="s">
        <v>251</v>
      </c>
      <c r="H312" s="197">
        <v>147.58000000000001</v>
      </c>
      <c r="I312" s="198"/>
      <c r="J312" s="199">
        <f>ROUND(I312*H312,2)</f>
        <v>0</v>
      </c>
      <c r="K312" s="200"/>
      <c r="L312" s="40"/>
      <c r="M312" s="201" t="s">
        <v>1</v>
      </c>
      <c r="N312" s="202" t="s">
        <v>45</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193</v>
      </c>
      <c r="AT312" s="205" t="s">
        <v>180</v>
      </c>
      <c r="AU312" s="205" t="s">
        <v>89</v>
      </c>
      <c r="AY312" s="18" t="s">
        <v>177</v>
      </c>
      <c r="BE312" s="206">
        <f>IF(N312="základní",J312,0)</f>
        <v>0</v>
      </c>
      <c r="BF312" s="206">
        <f>IF(N312="snížená",J312,0)</f>
        <v>0</v>
      </c>
      <c r="BG312" s="206">
        <f>IF(N312="zákl. přenesená",J312,0)</f>
        <v>0</v>
      </c>
      <c r="BH312" s="206">
        <f>IF(N312="sníž. přenesená",J312,0)</f>
        <v>0</v>
      </c>
      <c r="BI312" s="206">
        <f>IF(N312="nulová",J312,0)</f>
        <v>0</v>
      </c>
      <c r="BJ312" s="18" t="s">
        <v>87</v>
      </c>
      <c r="BK312" s="206">
        <f>ROUND(I312*H312,2)</f>
        <v>0</v>
      </c>
      <c r="BL312" s="18" t="s">
        <v>193</v>
      </c>
      <c r="BM312" s="205" t="s">
        <v>536</v>
      </c>
    </row>
    <row r="313" spans="1:65" s="13" customFormat="1">
      <c r="B313" s="207"/>
      <c r="C313" s="208"/>
      <c r="D313" s="209" t="s">
        <v>186</v>
      </c>
      <c r="E313" s="210" t="s">
        <v>1</v>
      </c>
      <c r="F313" s="211" t="s">
        <v>537</v>
      </c>
      <c r="G313" s="208"/>
      <c r="H313" s="212">
        <v>38.200000000000003</v>
      </c>
      <c r="I313" s="213"/>
      <c r="J313" s="208"/>
      <c r="K313" s="208"/>
      <c r="L313" s="214"/>
      <c r="M313" s="215"/>
      <c r="N313" s="216"/>
      <c r="O313" s="216"/>
      <c r="P313" s="216"/>
      <c r="Q313" s="216"/>
      <c r="R313" s="216"/>
      <c r="S313" s="216"/>
      <c r="T313" s="217"/>
      <c r="AT313" s="218" t="s">
        <v>186</v>
      </c>
      <c r="AU313" s="218" t="s">
        <v>89</v>
      </c>
      <c r="AV313" s="13" t="s">
        <v>89</v>
      </c>
      <c r="AW313" s="13" t="s">
        <v>35</v>
      </c>
      <c r="AX313" s="13" t="s">
        <v>80</v>
      </c>
      <c r="AY313" s="218" t="s">
        <v>177</v>
      </c>
    </row>
    <row r="314" spans="1:65" s="13" customFormat="1">
      <c r="B314" s="207"/>
      <c r="C314" s="208"/>
      <c r="D314" s="209" t="s">
        <v>186</v>
      </c>
      <c r="E314" s="210" t="s">
        <v>1</v>
      </c>
      <c r="F314" s="211" t="s">
        <v>538</v>
      </c>
      <c r="G314" s="208"/>
      <c r="H314" s="212">
        <v>109.38</v>
      </c>
      <c r="I314" s="213"/>
      <c r="J314" s="208"/>
      <c r="K314" s="208"/>
      <c r="L314" s="214"/>
      <c r="M314" s="215"/>
      <c r="N314" s="216"/>
      <c r="O314" s="216"/>
      <c r="P314" s="216"/>
      <c r="Q314" s="216"/>
      <c r="R314" s="216"/>
      <c r="S314" s="216"/>
      <c r="T314" s="217"/>
      <c r="AT314" s="218" t="s">
        <v>186</v>
      </c>
      <c r="AU314" s="218" t="s">
        <v>89</v>
      </c>
      <c r="AV314" s="13" t="s">
        <v>89</v>
      </c>
      <c r="AW314" s="13" t="s">
        <v>35</v>
      </c>
      <c r="AX314" s="13" t="s">
        <v>80</v>
      </c>
      <c r="AY314" s="218" t="s">
        <v>177</v>
      </c>
    </row>
    <row r="315" spans="1:65" s="14" customFormat="1">
      <c r="B315" s="219"/>
      <c r="C315" s="220"/>
      <c r="D315" s="209" t="s">
        <v>186</v>
      </c>
      <c r="E315" s="221" t="s">
        <v>1</v>
      </c>
      <c r="F315" s="222" t="s">
        <v>188</v>
      </c>
      <c r="G315" s="220"/>
      <c r="H315" s="223">
        <v>147.58000000000001</v>
      </c>
      <c r="I315" s="224"/>
      <c r="J315" s="220"/>
      <c r="K315" s="220"/>
      <c r="L315" s="225"/>
      <c r="M315" s="226"/>
      <c r="N315" s="227"/>
      <c r="O315" s="227"/>
      <c r="P315" s="227"/>
      <c r="Q315" s="227"/>
      <c r="R315" s="227"/>
      <c r="S315" s="227"/>
      <c r="T315" s="228"/>
      <c r="AT315" s="229" t="s">
        <v>186</v>
      </c>
      <c r="AU315" s="229" t="s">
        <v>89</v>
      </c>
      <c r="AV315" s="14" t="s">
        <v>184</v>
      </c>
      <c r="AW315" s="14" t="s">
        <v>35</v>
      </c>
      <c r="AX315" s="14" t="s">
        <v>87</v>
      </c>
      <c r="AY315" s="229" t="s">
        <v>177</v>
      </c>
    </row>
    <row r="316" spans="1:65" s="2" customFormat="1" ht="37.9" customHeight="1">
      <c r="A316" s="35"/>
      <c r="B316" s="36"/>
      <c r="C316" s="193" t="s">
        <v>539</v>
      </c>
      <c r="D316" s="193" t="s">
        <v>180</v>
      </c>
      <c r="E316" s="194" t="s">
        <v>540</v>
      </c>
      <c r="F316" s="195" t="s">
        <v>541</v>
      </c>
      <c r="G316" s="196" t="s">
        <v>251</v>
      </c>
      <c r="H316" s="197">
        <v>147.58000000000001</v>
      </c>
      <c r="I316" s="198"/>
      <c r="J316" s="199">
        <f>ROUND(I316*H316,2)</f>
        <v>0</v>
      </c>
      <c r="K316" s="200"/>
      <c r="L316" s="40"/>
      <c r="M316" s="201" t="s">
        <v>1</v>
      </c>
      <c r="N316" s="202" t="s">
        <v>45</v>
      </c>
      <c r="O316" s="72"/>
      <c r="P316" s="203">
        <f>O316*H316</f>
        <v>0</v>
      </c>
      <c r="Q316" s="203">
        <v>0</v>
      </c>
      <c r="R316" s="203">
        <f>Q316*H316</f>
        <v>0</v>
      </c>
      <c r="S316" s="203">
        <v>4.0000000000000002E-4</v>
      </c>
      <c r="T316" s="204">
        <f>S316*H316</f>
        <v>5.9032000000000008E-2</v>
      </c>
      <c r="U316" s="35"/>
      <c r="V316" s="35"/>
      <c r="W316" s="35"/>
      <c r="X316" s="35"/>
      <c r="Y316" s="35"/>
      <c r="Z316" s="35"/>
      <c r="AA316" s="35"/>
      <c r="AB316" s="35"/>
      <c r="AC316" s="35"/>
      <c r="AD316" s="35"/>
      <c r="AE316" s="35"/>
      <c r="AR316" s="205" t="s">
        <v>193</v>
      </c>
      <c r="AT316" s="205" t="s">
        <v>180</v>
      </c>
      <c r="AU316" s="205" t="s">
        <v>89</v>
      </c>
      <c r="AY316" s="18" t="s">
        <v>177</v>
      </c>
      <c r="BE316" s="206">
        <f>IF(N316="základní",J316,0)</f>
        <v>0</v>
      </c>
      <c r="BF316" s="206">
        <f>IF(N316="snížená",J316,0)</f>
        <v>0</v>
      </c>
      <c r="BG316" s="206">
        <f>IF(N316="zákl. přenesená",J316,0)</f>
        <v>0</v>
      </c>
      <c r="BH316" s="206">
        <f>IF(N316="sníž. přenesená",J316,0)</f>
        <v>0</v>
      </c>
      <c r="BI316" s="206">
        <f>IF(N316="nulová",J316,0)</f>
        <v>0</v>
      </c>
      <c r="BJ316" s="18" t="s">
        <v>87</v>
      </c>
      <c r="BK316" s="206">
        <f>ROUND(I316*H316,2)</f>
        <v>0</v>
      </c>
      <c r="BL316" s="18" t="s">
        <v>193</v>
      </c>
      <c r="BM316" s="205" t="s">
        <v>542</v>
      </c>
    </row>
    <row r="317" spans="1:65" s="13" customFormat="1">
      <c r="B317" s="207"/>
      <c r="C317" s="208"/>
      <c r="D317" s="209" t="s">
        <v>186</v>
      </c>
      <c r="E317" s="210" t="s">
        <v>1</v>
      </c>
      <c r="F317" s="211" t="s">
        <v>537</v>
      </c>
      <c r="G317" s="208"/>
      <c r="H317" s="212">
        <v>38.200000000000003</v>
      </c>
      <c r="I317" s="213"/>
      <c r="J317" s="208"/>
      <c r="K317" s="208"/>
      <c r="L317" s="214"/>
      <c r="M317" s="215"/>
      <c r="N317" s="216"/>
      <c r="O317" s="216"/>
      <c r="P317" s="216"/>
      <c r="Q317" s="216"/>
      <c r="R317" s="216"/>
      <c r="S317" s="216"/>
      <c r="T317" s="217"/>
      <c r="AT317" s="218" t="s">
        <v>186</v>
      </c>
      <c r="AU317" s="218" t="s">
        <v>89</v>
      </c>
      <c r="AV317" s="13" t="s">
        <v>89</v>
      </c>
      <c r="AW317" s="13" t="s">
        <v>35</v>
      </c>
      <c r="AX317" s="13" t="s">
        <v>80</v>
      </c>
      <c r="AY317" s="218" t="s">
        <v>177</v>
      </c>
    </row>
    <row r="318" spans="1:65" s="13" customFormat="1">
      <c r="B318" s="207"/>
      <c r="C318" s="208"/>
      <c r="D318" s="209" t="s">
        <v>186</v>
      </c>
      <c r="E318" s="210" t="s">
        <v>1</v>
      </c>
      <c r="F318" s="211" t="s">
        <v>538</v>
      </c>
      <c r="G318" s="208"/>
      <c r="H318" s="212">
        <v>109.38</v>
      </c>
      <c r="I318" s="213"/>
      <c r="J318" s="208"/>
      <c r="K318" s="208"/>
      <c r="L318" s="214"/>
      <c r="M318" s="215"/>
      <c r="N318" s="216"/>
      <c r="O318" s="216"/>
      <c r="P318" s="216"/>
      <c r="Q318" s="216"/>
      <c r="R318" s="216"/>
      <c r="S318" s="216"/>
      <c r="T318" s="217"/>
      <c r="AT318" s="218" t="s">
        <v>186</v>
      </c>
      <c r="AU318" s="218" t="s">
        <v>89</v>
      </c>
      <c r="AV318" s="13" t="s">
        <v>89</v>
      </c>
      <c r="AW318" s="13" t="s">
        <v>35</v>
      </c>
      <c r="AX318" s="13" t="s">
        <v>80</v>
      </c>
      <c r="AY318" s="218" t="s">
        <v>177</v>
      </c>
    </row>
    <row r="319" spans="1:65" s="14" customFormat="1">
      <c r="B319" s="219"/>
      <c r="C319" s="220"/>
      <c r="D319" s="209" t="s">
        <v>186</v>
      </c>
      <c r="E319" s="221" t="s">
        <v>1</v>
      </c>
      <c r="F319" s="222" t="s">
        <v>188</v>
      </c>
      <c r="G319" s="220"/>
      <c r="H319" s="223">
        <v>147.58000000000001</v>
      </c>
      <c r="I319" s="224"/>
      <c r="J319" s="220"/>
      <c r="K319" s="220"/>
      <c r="L319" s="225"/>
      <c r="M319" s="226"/>
      <c r="N319" s="227"/>
      <c r="O319" s="227"/>
      <c r="P319" s="227"/>
      <c r="Q319" s="227"/>
      <c r="R319" s="227"/>
      <c r="S319" s="227"/>
      <c r="T319" s="228"/>
      <c r="AT319" s="229" t="s">
        <v>186</v>
      </c>
      <c r="AU319" s="229" t="s">
        <v>89</v>
      </c>
      <c r="AV319" s="14" t="s">
        <v>184</v>
      </c>
      <c r="AW319" s="14" t="s">
        <v>35</v>
      </c>
      <c r="AX319" s="14" t="s">
        <v>87</v>
      </c>
      <c r="AY319" s="229" t="s">
        <v>177</v>
      </c>
    </row>
    <row r="320" spans="1:65" s="2" customFormat="1" ht="16.5" customHeight="1">
      <c r="A320" s="35"/>
      <c r="B320" s="36"/>
      <c r="C320" s="193" t="s">
        <v>543</v>
      </c>
      <c r="D320" s="193" t="s">
        <v>180</v>
      </c>
      <c r="E320" s="194" t="s">
        <v>544</v>
      </c>
      <c r="F320" s="195" t="s">
        <v>545</v>
      </c>
      <c r="G320" s="196" t="s">
        <v>199</v>
      </c>
      <c r="H320" s="197">
        <v>400</v>
      </c>
      <c r="I320" s="198"/>
      <c r="J320" s="199">
        <f>ROUND(I320*H320,2)</f>
        <v>0</v>
      </c>
      <c r="K320" s="200"/>
      <c r="L320" s="40"/>
      <c r="M320" s="201" t="s">
        <v>1</v>
      </c>
      <c r="N320" s="202" t="s">
        <v>45</v>
      </c>
      <c r="O320" s="72"/>
      <c r="P320" s="203">
        <f>O320*H320</f>
        <v>0</v>
      </c>
      <c r="Q320" s="203">
        <v>0</v>
      </c>
      <c r="R320" s="203">
        <f>Q320*H320</f>
        <v>0</v>
      </c>
      <c r="S320" s="203">
        <v>0.01</v>
      </c>
      <c r="T320" s="204">
        <f>S320*H320</f>
        <v>4</v>
      </c>
      <c r="U320" s="35"/>
      <c r="V320" s="35"/>
      <c r="W320" s="35"/>
      <c r="X320" s="35"/>
      <c r="Y320" s="35"/>
      <c r="Z320" s="35"/>
      <c r="AA320" s="35"/>
      <c r="AB320" s="35"/>
      <c r="AC320" s="35"/>
      <c r="AD320" s="35"/>
      <c r="AE320" s="35"/>
      <c r="AR320" s="205" t="s">
        <v>193</v>
      </c>
      <c r="AT320" s="205" t="s">
        <v>180</v>
      </c>
      <c r="AU320" s="205" t="s">
        <v>89</v>
      </c>
      <c r="AY320" s="18" t="s">
        <v>177</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193</v>
      </c>
      <c r="BM320" s="205" t="s">
        <v>546</v>
      </c>
    </row>
    <row r="321" spans="1:65" s="2" customFormat="1" ht="16.5" customHeight="1">
      <c r="A321" s="35"/>
      <c r="B321" s="36"/>
      <c r="C321" s="193" t="s">
        <v>547</v>
      </c>
      <c r="D321" s="193" t="s">
        <v>180</v>
      </c>
      <c r="E321" s="194" t="s">
        <v>548</v>
      </c>
      <c r="F321" s="195" t="s">
        <v>549</v>
      </c>
      <c r="G321" s="196" t="s">
        <v>199</v>
      </c>
      <c r="H321" s="197">
        <v>400</v>
      </c>
      <c r="I321" s="198"/>
      <c r="J321" s="199">
        <f>ROUND(I321*H321,2)</f>
        <v>0</v>
      </c>
      <c r="K321" s="200"/>
      <c r="L321" s="40"/>
      <c r="M321" s="201" t="s">
        <v>1</v>
      </c>
      <c r="N321" s="202" t="s">
        <v>45</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193</v>
      </c>
      <c r="AT321" s="205" t="s">
        <v>180</v>
      </c>
      <c r="AU321" s="205" t="s">
        <v>89</v>
      </c>
      <c r="AY321" s="18" t="s">
        <v>177</v>
      </c>
      <c r="BE321" s="206">
        <f>IF(N321="základní",J321,0)</f>
        <v>0</v>
      </c>
      <c r="BF321" s="206">
        <f>IF(N321="snížená",J321,0)</f>
        <v>0</v>
      </c>
      <c r="BG321" s="206">
        <f>IF(N321="zákl. přenesená",J321,0)</f>
        <v>0</v>
      </c>
      <c r="BH321" s="206">
        <f>IF(N321="sníž. přenesená",J321,0)</f>
        <v>0</v>
      </c>
      <c r="BI321" s="206">
        <f>IF(N321="nulová",J321,0)</f>
        <v>0</v>
      </c>
      <c r="BJ321" s="18" t="s">
        <v>87</v>
      </c>
      <c r="BK321" s="206">
        <f>ROUND(I321*H321,2)</f>
        <v>0</v>
      </c>
      <c r="BL321" s="18" t="s">
        <v>193</v>
      </c>
      <c r="BM321" s="205" t="s">
        <v>550</v>
      </c>
    </row>
    <row r="322" spans="1:65" s="13" customFormat="1">
      <c r="B322" s="207"/>
      <c r="C322" s="208"/>
      <c r="D322" s="209" t="s">
        <v>186</v>
      </c>
      <c r="E322" s="210" t="s">
        <v>1</v>
      </c>
      <c r="F322" s="211" t="s">
        <v>551</v>
      </c>
      <c r="G322" s="208"/>
      <c r="H322" s="212">
        <v>400</v>
      </c>
      <c r="I322" s="213"/>
      <c r="J322" s="208"/>
      <c r="K322" s="208"/>
      <c r="L322" s="214"/>
      <c r="M322" s="215"/>
      <c r="N322" s="216"/>
      <c r="O322" s="216"/>
      <c r="P322" s="216"/>
      <c r="Q322" s="216"/>
      <c r="R322" s="216"/>
      <c r="S322" s="216"/>
      <c r="T322" s="217"/>
      <c r="AT322" s="218" t="s">
        <v>186</v>
      </c>
      <c r="AU322" s="218" t="s">
        <v>89</v>
      </c>
      <c r="AV322" s="13" t="s">
        <v>89</v>
      </c>
      <c r="AW322" s="13" t="s">
        <v>35</v>
      </c>
      <c r="AX322" s="13" t="s">
        <v>80</v>
      </c>
      <c r="AY322" s="218" t="s">
        <v>177</v>
      </c>
    </row>
    <row r="323" spans="1:65" s="14" customFormat="1">
      <c r="B323" s="219"/>
      <c r="C323" s="220"/>
      <c r="D323" s="209" t="s">
        <v>186</v>
      </c>
      <c r="E323" s="221" t="s">
        <v>1</v>
      </c>
      <c r="F323" s="222" t="s">
        <v>188</v>
      </c>
      <c r="G323" s="220"/>
      <c r="H323" s="223">
        <v>400</v>
      </c>
      <c r="I323" s="224"/>
      <c r="J323" s="220"/>
      <c r="K323" s="220"/>
      <c r="L323" s="225"/>
      <c r="M323" s="226"/>
      <c r="N323" s="227"/>
      <c r="O323" s="227"/>
      <c r="P323" s="227"/>
      <c r="Q323" s="227"/>
      <c r="R323" s="227"/>
      <c r="S323" s="227"/>
      <c r="T323" s="228"/>
      <c r="AT323" s="229" t="s">
        <v>186</v>
      </c>
      <c r="AU323" s="229" t="s">
        <v>89</v>
      </c>
      <c r="AV323" s="14" t="s">
        <v>184</v>
      </c>
      <c r="AW323" s="14" t="s">
        <v>35</v>
      </c>
      <c r="AX323" s="14" t="s">
        <v>87</v>
      </c>
      <c r="AY323" s="229" t="s">
        <v>177</v>
      </c>
    </row>
    <row r="324" spans="1:65" s="12" customFormat="1" ht="22.9" customHeight="1">
      <c r="B324" s="177"/>
      <c r="C324" s="178"/>
      <c r="D324" s="179" t="s">
        <v>79</v>
      </c>
      <c r="E324" s="191" t="s">
        <v>552</v>
      </c>
      <c r="F324" s="191" t="s">
        <v>553</v>
      </c>
      <c r="G324" s="178"/>
      <c r="H324" s="178"/>
      <c r="I324" s="181"/>
      <c r="J324" s="192">
        <f>BK324</f>
        <v>0</v>
      </c>
      <c r="K324" s="178"/>
      <c r="L324" s="183"/>
      <c r="M324" s="184"/>
      <c r="N324" s="185"/>
      <c r="O324" s="185"/>
      <c r="P324" s="186">
        <f>SUM(P325:P329)</f>
        <v>0</v>
      </c>
      <c r="Q324" s="185"/>
      <c r="R324" s="186">
        <f>SUM(R325:R329)</f>
        <v>2.511E-2</v>
      </c>
      <c r="S324" s="185"/>
      <c r="T324" s="187">
        <f>SUM(T325:T329)</f>
        <v>0</v>
      </c>
      <c r="AR324" s="188" t="s">
        <v>89</v>
      </c>
      <c r="AT324" s="189" t="s">
        <v>79</v>
      </c>
      <c r="AU324" s="189" t="s">
        <v>87</v>
      </c>
      <c r="AY324" s="188" t="s">
        <v>177</v>
      </c>
      <c r="BK324" s="190">
        <f>SUM(BK325:BK329)</f>
        <v>0</v>
      </c>
    </row>
    <row r="325" spans="1:65" s="2" customFormat="1" ht="16.5" customHeight="1">
      <c r="A325" s="35"/>
      <c r="B325" s="36"/>
      <c r="C325" s="193" t="s">
        <v>554</v>
      </c>
      <c r="D325" s="193" t="s">
        <v>180</v>
      </c>
      <c r="E325" s="194" t="s">
        <v>555</v>
      </c>
      <c r="F325" s="195" t="s">
        <v>556</v>
      </c>
      <c r="G325" s="196" t="s">
        <v>251</v>
      </c>
      <c r="H325" s="197">
        <v>1.8</v>
      </c>
      <c r="I325" s="198"/>
      <c r="J325" s="199">
        <f>ROUND(I325*H325,2)</f>
        <v>0</v>
      </c>
      <c r="K325" s="200"/>
      <c r="L325" s="40"/>
      <c r="M325" s="201" t="s">
        <v>1</v>
      </c>
      <c r="N325" s="202" t="s">
        <v>45</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193</v>
      </c>
      <c r="AT325" s="205" t="s">
        <v>180</v>
      </c>
      <c r="AU325" s="205" t="s">
        <v>89</v>
      </c>
      <c r="AY325" s="18" t="s">
        <v>177</v>
      </c>
      <c r="BE325" s="206">
        <f>IF(N325="základní",J325,0)</f>
        <v>0</v>
      </c>
      <c r="BF325" s="206">
        <f>IF(N325="snížená",J325,0)</f>
        <v>0</v>
      </c>
      <c r="BG325" s="206">
        <f>IF(N325="zákl. přenesená",J325,0)</f>
        <v>0</v>
      </c>
      <c r="BH325" s="206">
        <f>IF(N325="sníž. přenesená",J325,0)</f>
        <v>0</v>
      </c>
      <c r="BI325" s="206">
        <f>IF(N325="nulová",J325,0)</f>
        <v>0</v>
      </c>
      <c r="BJ325" s="18" t="s">
        <v>87</v>
      </c>
      <c r="BK325" s="206">
        <f>ROUND(I325*H325,2)</f>
        <v>0</v>
      </c>
      <c r="BL325" s="18" t="s">
        <v>193</v>
      </c>
      <c r="BM325" s="205" t="s">
        <v>557</v>
      </c>
    </row>
    <row r="326" spans="1:65" s="13" customFormat="1">
      <c r="B326" s="207"/>
      <c r="C326" s="208"/>
      <c r="D326" s="209" t="s">
        <v>186</v>
      </c>
      <c r="E326" s="210" t="s">
        <v>1</v>
      </c>
      <c r="F326" s="211" t="s">
        <v>558</v>
      </c>
      <c r="G326" s="208"/>
      <c r="H326" s="212">
        <v>1.8</v>
      </c>
      <c r="I326" s="213"/>
      <c r="J326" s="208"/>
      <c r="K326" s="208"/>
      <c r="L326" s="214"/>
      <c r="M326" s="215"/>
      <c r="N326" s="216"/>
      <c r="O326" s="216"/>
      <c r="P326" s="216"/>
      <c r="Q326" s="216"/>
      <c r="R326" s="216"/>
      <c r="S326" s="216"/>
      <c r="T326" s="217"/>
      <c r="AT326" s="218" t="s">
        <v>186</v>
      </c>
      <c r="AU326" s="218" t="s">
        <v>89</v>
      </c>
      <c r="AV326" s="13" t="s">
        <v>89</v>
      </c>
      <c r="AW326" s="13" t="s">
        <v>35</v>
      </c>
      <c r="AX326" s="13" t="s">
        <v>80</v>
      </c>
      <c r="AY326" s="218" t="s">
        <v>177</v>
      </c>
    </row>
    <row r="327" spans="1:65" s="14" customFormat="1">
      <c r="B327" s="219"/>
      <c r="C327" s="220"/>
      <c r="D327" s="209" t="s">
        <v>186</v>
      </c>
      <c r="E327" s="221" t="s">
        <v>1</v>
      </c>
      <c r="F327" s="222" t="s">
        <v>188</v>
      </c>
      <c r="G327" s="220"/>
      <c r="H327" s="223">
        <v>1.8</v>
      </c>
      <c r="I327" s="224"/>
      <c r="J327" s="220"/>
      <c r="K327" s="220"/>
      <c r="L327" s="225"/>
      <c r="M327" s="226"/>
      <c r="N327" s="227"/>
      <c r="O327" s="227"/>
      <c r="P327" s="227"/>
      <c r="Q327" s="227"/>
      <c r="R327" s="227"/>
      <c r="S327" s="227"/>
      <c r="T327" s="228"/>
      <c r="AT327" s="229" t="s">
        <v>186</v>
      </c>
      <c r="AU327" s="229" t="s">
        <v>89</v>
      </c>
      <c r="AV327" s="14" t="s">
        <v>184</v>
      </c>
      <c r="AW327" s="14" t="s">
        <v>35</v>
      </c>
      <c r="AX327" s="14" t="s">
        <v>87</v>
      </c>
      <c r="AY327" s="229" t="s">
        <v>177</v>
      </c>
    </row>
    <row r="328" spans="1:65" s="2" customFormat="1" ht="16.5" customHeight="1">
      <c r="A328" s="35"/>
      <c r="B328" s="36"/>
      <c r="C328" s="240" t="s">
        <v>559</v>
      </c>
      <c r="D328" s="240" t="s">
        <v>216</v>
      </c>
      <c r="E328" s="241" t="s">
        <v>560</v>
      </c>
      <c r="F328" s="242" t="s">
        <v>561</v>
      </c>
      <c r="G328" s="243" t="s">
        <v>251</v>
      </c>
      <c r="H328" s="244">
        <v>1.8</v>
      </c>
      <c r="I328" s="245"/>
      <c r="J328" s="246">
        <f>ROUND(I328*H328,2)</f>
        <v>0</v>
      </c>
      <c r="K328" s="247"/>
      <c r="L328" s="248"/>
      <c r="M328" s="249" t="s">
        <v>1</v>
      </c>
      <c r="N328" s="250" t="s">
        <v>45</v>
      </c>
      <c r="O328" s="72"/>
      <c r="P328" s="203">
        <f>O328*H328</f>
        <v>0</v>
      </c>
      <c r="Q328" s="203">
        <v>1.2E-2</v>
      </c>
      <c r="R328" s="203">
        <f>Q328*H328</f>
        <v>2.1600000000000001E-2</v>
      </c>
      <c r="S328" s="203">
        <v>0</v>
      </c>
      <c r="T328" s="204">
        <f>S328*H328</f>
        <v>0</v>
      </c>
      <c r="U328" s="35"/>
      <c r="V328" s="35"/>
      <c r="W328" s="35"/>
      <c r="X328" s="35"/>
      <c r="Y328" s="35"/>
      <c r="Z328" s="35"/>
      <c r="AA328" s="35"/>
      <c r="AB328" s="35"/>
      <c r="AC328" s="35"/>
      <c r="AD328" s="35"/>
      <c r="AE328" s="35"/>
      <c r="AR328" s="205" t="s">
        <v>335</v>
      </c>
      <c r="AT328" s="205" t="s">
        <v>216</v>
      </c>
      <c r="AU328" s="205" t="s">
        <v>89</v>
      </c>
      <c r="AY328" s="18" t="s">
        <v>177</v>
      </c>
      <c r="BE328" s="206">
        <f>IF(N328="základní",J328,0)</f>
        <v>0</v>
      </c>
      <c r="BF328" s="206">
        <f>IF(N328="snížená",J328,0)</f>
        <v>0</v>
      </c>
      <c r="BG328" s="206">
        <f>IF(N328="zákl. přenesená",J328,0)</f>
        <v>0</v>
      </c>
      <c r="BH328" s="206">
        <f>IF(N328="sníž. přenesená",J328,0)</f>
        <v>0</v>
      </c>
      <c r="BI328" s="206">
        <f>IF(N328="nulová",J328,0)</f>
        <v>0</v>
      </c>
      <c r="BJ328" s="18" t="s">
        <v>87</v>
      </c>
      <c r="BK328" s="206">
        <f>ROUND(I328*H328,2)</f>
        <v>0</v>
      </c>
      <c r="BL328" s="18" t="s">
        <v>193</v>
      </c>
      <c r="BM328" s="205" t="s">
        <v>562</v>
      </c>
    </row>
    <row r="329" spans="1:65" s="2" customFormat="1" ht="16.5" customHeight="1">
      <c r="A329" s="35"/>
      <c r="B329" s="36"/>
      <c r="C329" s="240" t="s">
        <v>563</v>
      </c>
      <c r="D329" s="240" t="s">
        <v>216</v>
      </c>
      <c r="E329" s="241" t="s">
        <v>564</v>
      </c>
      <c r="F329" s="242" t="s">
        <v>565</v>
      </c>
      <c r="G329" s="243" t="s">
        <v>251</v>
      </c>
      <c r="H329" s="244">
        <v>1.8</v>
      </c>
      <c r="I329" s="245"/>
      <c r="J329" s="246">
        <f>ROUND(I329*H329,2)</f>
        <v>0</v>
      </c>
      <c r="K329" s="247"/>
      <c r="L329" s="248"/>
      <c r="M329" s="249" t="s">
        <v>1</v>
      </c>
      <c r="N329" s="250" t="s">
        <v>45</v>
      </c>
      <c r="O329" s="72"/>
      <c r="P329" s="203">
        <f>O329*H329</f>
        <v>0</v>
      </c>
      <c r="Q329" s="203">
        <v>1.9499999999999999E-3</v>
      </c>
      <c r="R329" s="203">
        <f>Q329*H329</f>
        <v>3.5100000000000001E-3</v>
      </c>
      <c r="S329" s="203">
        <v>0</v>
      </c>
      <c r="T329" s="204">
        <f>S329*H329</f>
        <v>0</v>
      </c>
      <c r="U329" s="35"/>
      <c r="V329" s="35"/>
      <c r="W329" s="35"/>
      <c r="X329" s="35"/>
      <c r="Y329" s="35"/>
      <c r="Z329" s="35"/>
      <c r="AA329" s="35"/>
      <c r="AB329" s="35"/>
      <c r="AC329" s="35"/>
      <c r="AD329" s="35"/>
      <c r="AE329" s="35"/>
      <c r="AR329" s="205" t="s">
        <v>335</v>
      </c>
      <c r="AT329" s="205" t="s">
        <v>216</v>
      </c>
      <c r="AU329" s="205" t="s">
        <v>89</v>
      </c>
      <c r="AY329" s="18" t="s">
        <v>177</v>
      </c>
      <c r="BE329" s="206">
        <f>IF(N329="základní",J329,0)</f>
        <v>0</v>
      </c>
      <c r="BF329" s="206">
        <f>IF(N329="snížená",J329,0)</f>
        <v>0</v>
      </c>
      <c r="BG329" s="206">
        <f>IF(N329="zákl. přenesená",J329,0)</f>
        <v>0</v>
      </c>
      <c r="BH329" s="206">
        <f>IF(N329="sníž. přenesená",J329,0)</f>
        <v>0</v>
      </c>
      <c r="BI329" s="206">
        <f>IF(N329="nulová",J329,0)</f>
        <v>0</v>
      </c>
      <c r="BJ329" s="18" t="s">
        <v>87</v>
      </c>
      <c r="BK329" s="206">
        <f>ROUND(I329*H329,2)</f>
        <v>0</v>
      </c>
      <c r="BL329" s="18" t="s">
        <v>193</v>
      </c>
      <c r="BM329" s="205" t="s">
        <v>566</v>
      </c>
    </row>
    <row r="330" spans="1:65" s="12" customFormat="1" ht="22.9" customHeight="1">
      <c r="B330" s="177"/>
      <c r="C330" s="178"/>
      <c r="D330" s="179" t="s">
        <v>79</v>
      </c>
      <c r="E330" s="191" t="s">
        <v>567</v>
      </c>
      <c r="F330" s="191" t="s">
        <v>568</v>
      </c>
      <c r="G330" s="178"/>
      <c r="H330" s="178"/>
      <c r="I330" s="181"/>
      <c r="J330" s="192">
        <f>BK330</f>
        <v>0</v>
      </c>
      <c r="K330" s="178"/>
      <c r="L330" s="183"/>
      <c r="M330" s="184"/>
      <c r="N330" s="185"/>
      <c r="O330" s="185"/>
      <c r="P330" s="186">
        <f>P331</f>
        <v>0</v>
      </c>
      <c r="Q330" s="185"/>
      <c r="R330" s="186">
        <f>R331</f>
        <v>0</v>
      </c>
      <c r="S330" s="185"/>
      <c r="T330" s="187">
        <f>T331</f>
        <v>0</v>
      </c>
      <c r="AR330" s="188" t="s">
        <v>89</v>
      </c>
      <c r="AT330" s="189" t="s">
        <v>79</v>
      </c>
      <c r="AU330" s="189" t="s">
        <v>87</v>
      </c>
      <c r="AY330" s="188" t="s">
        <v>177</v>
      </c>
      <c r="BK330" s="190">
        <f>BK331</f>
        <v>0</v>
      </c>
    </row>
    <row r="331" spans="1:65" s="2" customFormat="1" ht="37.9" customHeight="1">
      <c r="A331" s="35"/>
      <c r="B331" s="36"/>
      <c r="C331" s="193" t="s">
        <v>569</v>
      </c>
      <c r="D331" s="193" t="s">
        <v>180</v>
      </c>
      <c r="E331" s="194" t="s">
        <v>570</v>
      </c>
      <c r="F331" s="195" t="s">
        <v>571</v>
      </c>
      <c r="G331" s="196" t="s">
        <v>572</v>
      </c>
      <c r="H331" s="197">
        <v>1</v>
      </c>
      <c r="I331" s="198"/>
      <c r="J331" s="199">
        <f>ROUND(I331*H331,2)</f>
        <v>0</v>
      </c>
      <c r="K331" s="200"/>
      <c r="L331" s="40"/>
      <c r="M331" s="201" t="s">
        <v>1</v>
      </c>
      <c r="N331" s="202" t="s">
        <v>45</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193</v>
      </c>
      <c r="AT331" s="205" t="s">
        <v>180</v>
      </c>
      <c r="AU331" s="205" t="s">
        <v>89</v>
      </c>
      <c r="AY331" s="18" t="s">
        <v>177</v>
      </c>
      <c r="BE331" s="206">
        <f>IF(N331="základní",J331,0)</f>
        <v>0</v>
      </c>
      <c r="BF331" s="206">
        <f>IF(N331="snížená",J331,0)</f>
        <v>0</v>
      </c>
      <c r="BG331" s="206">
        <f>IF(N331="zákl. přenesená",J331,0)</f>
        <v>0</v>
      </c>
      <c r="BH331" s="206">
        <f>IF(N331="sníž. přenesená",J331,0)</f>
        <v>0</v>
      </c>
      <c r="BI331" s="206">
        <f>IF(N331="nulová",J331,0)</f>
        <v>0</v>
      </c>
      <c r="BJ331" s="18" t="s">
        <v>87</v>
      </c>
      <c r="BK331" s="206">
        <f>ROUND(I331*H331,2)</f>
        <v>0</v>
      </c>
      <c r="BL331" s="18" t="s">
        <v>193</v>
      </c>
      <c r="BM331" s="205" t="s">
        <v>573</v>
      </c>
    </row>
    <row r="332" spans="1:65" s="12" customFormat="1" ht="22.9" customHeight="1">
      <c r="B332" s="177"/>
      <c r="C332" s="178"/>
      <c r="D332" s="179" t="s">
        <v>79</v>
      </c>
      <c r="E332" s="191" t="s">
        <v>574</v>
      </c>
      <c r="F332" s="191" t="s">
        <v>575</v>
      </c>
      <c r="G332" s="178"/>
      <c r="H332" s="178"/>
      <c r="I332" s="181"/>
      <c r="J332" s="192">
        <f>BK332</f>
        <v>0</v>
      </c>
      <c r="K332" s="178"/>
      <c r="L332" s="183"/>
      <c r="M332" s="184"/>
      <c r="N332" s="185"/>
      <c r="O332" s="185"/>
      <c r="P332" s="186">
        <f>SUM(P333:P359)</f>
        <v>0</v>
      </c>
      <c r="Q332" s="185"/>
      <c r="R332" s="186">
        <f>SUM(R333:R359)</f>
        <v>0.65442840000000002</v>
      </c>
      <c r="S332" s="185"/>
      <c r="T332" s="187">
        <f>SUM(T333:T359)</f>
        <v>0.27464</v>
      </c>
      <c r="AR332" s="188" t="s">
        <v>89</v>
      </c>
      <c r="AT332" s="189" t="s">
        <v>79</v>
      </c>
      <c r="AU332" s="189" t="s">
        <v>87</v>
      </c>
      <c r="AY332" s="188" t="s">
        <v>177</v>
      </c>
      <c r="BK332" s="190">
        <f>SUM(BK333:BK359)</f>
        <v>0</v>
      </c>
    </row>
    <row r="333" spans="1:65" s="2" customFormat="1" ht="24.2" customHeight="1">
      <c r="A333" s="35"/>
      <c r="B333" s="36"/>
      <c r="C333" s="193" t="s">
        <v>576</v>
      </c>
      <c r="D333" s="193" t="s">
        <v>180</v>
      </c>
      <c r="E333" s="194" t="s">
        <v>577</v>
      </c>
      <c r="F333" s="195" t="s">
        <v>578</v>
      </c>
      <c r="G333" s="196" t="s">
        <v>251</v>
      </c>
      <c r="H333" s="197">
        <v>71.08</v>
      </c>
      <c r="I333" s="198"/>
      <c r="J333" s="199">
        <f>ROUND(I333*H333,2)</f>
        <v>0</v>
      </c>
      <c r="K333" s="200"/>
      <c r="L333" s="40"/>
      <c r="M333" s="201" t="s">
        <v>1</v>
      </c>
      <c r="N333" s="202" t="s">
        <v>45</v>
      </c>
      <c r="O333" s="72"/>
      <c r="P333" s="203">
        <f>O333*H333</f>
        <v>0</v>
      </c>
      <c r="Q333" s="203">
        <v>0</v>
      </c>
      <c r="R333" s="203">
        <f>Q333*H333</f>
        <v>0</v>
      </c>
      <c r="S333" s="203">
        <v>2.5999999999999999E-3</v>
      </c>
      <c r="T333" s="204">
        <f>S333*H333</f>
        <v>0.184808</v>
      </c>
      <c r="U333" s="35"/>
      <c r="V333" s="35"/>
      <c r="W333" s="35"/>
      <c r="X333" s="35"/>
      <c r="Y333" s="35"/>
      <c r="Z333" s="35"/>
      <c r="AA333" s="35"/>
      <c r="AB333" s="35"/>
      <c r="AC333" s="35"/>
      <c r="AD333" s="35"/>
      <c r="AE333" s="35"/>
      <c r="AR333" s="205" t="s">
        <v>193</v>
      </c>
      <c r="AT333" s="205" t="s">
        <v>180</v>
      </c>
      <c r="AU333" s="205" t="s">
        <v>89</v>
      </c>
      <c r="AY333" s="18" t="s">
        <v>177</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193</v>
      </c>
      <c r="BM333" s="205" t="s">
        <v>579</v>
      </c>
    </row>
    <row r="334" spans="1:65" s="13" customFormat="1">
      <c r="B334" s="207"/>
      <c r="C334" s="208"/>
      <c r="D334" s="209" t="s">
        <v>186</v>
      </c>
      <c r="E334" s="210" t="s">
        <v>1</v>
      </c>
      <c r="F334" s="211" t="s">
        <v>580</v>
      </c>
      <c r="G334" s="208"/>
      <c r="H334" s="212">
        <v>71.08</v>
      </c>
      <c r="I334" s="213"/>
      <c r="J334" s="208"/>
      <c r="K334" s="208"/>
      <c r="L334" s="214"/>
      <c r="M334" s="215"/>
      <c r="N334" s="216"/>
      <c r="O334" s="216"/>
      <c r="P334" s="216"/>
      <c r="Q334" s="216"/>
      <c r="R334" s="216"/>
      <c r="S334" s="216"/>
      <c r="T334" s="217"/>
      <c r="AT334" s="218" t="s">
        <v>186</v>
      </c>
      <c r="AU334" s="218" t="s">
        <v>89</v>
      </c>
      <c r="AV334" s="13" t="s">
        <v>89</v>
      </c>
      <c r="AW334" s="13" t="s">
        <v>35</v>
      </c>
      <c r="AX334" s="13" t="s">
        <v>80</v>
      </c>
      <c r="AY334" s="218" t="s">
        <v>177</v>
      </c>
    </row>
    <row r="335" spans="1:65" s="14" customFormat="1">
      <c r="B335" s="219"/>
      <c r="C335" s="220"/>
      <c r="D335" s="209" t="s">
        <v>186</v>
      </c>
      <c r="E335" s="221" t="s">
        <v>1</v>
      </c>
      <c r="F335" s="222" t="s">
        <v>188</v>
      </c>
      <c r="G335" s="220"/>
      <c r="H335" s="223">
        <v>71.08</v>
      </c>
      <c r="I335" s="224"/>
      <c r="J335" s="220"/>
      <c r="K335" s="220"/>
      <c r="L335" s="225"/>
      <c r="M335" s="226"/>
      <c r="N335" s="227"/>
      <c r="O335" s="227"/>
      <c r="P335" s="227"/>
      <c r="Q335" s="227"/>
      <c r="R335" s="227"/>
      <c r="S335" s="227"/>
      <c r="T335" s="228"/>
      <c r="AT335" s="229" t="s">
        <v>186</v>
      </c>
      <c r="AU335" s="229" t="s">
        <v>89</v>
      </c>
      <c r="AV335" s="14" t="s">
        <v>184</v>
      </c>
      <c r="AW335" s="14" t="s">
        <v>35</v>
      </c>
      <c r="AX335" s="14" t="s">
        <v>87</v>
      </c>
      <c r="AY335" s="229" t="s">
        <v>177</v>
      </c>
    </row>
    <row r="336" spans="1:65" s="2" customFormat="1" ht="24.2" customHeight="1">
      <c r="A336" s="35"/>
      <c r="B336" s="36"/>
      <c r="C336" s="193" t="s">
        <v>581</v>
      </c>
      <c r="D336" s="193" t="s">
        <v>180</v>
      </c>
      <c r="E336" s="194" t="s">
        <v>582</v>
      </c>
      <c r="F336" s="195" t="s">
        <v>583</v>
      </c>
      <c r="G336" s="196" t="s">
        <v>251</v>
      </c>
      <c r="H336" s="197">
        <v>22.8</v>
      </c>
      <c r="I336" s="198"/>
      <c r="J336" s="199">
        <f>ROUND(I336*H336,2)</f>
        <v>0</v>
      </c>
      <c r="K336" s="200"/>
      <c r="L336" s="40"/>
      <c r="M336" s="201" t="s">
        <v>1</v>
      </c>
      <c r="N336" s="202" t="s">
        <v>45</v>
      </c>
      <c r="O336" s="72"/>
      <c r="P336" s="203">
        <f>O336*H336</f>
        <v>0</v>
      </c>
      <c r="Q336" s="203">
        <v>0</v>
      </c>
      <c r="R336" s="203">
        <f>Q336*H336</f>
        <v>0</v>
      </c>
      <c r="S336" s="203">
        <v>3.9399999999999999E-3</v>
      </c>
      <c r="T336" s="204">
        <f>S336*H336</f>
        <v>8.9831999999999995E-2</v>
      </c>
      <c r="U336" s="35"/>
      <c r="V336" s="35"/>
      <c r="W336" s="35"/>
      <c r="X336" s="35"/>
      <c r="Y336" s="35"/>
      <c r="Z336" s="35"/>
      <c r="AA336" s="35"/>
      <c r="AB336" s="35"/>
      <c r="AC336" s="35"/>
      <c r="AD336" s="35"/>
      <c r="AE336" s="35"/>
      <c r="AR336" s="205" t="s">
        <v>193</v>
      </c>
      <c r="AT336" s="205" t="s">
        <v>180</v>
      </c>
      <c r="AU336" s="205" t="s">
        <v>89</v>
      </c>
      <c r="AY336" s="18" t="s">
        <v>177</v>
      </c>
      <c r="BE336" s="206">
        <f>IF(N336="základní",J336,0)</f>
        <v>0</v>
      </c>
      <c r="BF336" s="206">
        <f>IF(N336="snížená",J336,0)</f>
        <v>0</v>
      </c>
      <c r="BG336" s="206">
        <f>IF(N336="zákl. přenesená",J336,0)</f>
        <v>0</v>
      </c>
      <c r="BH336" s="206">
        <f>IF(N336="sníž. přenesená",J336,0)</f>
        <v>0</v>
      </c>
      <c r="BI336" s="206">
        <f>IF(N336="nulová",J336,0)</f>
        <v>0</v>
      </c>
      <c r="BJ336" s="18" t="s">
        <v>87</v>
      </c>
      <c r="BK336" s="206">
        <f>ROUND(I336*H336,2)</f>
        <v>0</v>
      </c>
      <c r="BL336" s="18" t="s">
        <v>193</v>
      </c>
      <c r="BM336" s="205" t="s">
        <v>584</v>
      </c>
    </row>
    <row r="337" spans="1:65" s="13" customFormat="1">
      <c r="B337" s="207"/>
      <c r="C337" s="208"/>
      <c r="D337" s="209" t="s">
        <v>186</v>
      </c>
      <c r="E337" s="210" t="s">
        <v>1</v>
      </c>
      <c r="F337" s="211" t="s">
        <v>585</v>
      </c>
      <c r="G337" s="208"/>
      <c r="H337" s="212">
        <v>22.8</v>
      </c>
      <c r="I337" s="213"/>
      <c r="J337" s="208"/>
      <c r="K337" s="208"/>
      <c r="L337" s="214"/>
      <c r="M337" s="215"/>
      <c r="N337" s="216"/>
      <c r="O337" s="216"/>
      <c r="P337" s="216"/>
      <c r="Q337" s="216"/>
      <c r="R337" s="216"/>
      <c r="S337" s="216"/>
      <c r="T337" s="217"/>
      <c r="AT337" s="218" t="s">
        <v>186</v>
      </c>
      <c r="AU337" s="218" t="s">
        <v>89</v>
      </c>
      <c r="AV337" s="13" t="s">
        <v>89</v>
      </c>
      <c r="AW337" s="13" t="s">
        <v>35</v>
      </c>
      <c r="AX337" s="13" t="s">
        <v>80</v>
      </c>
      <c r="AY337" s="218" t="s">
        <v>177</v>
      </c>
    </row>
    <row r="338" spans="1:65" s="14" customFormat="1">
      <c r="B338" s="219"/>
      <c r="C338" s="220"/>
      <c r="D338" s="209" t="s">
        <v>186</v>
      </c>
      <c r="E338" s="221" t="s">
        <v>1</v>
      </c>
      <c r="F338" s="222" t="s">
        <v>188</v>
      </c>
      <c r="G338" s="220"/>
      <c r="H338" s="223">
        <v>22.8</v>
      </c>
      <c r="I338" s="224"/>
      <c r="J338" s="220"/>
      <c r="K338" s="220"/>
      <c r="L338" s="225"/>
      <c r="M338" s="226"/>
      <c r="N338" s="227"/>
      <c r="O338" s="227"/>
      <c r="P338" s="227"/>
      <c r="Q338" s="227"/>
      <c r="R338" s="227"/>
      <c r="S338" s="227"/>
      <c r="T338" s="228"/>
      <c r="AT338" s="229" t="s">
        <v>186</v>
      </c>
      <c r="AU338" s="229" t="s">
        <v>89</v>
      </c>
      <c r="AV338" s="14" t="s">
        <v>184</v>
      </c>
      <c r="AW338" s="14" t="s">
        <v>35</v>
      </c>
      <c r="AX338" s="14" t="s">
        <v>87</v>
      </c>
      <c r="AY338" s="229" t="s">
        <v>177</v>
      </c>
    </row>
    <row r="339" spans="1:65" s="2" customFormat="1" ht="24.2" customHeight="1">
      <c r="A339" s="35"/>
      <c r="B339" s="36"/>
      <c r="C339" s="193" t="s">
        <v>586</v>
      </c>
      <c r="D339" s="193" t="s">
        <v>180</v>
      </c>
      <c r="E339" s="194" t="s">
        <v>587</v>
      </c>
      <c r="F339" s="195" t="s">
        <v>588</v>
      </c>
      <c r="G339" s="196" t="s">
        <v>251</v>
      </c>
      <c r="H339" s="197">
        <v>70.680000000000007</v>
      </c>
      <c r="I339" s="198"/>
      <c r="J339" s="199">
        <f>ROUND(I339*H339,2)</f>
        <v>0</v>
      </c>
      <c r="K339" s="200"/>
      <c r="L339" s="40"/>
      <c r="M339" s="201" t="s">
        <v>1</v>
      </c>
      <c r="N339" s="202" t="s">
        <v>45</v>
      </c>
      <c r="O339" s="72"/>
      <c r="P339" s="203">
        <f>O339*H339</f>
        <v>0</v>
      </c>
      <c r="Q339" s="203">
        <v>1.82E-3</v>
      </c>
      <c r="R339" s="203">
        <f>Q339*H339</f>
        <v>0.12863760000000002</v>
      </c>
      <c r="S339" s="203">
        <v>0</v>
      </c>
      <c r="T339" s="204">
        <f>S339*H339</f>
        <v>0</v>
      </c>
      <c r="U339" s="35"/>
      <c r="V339" s="35"/>
      <c r="W339" s="35"/>
      <c r="X339" s="35"/>
      <c r="Y339" s="35"/>
      <c r="Z339" s="35"/>
      <c r="AA339" s="35"/>
      <c r="AB339" s="35"/>
      <c r="AC339" s="35"/>
      <c r="AD339" s="35"/>
      <c r="AE339" s="35"/>
      <c r="AR339" s="205" t="s">
        <v>193</v>
      </c>
      <c r="AT339" s="205" t="s">
        <v>180</v>
      </c>
      <c r="AU339" s="205" t="s">
        <v>89</v>
      </c>
      <c r="AY339" s="18" t="s">
        <v>177</v>
      </c>
      <c r="BE339" s="206">
        <f>IF(N339="základní",J339,0)</f>
        <v>0</v>
      </c>
      <c r="BF339" s="206">
        <f>IF(N339="snížená",J339,0)</f>
        <v>0</v>
      </c>
      <c r="BG339" s="206">
        <f>IF(N339="zákl. přenesená",J339,0)</f>
        <v>0</v>
      </c>
      <c r="BH339" s="206">
        <f>IF(N339="sníž. přenesená",J339,0)</f>
        <v>0</v>
      </c>
      <c r="BI339" s="206">
        <f>IF(N339="nulová",J339,0)</f>
        <v>0</v>
      </c>
      <c r="BJ339" s="18" t="s">
        <v>87</v>
      </c>
      <c r="BK339" s="206">
        <f>ROUND(I339*H339,2)</f>
        <v>0</v>
      </c>
      <c r="BL339" s="18" t="s">
        <v>193</v>
      </c>
      <c r="BM339" s="205" t="s">
        <v>589</v>
      </c>
    </row>
    <row r="340" spans="1:65" s="13" customFormat="1">
      <c r="B340" s="207"/>
      <c r="C340" s="208"/>
      <c r="D340" s="209" t="s">
        <v>186</v>
      </c>
      <c r="E340" s="210" t="s">
        <v>1</v>
      </c>
      <c r="F340" s="211" t="s">
        <v>590</v>
      </c>
      <c r="G340" s="208"/>
      <c r="H340" s="212">
        <v>70.680000000000007</v>
      </c>
      <c r="I340" s="213"/>
      <c r="J340" s="208"/>
      <c r="K340" s="208"/>
      <c r="L340" s="214"/>
      <c r="M340" s="215"/>
      <c r="N340" s="216"/>
      <c r="O340" s="216"/>
      <c r="P340" s="216"/>
      <c r="Q340" s="216"/>
      <c r="R340" s="216"/>
      <c r="S340" s="216"/>
      <c r="T340" s="217"/>
      <c r="AT340" s="218" t="s">
        <v>186</v>
      </c>
      <c r="AU340" s="218" t="s">
        <v>89</v>
      </c>
      <c r="AV340" s="13" t="s">
        <v>89</v>
      </c>
      <c r="AW340" s="13" t="s">
        <v>35</v>
      </c>
      <c r="AX340" s="13" t="s">
        <v>80</v>
      </c>
      <c r="AY340" s="218" t="s">
        <v>177</v>
      </c>
    </row>
    <row r="341" spans="1:65" s="14" customFormat="1">
      <c r="B341" s="219"/>
      <c r="C341" s="220"/>
      <c r="D341" s="209" t="s">
        <v>186</v>
      </c>
      <c r="E341" s="221" t="s">
        <v>1</v>
      </c>
      <c r="F341" s="222" t="s">
        <v>188</v>
      </c>
      <c r="G341" s="220"/>
      <c r="H341" s="223">
        <v>70.680000000000007</v>
      </c>
      <c r="I341" s="224"/>
      <c r="J341" s="220"/>
      <c r="K341" s="220"/>
      <c r="L341" s="225"/>
      <c r="M341" s="226"/>
      <c r="N341" s="227"/>
      <c r="O341" s="227"/>
      <c r="P341" s="227"/>
      <c r="Q341" s="227"/>
      <c r="R341" s="227"/>
      <c r="S341" s="227"/>
      <c r="T341" s="228"/>
      <c r="AT341" s="229" t="s">
        <v>186</v>
      </c>
      <c r="AU341" s="229" t="s">
        <v>89</v>
      </c>
      <c r="AV341" s="14" t="s">
        <v>184</v>
      </c>
      <c r="AW341" s="14" t="s">
        <v>35</v>
      </c>
      <c r="AX341" s="14" t="s">
        <v>87</v>
      </c>
      <c r="AY341" s="229" t="s">
        <v>177</v>
      </c>
    </row>
    <row r="342" spans="1:65" s="2" customFormat="1" ht="37.9" customHeight="1">
      <c r="A342" s="35"/>
      <c r="B342" s="36"/>
      <c r="C342" s="193" t="s">
        <v>591</v>
      </c>
      <c r="D342" s="193" t="s">
        <v>180</v>
      </c>
      <c r="E342" s="194" t="s">
        <v>592</v>
      </c>
      <c r="F342" s="195" t="s">
        <v>593</v>
      </c>
      <c r="G342" s="196" t="s">
        <v>251</v>
      </c>
      <c r="H342" s="197">
        <v>107.26</v>
      </c>
      <c r="I342" s="198"/>
      <c r="J342" s="199">
        <f>ROUND(I342*H342,2)</f>
        <v>0</v>
      </c>
      <c r="K342" s="200"/>
      <c r="L342" s="40"/>
      <c r="M342" s="201" t="s">
        <v>1</v>
      </c>
      <c r="N342" s="202" t="s">
        <v>45</v>
      </c>
      <c r="O342" s="72"/>
      <c r="P342" s="203">
        <f>O342*H342</f>
        <v>0</v>
      </c>
      <c r="Q342" s="203">
        <v>8.9999999999999998E-4</v>
      </c>
      <c r="R342" s="203">
        <f>Q342*H342</f>
        <v>9.6534000000000009E-2</v>
      </c>
      <c r="S342" s="203">
        <v>0</v>
      </c>
      <c r="T342" s="204">
        <f>S342*H342</f>
        <v>0</v>
      </c>
      <c r="U342" s="35"/>
      <c r="V342" s="35"/>
      <c r="W342" s="35"/>
      <c r="X342" s="35"/>
      <c r="Y342" s="35"/>
      <c r="Z342" s="35"/>
      <c r="AA342" s="35"/>
      <c r="AB342" s="35"/>
      <c r="AC342" s="35"/>
      <c r="AD342" s="35"/>
      <c r="AE342" s="35"/>
      <c r="AR342" s="205" t="s">
        <v>193</v>
      </c>
      <c r="AT342" s="205" t="s">
        <v>180</v>
      </c>
      <c r="AU342" s="205" t="s">
        <v>89</v>
      </c>
      <c r="AY342" s="18" t="s">
        <v>177</v>
      </c>
      <c r="BE342" s="206">
        <f>IF(N342="základní",J342,0)</f>
        <v>0</v>
      </c>
      <c r="BF342" s="206">
        <f>IF(N342="snížená",J342,0)</f>
        <v>0</v>
      </c>
      <c r="BG342" s="206">
        <f>IF(N342="zákl. přenesená",J342,0)</f>
        <v>0</v>
      </c>
      <c r="BH342" s="206">
        <f>IF(N342="sníž. přenesená",J342,0)</f>
        <v>0</v>
      </c>
      <c r="BI342" s="206">
        <f>IF(N342="nulová",J342,0)</f>
        <v>0</v>
      </c>
      <c r="BJ342" s="18" t="s">
        <v>87</v>
      </c>
      <c r="BK342" s="206">
        <f>ROUND(I342*H342,2)</f>
        <v>0</v>
      </c>
      <c r="BL342" s="18" t="s">
        <v>193</v>
      </c>
      <c r="BM342" s="205" t="s">
        <v>594</v>
      </c>
    </row>
    <row r="343" spans="1:65" s="2" customFormat="1" ht="33" customHeight="1">
      <c r="A343" s="35"/>
      <c r="B343" s="36"/>
      <c r="C343" s="193" t="s">
        <v>595</v>
      </c>
      <c r="D343" s="193" t="s">
        <v>180</v>
      </c>
      <c r="E343" s="194" t="s">
        <v>596</v>
      </c>
      <c r="F343" s="195" t="s">
        <v>597</v>
      </c>
      <c r="G343" s="196" t="s">
        <v>251</v>
      </c>
      <c r="H343" s="197">
        <v>35.75</v>
      </c>
      <c r="I343" s="198"/>
      <c r="J343" s="199">
        <f>ROUND(I343*H343,2)</f>
        <v>0</v>
      </c>
      <c r="K343" s="200"/>
      <c r="L343" s="40"/>
      <c r="M343" s="201" t="s">
        <v>1</v>
      </c>
      <c r="N343" s="202" t="s">
        <v>45</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193</v>
      </c>
      <c r="AT343" s="205" t="s">
        <v>180</v>
      </c>
      <c r="AU343" s="205" t="s">
        <v>89</v>
      </c>
      <c r="AY343" s="18" t="s">
        <v>177</v>
      </c>
      <c r="BE343" s="206">
        <f>IF(N343="základní",J343,0)</f>
        <v>0</v>
      </c>
      <c r="BF343" s="206">
        <f>IF(N343="snížená",J343,0)</f>
        <v>0</v>
      </c>
      <c r="BG343" s="206">
        <f>IF(N343="zákl. přenesená",J343,0)</f>
        <v>0</v>
      </c>
      <c r="BH343" s="206">
        <f>IF(N343="sníž. přenesená",J343,0)</f>
        <v>0</v>
      </c>
      <c r="BI343" s="206">
        <f>IF(N343="nulová",J343,0)</f>
        <v>0</v>
      </c>
      <c r="BJ343" s="18" t="s">
        <v>87</v>
      </c>
      <c r="BK343" s="206">
        <f>ROUND(I343*H343,2)</f>
        <v>0</v>
      </c>
      <c r="BL343" s="18" t="s">
        <v>193</v>
      </c>
      <c r="BM343" s="205" t="s">
        <v>598</v>
      </c>
    </row>
    <row r="344" spans="1:65" s="2" customFormat="1" ht="24.2" customHeight="1">
      <c r="A344" s="35"/>
      <c r="B344" s="36"/>
      <c r="C344" s="193" t="s">
        <v>599</v>
      </c>
      <c r="D344" s="193" t="s">
        <v>180</v>
      </c>
      <c r="E344" s="194" t="s">
        <v>600</v>
      </c>
      <c r="F344" s="195" t="s">
        <v>601</v>
      </c>
      <c r="G344" s="196" t="s">
        <v>251</v>
      </c>
      <c r="H344" s="197">
        <v>70.680000000000007</v>
      </c>
      <c r="I344" s="198"/>
      <c r="J344" s="199">
        <f>ROUND(I344*H344,2)</f>
        <v>0</v>
      </c>
      <c r="K344" s="200"/>
      <c r="L344" s="40"/>
      <c r="M344" s="201" t="s">
        <v>1</v>
      </c>
      <c r="N344" s="202" t="s">
        <v>45</v>
      </c>
      <c r="O344" s="72"/>
      <c r="P344" s="203">
        <f>O344*H344</f>
        <v>0</v>
      </c>
      <c r="Q344" s="203">
        <v>0</v>
      </c>
      <c r="R344" s="203">
        <f>Q344*H344</f>
        <v>0</v>
      </c>
      <c r="S344" s="203">
        <v>0</v>
      </c>
      <c r="T344" s="204">
        <f>S344*H344</f>
        <v>0</v>
      </c>
      <c r="U344" s="35"/>
      <c r="V344" s="35"/>
      <c r="W344" s="35"/>
      <c r="X344" s="35"/>
      <c r="Y344" s="35"/>
      <c r="Z344" s="35"/>
      <c r="AA344" s="35"/>
      <c r="AB344" s="35"/>
      <c r="AC344" s="35"/>
      <c r="AD344" s="35"/>
      <c r="AE344" s="35"/>
      <c r="AR344" s="205" t="s">
        <v>193</v>
      </c>
      <c r="AT344" s="205" t="s">
        <v>180</v>
      </c>
      <c r="AU344" s="205" t="s">
        <v>89</v>
      </c>
      <c r="AY344" s="18" t="s">
        <v>177</v>
      </c>
      <c r="BE344" s="206">
        <f>IF(N344="základní",J344,0)</f>
        <v>0</v>
      </c>
      <c r="BF344" s="206">
        <f>IF(N344="snížená",J344,0)</f>
        <v>0</v>
      </c>
      <c r="BG344" s="206">
        <f>IF(N344="zákl. přenesená",J344,0)</f>
        <v>0</v>
      </c>
      <c r="BH344" s="206">
        <f>IF(N344="sníž. přenesená",J344,0)</f>
        <v>0</v>
      </c>
      <c r="BI344" s="206">
        <f>IF(N344="nulová",J344,0)</f>
        <v>0</v>
      </c>
      <c r="BJ344" s="18" t="s">
        <v>87</v>
      </c>
      <c r="BK344" s="206">
        <f>ROUND(I344*H344,2)</f>
        <v>0</v>
      </c>
      <c r="BL344" s="18" t="s">
        <v>193</v>
      </c>
      <c r="BM344" s="205" t="s">
        <v>602</v>
      </c>
    </row>
    <row r="345" spans="1:65" s="15" customFormat="1">
      <c r="B345" s="230"/>
      <c r="C345" s="231"/>
      <c r="D345" s="209" t="s">
        <v>186</v>
      </c>
      <c r="E345" s="232" t="s">
        <v>1</v>
      </c>
      <c r="F345" s="233" t="s">
        <v>603</v>
      </c>
      <c r="G345" s="231"/>
      <c r="H345" s="232" t="s">
        <v>1</v>
      </c>
      <c r="I345" s="234"/>
      <c r="J345" s="231"/>
      <c r="K345" s="231"/>
      <c r="L345" s="235"/>
      <c r="M345" s="236"/>
      <c r="N345" s="237"/>
      <c r="O345" s="237"/>
      <c r="P345" s="237"/>
      <c r="Q345" s="237"/>
      <c r="R345" s="237"/>
      <c r="S345" s="237"/>
      <c r="T345" s="238"/>
      <c r="AT345" s="239" t="s">
        <v>186</v>
      </c>
      <c r="AU345" s="239" t="s">
        <v>89</v>
      </c>
      <c r="AV345" s="15" t="s">
        <v>87</v>
      </c>
      <c r="AW345" s="15" t="s">
        <v>35</v>
      </c>
      <c r="AX345" s="15" t="s">
        <v>80</v>
      </c>
      <c r="AY345" s="239" t="s">
        <v>177</v>
      </c>
    </row>
    <row r="346" spans="1:65" s="13" customFormat="1">
      <c r="B346" s="207"/>
      <c r="C346" s="208"/>
      <c r="D346" s="209" t="s">
        <v>186</v>
      </c>
      <c r="E346" s="210" t="s">
        <v>1</v>
      </c>
      <c r="F346" s="211" t="s">
        <v>590</v>
      </c>
      <c r="G346" s="208"/>
      <c r="H346" s="212">
        <v>70.680000000000007</v>
      </c>
      <c r="I346" s="213"/>
      <c r="J346" s="208"/>
      <c r="K346" s="208"/>
      <c r="L346" s="214"/>
      <c r="M346" s="215"/>
      <c r="N346" s="216"/>
      <c r="O346" s="216"/>
      <c r="P346" s="216"/>
      <c r="Q346" s="216"/>
      <c r="R346" s="216"/>
      <c r="S346" s="216"/>
      <c r="T346" s="217"/>
      <c r="AT346" s="218" t="s">
        <v>186</v>
      </c>
      <c r="AU346" s="218" t="s">
        <v>89</v>
      </c>
      <c r="AV346" s="13" t="s">
        <v>89</v>
      </c>
      <c r="AW346" s="13" t="s">
        <v>35</v>
      </c>
      <c r="AX346" s="13" t="s">
        <v>80</v>
      </c>
      <c r="AY346" s="218" t="s">
        <v>177</v>
      </c>
    </row>
    <row r="347" spans="1:65" s="14" customFormat="1">
      <c r="B347" s="219"/>
      <c r="C347" s="220"/>
      <c r="D347" s="209" t="s">
        <v>186</v>
      </c>
      <c r="E347" s="221" t="s">
        <v>1</v>
      </c>
      <c r="F347" s="222" t="s">
        <v>188</v>
      </c>
      <c r="G347" s="220"/>
      <c r="H347" s="223">
        <v>70.680000000000007</v>
      </c>
      <c r="I347" s="224"/>
      <c r="J347" s="220"/>
      <c r="K347" s="220"/>
      <c r="L347" s="225"/>
      <c r="M347" s="226"/>
      <c r="N347" s="227"/>
      <c r="O347" s="227"/>
      <c r="P347" s="227"/>
      <c r="Q347" s="227"/>
      <c r="R347" s="227"/>
      <c r="S347" s="227"/>
      <c r="T347" s="228"/>
      <c r="AT347" s="229" t="s">
        <v>186</v>
      </c>
      <c r="AU347" s="229" t="s">
        <v>89</v>
      </c>
      <c r="AV347" s="14" t="s">
        <v>184</v>
      </c>
      <c r="AW347" s="14" t="s">
        <v>35</v>
      </c>
      <c r="AX347" s="14" t="s">
        <v>87</v>
      </c>
      <c r="AY347" s="229" t="s">
        <v>177</v>
      </c>
    </row>
    <row r="348" spans="1:65" s="2" customFormat="1" ht="24.2" customHeight="1">
      <c r="A348" s="35"/>
      <c r="B348" s="36"/>
      <c r="C348" s="240" t="s">
        <v>604</v>
      </c>
      <c r="D348" s="240" t="s">
        <v>216</v>
      </c>
      <c r="E348" s="241" t="s">
        <v>605</v>
      </c>
      <c r="F348" s="242" t="s">
        <v>606</v>
      </c>
      <c r="G348" s="243" t="s">
        <v>191</v>
      </c>
      <c r="H348" s="244">
        <v>36</v>
      </c>
      <c r="I348" s="245"/>
      <c r="J348" s="246">
        <f>ROUND(I348*H348,2)</f>
        <v>0</v>
      </c>
      <c r="K348" s="247"/>
      <c r="L348" s="248"/>
      <c r="M348" s="249" t="s">
        <v>1</v>
      </c>
      <c r="N348" s="250" t="s">
        <v>45</v>
      </c>
      <c r="O348" s="72"/>
      <c r="P348" s="203">
        <f>O348*H348</f>
        <v>0</v>
      </c>
      <c r="Q348" s="203">
        <v>0</v>
      </c>
      <c r="R348" s="203">
        <f>Q348*H348</f>
        <v>0</v>
      </c>
      <c r="S348" s="203">
        <v>0</v>
      </c>
      <c r="T348" s="204">
        <f>S348*H348</f>
        <v>0</v>
      </c>
      <c r="U348" s="35"/>
      <c r="V348" s="35"/>
      <c r="W348" s="35"/>
      <c r="X348" s="35"/>
      <c r="Y348" s="35"/>
      <c r="Z348" s="35"/>
      <c r="AA348" s="35"/>
      <c r="AB348" s="35"/>
      <c r="AC348" s="35"/>
      <c r="AD348" s="35"/>
      <c r="AE348" s="35"/>
      <c r="AR348" s="205" t="s">
        <v>335</v>
      </c>
      <c r="AT348" s="205" t="s">
        <v>216</v>
      </c>
      <c r="AU348" s="205" t="s">
        <v>89</v>
      </c>
      <c r="AY348" s="18" t="s">
        <v>177</v>
      </c>
      <c r="BE348" s="206">
        <f>IF(N348="základní",J348,0)</f>
        <v>0</v>
      </c>
      <c r="BF348" s="206">
        <f>IF(N348="snížená",J348,0)</f>
        <v>0</v>
      </c>
      <c r="BG348" s="206">
        <f>IF(N348="zákl. přenesená",J348,0)</f>
        <v>0</v>
      </c>
      <c r="BH348" s="206">
        <f>IF(N348="sníž. přenesená",J348,0)</f>
        <v>0</v>
      </c>
      <c r="BI348" s="206">
        <f>IF(N348="nulová",J348,0)</f>
        <v>0</v>
      </c>
      <c r="BJ348" s="18" t="s">
        <v>87</v>
      </c>
      <c r="BK348" s="206">
        <f>ROUND(I348*H348,2)</f>
        <v>0</v>
      </c>
      <c r="BL348" s="18" t="s">
        <v>193</v>
      </c>
      <c r="BM348" s="205" t="s">
        <v>607</v>
      </c>
    </row>
    <row r="349" spans="1:65" s="2" customFormat="1" ht="44.25" customHeight="1">
      <c r="A349" s="35"/>
      <c r="B349" s="36"/>
      <c r="C349" s="193" t="s">
        <v>608</v>
      </c>
      <c r="D349" s="193" t="s">
        <v>180</v>
      </c>
      <c r="E349" s="194" t="s">
        <v>609</v>
      </c>
      <c r="F349" s="195" t="s">
        <v>610</v>
      </c>
      <c r="G349" s="196" t="s">
        <v>251</v>
      </c>
      <c r="H349" s="197">
        <v>38.200000000000003</v>
      </c>
      <c r="I349" s="198"/>
      <c r="J349" s="199">
        <f>ROUND(I349*H349,2)</f>
        <v>0</v>
      </c>
      <c r="K349" s="200"/>
      <c r="L349" s="40"/>
      <c r="M349" s="201" t="s">
        <v>1</v>
      </c>
      <c r="N349" s="202" t="s">
        <v>45</v>
      </c>
      <c r="O349" s="72"/>
      <c r="P349" s="203">
        <f>O349*H349</f>
        <v>0</v>
      </c>
      <c r="Q349" s="203">
        <v>5.8399999999999997E-3</v>
      </c>
      <c r="R349" s="203">
        <f>Q349*H349</f>
        <v>0.22308800000000001</v>
      </c>
      <c r="S349" s="203">
        <v>0</v>
      </c>
      <c r="T349" s="204">
        <f>S349*H349</f>
        <v>0</v>
      </c>
      <c r="U349" s="35"/>
      <c r="V349" s="35"/>
      <c r="W349" s="35"/>
      <c r="X349" s="35"/>
      <c r="Y349" s="35"/>
      <c r="Z349" s="35"/>
      <c r="AA349" s="35"/>
      <c r="AB349" s="35"/>
      <c r="AC349" s="35"/>
      <c r="AD349" s="35"/>
      <c r="AE349" s="35"/>
      <c r="AR349" s="205" t="s">
        <v>193</v>
      </c>
      <c r="AT349" s="205" t="s">
        <v>180</v>
      </c>
      <c r="AU349" s="205" t="s">
        <v>89</v>
      </c>
      <c r="AY349" s="18" t="s">
        <v>177</v>
      </c>
      <c r="BE349" s="206">
        <f>IF(N349="základní",J349,0)</f>
        <v>0</v>
      </c>
      <c r="BF349" s="206">
        <f>IF(N349="snížená",J349,0)</f>
        <v>0</v>
      </c>
      <c r="BG349" s="206">
        <f>IF(N349="zákl. přenesená",J349,0)</f>
        <v>0</v>
      </c>
      <c r="BH349" s="206">
        <f>IF(N349="sníž. přenesená",J349,0)</f>
        <v>0</v>
      </c>
      <c r="BI349" s="206">
        <f>IF(N349="nulová",J349,0)</f>
        <v>0</v>
      </c>
      <c r="BJ349" s="18" t="s">
        <v>87</v>
      </c>
      <c r="BK349" s="206">
        <f>ROUND(I349*H349,2)</f>
        <v>0</v>
      </c>
      <c r="BL349" s="18" t="s">
        <v>193</v>
      </c>
      <c r="BM349" s="205" t="s">
        <v>611</v>
      </c>
    </row>
    <row r="350" spans="1:65" s="13" customFormat="1">
      <c r="B350" s="207"/>
      <c r="C350" s="208"/>
      <c r="D350" s="209" t="s">
        <v>186</v>
      </c>
      <c r="E350" s="210" t="s">
        <v>1</v>
      </c>
      <c r="F350" s="211" t="s">
        <v>612</v>
      </c>
      <c r="G350" s="208"/>
      <c r="H350" s="212">
        <v>38.200000000000003</v>
      </c>
      <c r="I350" s="213"/>
      <c r="J350" s="208"/>
      <c r="K350" s="208"/>
      <c r="L350" s="214"/>
      <c r="M350" s="215"/>
      <c r="N350" s="216"/>
      <c r="O350" s="216"/>
      <c r="P350" s="216"/>
      <c r="Q350" s="216"/>
      <c r="R350" s="216"/>
      <c r="S350" s="216"/>
      <c r="T350" s="217"/>
      <c r="AT350" s="218" t="s">
        <v>186</v>
      </c>
      <c r="AU350" s="218" t="s">
        <v>89</v>
      </c>
      <c r="AV350" s="13" t="s">
        <v>89</v>
      </c>
      <c r="AW350" s="13" t="s">
        <v>35</v>
      </c>
      <c r="AX350" s="13" t="s">
        <v>80</v>
      </c>
      <c r="AY350" s="218" t="s">
        <v>177</v>
      </c>
    </row>
    <row r="351" spans="1:65" s="14" customFormat="1">
      <c r="B351" s="219"/>
      <c r="C351" s="220"/>
      <c r="D351" s="209" t="s">
        <v>186</v>
      </c>
      <c r="E351" s="221" t="s">
        <v>1</v>
      </c>
      <c r="F351" s="222" t="s">
        <v>188</v>
      </c>
      <c r="G351" s="220"/>
      <c r="H351" s="223">
        <v>38.200000000000003</v>
      </c>
      <c r="I351" s="224"/>
      <c r="J351" s="220"/>
      <c r="K351" s="220"/>
      <c r="L351" s="225"/>
      <c r="M351" s="226"/>
      <c r="N351" s="227"/>
      <c r="O351" s="227"/>
      <c r="P351" s="227"/>
      <c r="Q351" s="227"/>
      <c r="R351" s="227"/>
      <c r="S351" s="227"/>
      <c r="T351" s="228"/>
      <c r="AT351" s="229" t="s">
        <v>186</v>
      </c>
      <c r="AU351" s="229" t="s">
        <v>89</v>
      </c>
      <c r="AV351" s="14" t="s">
        <v>184</v>
      </c>
      <c r="AW351" s="14" t="s">
        <v>35</v>
      </c>
      <c r="AX351" s="14" t="s">
        <v>87</v>
      </c>
      <c r="AY351" s="229" t="s">
        <v>177</v>
      </c>
    </row>
    <row r="352" spans="1:65" s="2" customFormat="1" ht="16.5" customHeight="1">
      <c r="A352" s="35"/>
      <c r="B352" s="36"/>
      <c r="C352" s="193" t="s">
        <v>613</v>
      </c>
      <c r="D352" s="193" t="s">
        <v>180</v>
      </c>
      <c r="E352" s="194" t="s">
        <v>614</v>
      </c>
      <c r="F352" s="195" t="s">
        <v>615</v>
      </c>
      <c r="G352" s="196" t="s">
        <v>251</v>
      </c>
      <c r="H352" s="197">
        <v>22.8</v>
      </c>
      <c r="I352" s="198"/>
      <c r="J352" s="199">
        <f>ROUND(I352*H352,2)</f>
        <v>0</v>
      </c>
      <c r="K352" s="200"/>
      <c r="L352" s="40"/>
      <c r="M352" s="201" t="s">
        <v>1</v>
      </c>
      <c r="N352" s="202" t="s">
        <v>45</v>
      </c>
      <c r="O352" s="72"/>
      <c r="P352" s="203">
        <f>O352*H352</f>
        <v>0</v>
      </c>
      <c r="Q352" s="203">
        <v>0</v>
      </c>
      <c r="R352" s="203">
        <f>Q352*H352</f>
        <v>0</v>
      </c>
      <c r="S352" s="203">
        <v>0</v>
      </c>
      <c r="T352" s="204">
        <f>S352*H352</f>
        <v>0</v>
      </c>
      <c r="U352" s="35"/>
      <c r="V352" s="35"/>
      <c r="W352" s="35"/>
      <c r="X352" s="35"/>
      <c r="Y352" s="35"/>
      <c r="Z352" s="35"/>
      <c r="AA352" s="35"/>
      <c r="AB352" s="35"/>
      <c r="AC352" s="35"/>
      <c r="AD352" s="35"/>
      <c r="AE352" s="35"/>
      <c r="AR352" s="205" t="s">
        <v>193</v>
      </c>
      <c r="AT352" s="205" t="s">
        <v>180</v>
      </c>
      <c r="AU352" s="205" t="s">
        <v>89</v>
      </c>
      <c r="AY352" s="18" t="s">
        <v>177</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193</v>
      </c>
      <c r="BM352" s="205" t="s">
        <v>616</v>
      </c>
    </row>
    <row r="353" spans="1:65" s="13" customFormat="1">
      <c r="B353" s="207"/>
      <c r="C353" s="208"/>
      <c r="D353" s="209" t="s">
        <v>186</v>
      </c>
      <c r="E353" s="210" t="s">
        <v>1</v>
      </c>
      <c r="F353" s="211" t="s">
        <v>585</v>
      </c>
      <c r="G353" s="208"/>
      <c r="H353" s="212">
        <v>22.8</v>
      </c>
      <c r="I353" s="213"/>
      <c r="J353" s="208"/>
      <c r="K353" s="208"/>
      <c r="L353" s="214"/>
      <c r="M353" s="215"/>
      <c r="N353" s="216"/>
      <c r="O353" s="216"/>
      <c r="P353" s="216"/>
      <c r="Q353" s="216"/>
      <c r="R353" s="216"/>
      <c r="S353" s="216"/>
      <c r="T353" s="217"/>
      <c r="AT353" s="218" t="s">
        <v>186</v>
      </c>
      <c r="AU353" s="218" t="s">
        <v>89</v>
      </c>
      <c r="AV353" s="13" t="s">
        <v>89</v>
      </c>
      <c r="AW353" s="13" t="s">
        <v>35</v>
      </c>
      <c r="AX353" s="13" t="s">
        <v>80</v>
      </c>
      <c r="AY353" s="218" t="s">
        <v>177</v>
      </c>
    </row>
    <row r="354" spans="1:65" s="14" customFormat="1">
      <c r="B354" s="219"/>
      <c r="C354" s="220"/>
      <c r="D354" s="209" t="s">
        <v>186</v>
      </c>
      <c r="E354" s="221" t="s">
        <v>1</v>
      </c>
      <c r="F354" s="222" t="s">
        <v>188</v>
      </c>
      <c r="G354" s="220"/>
      <c r="H354" s="223">
        <v>22.8</v>
      </c>
      <c r="I354" s="224"/>
      <c r="J354" s="220"/>
      <c r="K354" s="220"/>
      <c r="L354" s="225"/>
      <c r="M354" s="226"/>
      <c r="N354" s="227"/>
      <c r="O354" s="227"/>
      <c r="P354" s="227"/>
      <c r="Q354" s="227"/>
      <c r="R354" s="227"/>
      <c r="S354" s="227"/>
      <c r="T354" s="228"/>
      <c r="AT354" s="229" t="s">
        <v>186</v>
      </c>
      <c r="AU354" s="229" t="s">
        <v>89</v>
      </c>
      <c r="AV354" s="14" t="s">
        <v>184</v>
      </c>
      <c r="AW354" s="14" t="s">
        <v>35</v>
      </c>
      <c r="AX354" s="14" t="s">
        <v>87</v>
      </c>
      <c r="AY354" s="229" t="s">
        <v>177</v>
      </c>
    </row>
    <row r="355" spans="1:65" s="2" customFormat="1" ht="33" customHeight="1">
      <c r="A355" s="35"/>
      <c r="B355" s="36"/>
      <c r="C355" s="193" t="s">
        <v>617</v>
      </c>
      <c r="D355" s="193" t="s">
        <v>180</v>
      </c>
      <c r="E355" s="194" t="s">
        <v>618</v>
      </c>
      <c r="F355" s="195" t="s">
        <v>619</v>
      </c>
      <c r="G355" s="196" t="s">
        <v>251</v>
      </c>
      <c r="H355" s="197">
        <v>71.08</v>
      </c>
      <c r="I355" s="198"/>
      <c r="J355" s="199">
        <f>ROUND(I355*H355,2)</f>
        <v>0</v>
      </c>
      <c r="K355" s="200"/>
      <c r="L355" s="40"/>
      <c r="M355" s="201" t="s">
        <v>1</v>
      </c>
      <c r="N355" s="202" t="s">
        <v>45</v>
      </c>
      <c r="O355" s="72"/>
      <c r="P355" s="203">
        <f>O355*H355</f>
        <v>0</v>
      </c>
      <c r="Q355" s="203">
        <v>2.8600000000000001E-3</v>
      </c>
      <c r="R355" s="203">
        <f>Q355*H355</f>
        <v>0.20328879999999999</v>
      </c>
      <c r="S355" s="203">
        <v>0</v>
      </c>
      <c r="T355" s="204">
        <f>S355*H355</f>
        <v>0</v>
      </c>
      <c r="U355" s="35"/>
      <c r="V355" s="35"/>
      <c r="W355" s="35"/>
      <c r="X355" s="35"/>
      <c r="Y355" s="35"/>
      <c r="Z355" s="35"/>
      <c r="AA355" s="35"/>
      <c r="AB355" s="35"/>
      <c r="AC355" s="35"/>
      <c r="AD355" s="35"/>
      <c r="AE355" s="35"/>
      <c r="AR355" s="205" t="s">
        <v>193</v>
      </c>
      <c r="AT355" s="205" t="s">
        <v>180</v>
      </c>
      <c r="AU355" s="205" t="s">
        <v>89</v>
      </c>
      <c r="AY355" s="18" t="s">
        <v>177</v>
      </c>
      <c r="BE355" s="206">
        <f>IF(N355="základní",J355,0)</f>
        <v>0</v>
      </c>
      <c r="BF355" s="206">
        <f>IF(N355="snížená",J355,0)</f>
        <v>0</v>
      </c>
      <c r="BG355" s="206">
        <f>IF(N355="zákl. přenesená",J355,0)</f>
        <v>0</v>
      </c>
      <c r="BH355" s="206">
        <f>IF(N355="sníž. přenesená",J355,0)</f>
        <v>0</v>
      </c>
      <c r="BI355" s="206">
        <f>IF(N355="nulová",J355,0)</f>
        <v>0</v>
      </c>
      <c r="BJ355" s="18" t="s">
        <v>87</v>
      </c>
      <c r="BK355" s="206">
        <f>ROUND(I355*H355,2)</f>
        <v>0</v>
      </c>
      <c r="BL355" s="18" t="s">
        <v>193</v>
      </c>
      <c r="BM355" s="205" t="s">
        <v>620</v>
      </c>
    </row>
    <row r="356" spans="1:65" s="13" customFormat="1">
      <c r="B356" s="207"/>
      <c r="C356" s="208"/>
      <c r="D356" s="209" t="s">
        <v>186</v>
      </c>
      <c r="E356" s="210" t="s">
        <v>1</v>
      </c>
      <c r="F356" s="211" t="s">
        <v>580</v>
      </c>
      <c r="G356" s="208"/>
      <c r="H356" s="212">
        <v>71.08</v>
      </c>
      <c r="I356" s="213"/>
      <c r="J356" s="208"/>
      <c r="K356" s="208"/>
      <c r="L356" s="214"/>
      <c r="M356" s="215"/>
      <c r="N356" s="216"/>
      <c r="O356" s="216"/>
      <c r="P356" s="216"/>
      <c r="Q356" s="216"/>
      <c r="R356" s="216"/>
      <c r="S356" s="216"/>
      <c r="T356" s="217"/>
      <c r="AT356" s="218" t="s">
        <v>186</v>
      </c>
      <c r="AU356" s="218" t="s">
        <v>89</v>
      </c>
      <c r="AV356" s="13" t="s">
        <v>89</v>
      </c>
      <c r="AW356" s="13" t="s">
        <v>35</v>
      </c>
      <c r="AX356" s="13" t="s">
        <v>80</v>
      </c>
      <c r="AY356" s="218" t="s">
        <v>177</v>
      </c>
    </row>
    <row r="357" spans="1:65" s="14" customFormat="1">
      <c r="B357" s="219"/>
      <c r="C357" s="220"/>
      <c r="D357" s="209" t="s">
        <v>186</v>
      </c>
      <c r="E357" s="221" t="s">
        <v>1</v>
      </c>
      <c r="F357" s="222" t="s">
        <v>188</v>
      </c>
      <c r="G357" s="220"/>
      <c r="H357" s="223">
        <v>71.08</v>
      </c>
      <c r="I357" s="224"/>
      <c r="J357" s="220"/>
      <c r="K357" s="220"/>
      <c r="L357" s="225"/>
      <c r="M357" s="226"/>
      <c r="N357" s="227"/>
      <c r="O357" s="227"/>
      <c r="P357" s="227"/>
      <c r="Q357" s="227"/>
      <c r="R357" s="227"/>
      <c r="S357" s="227"/>
      <c r="T357" s="228"/>
      <c r="AT357" s="229" t="s">
        <v>186</v>
      </c>
      <c r="AU357" s="229" t="s">
        <v>89</v>
      </c>
      <c r="AV357" s="14" t="s">
        <v>184</v>
      </c>
      <c r="AW357" s="14" t="s">
        <v>35</v>
      </c>
      <c r="AX357" s="14" t="s">
        <v>87</v>
      </c>
      <c r="AY357" s="229" t="s">
        <v>177</v>
      </c>
    </row>
    <row r="358" spans="1:65" s="2" customFormat="1" ht="44.25" customHeight="1">
      <c r="A358" s="35"/>
      <c r="B358" s="36"/>
      <c r="C358" s="193" t="s">
        <v>621</v>
      </c>
      <c r="D358" s="193" t="s">
        <v>180</v>
      </c>
      <c r="E358" s="194" t="s">
        <v>622</v>
      </c>
      <c r="F358" s="195" t="s">
        <v>623</v>
      </c>
      <c r="G358" s="196" t="s">
        <v>191</v>
      </c>
      <c r="H358" s="197">
        <v>6</v>
      </c>
      <c r="I358" s="198"/>
      <c r="J358" s="199">
        <f>ROUND(I358*H358,2)</f>
        <v>0</v>
      </c>
      <c r="K358" s="200"/>
      <c r="L358" s="40"/>
      <c r="M358" s="201" t="s">
        <v>1</v>
      </c>
      <c r="N358" s="202" t="s">
        <v>45</v>
      </c>
      <c r="O358" s="72"/>
      <c r="P358" s="203">
        <f>O358*H358</f>
        <v>0</v>
      </c>
      <c r="Q358" s="203">
        <v>4.8000000000000001E-4</v>
      </c>
      <c r="R358" s="203">
        <f>Q358*H358</f>
        <v>2.8800000000000002E-3</v>
      </c>
      <c r="S358" s="203">
        <v>0</v>
      </c>
      <c r="T358" s="204">
        <f>S358*H358</f>
        <v>0</v>
      </c>
      <c r="U358" s="35"/>
      <c r="V358" s="35"/>
      <c r="W358" s="35"/>
      <c r="X358" s="35"/>
      <c r="Y358" s="35"/>
      <c r="Z358" s="35"/>
      <c r="AA358" s="35"/>
      <c r="AB358" s="35"/>
      <c r="AC358" s="35"/>
      <c r="AD358" s="35"/>
      <c r="AE358" s="35"/>
      <c r="AR358" s="205" t="s">
        <v>193</v>
      </c>
      <c r="AT358" s="205" t="s">
        <v>180</v>
      </c>
      <c r="AU358" s="205" t="s">
        <v>89</v>
      </c>
      <c r="AY358" s="18" t="s">
        <v>177</v>
      </c>
      <c r="BE358" s="206">
        <f>IF(N358="základní",J358,0)</f>
        <v>0</v>
      </c>
      <c r="BF358" s="206">
        <f>IF(N358="snížená",J358,0)</f>
        <v>0</v>
      </c>
      <c r="BG358" s="206">
        <f>IF(N358="zákl. přenesená",J358,0)</f>
        <v>0</v>
      </c>
      <c r="BH358" s="206">
        <f>IF(N358="sníž. přenesená",J358,0)</f>
        <v>0</v>
      </c>
      <c r="BI358" s="206">
        <f>IF(N358="nulová",J358,0)</f>
        <v>0</v>
      </c>
      <c r="BJ358" s="18" t="s">
        <v>87</v>
      </c>
      <c r="BK358" s="206">
        <f>ROUND(I358*H358,2)</f>
        <v>0</v>
      </c>
      <c r="BL358" s="18" t="s">
        <v>193</v>
      </c>
      <c r="BM358" s="205" t="s">
        <v>624</v>
      </c>
    </row>
    <row r="359" spans="1:65" s="2" customFormat="1" ht="49.15" customHeight="1">
      <c r="A359" s="35"/>
      <c r="B359" s="36"/>
      <c r="C359" s="193" t="s">
        <v>625</v>
      </c>
      <c r="D359" s="193" t="s">
        <v>180</v>
      </c>
      <c r="E359" s="194" t="s">
        <v>626</v>
      </c>
      <c r="F359" s="195" t="s">
        <v>627</v>
      </c>
      <c r="G359" s="196" t="s">
        <v>380</v>
      </c>
      <c r="H359" s="197">
        <v>0.81</v>
      </c>
      <c r="I359" s="198"/>
      <c r="J359" s="199">
        <f>ROUND(I359*H359,2)</f>
        <v>0</v>
      </c>
      <c r="K359" s="200"/>
      <c r="L359" s="40"/>
      <c r="M359" s="201" t="s">
        <v>1</v>
      </c>
      <c r="N359" s="202" t="s">
        <v>45</v>
      </c>
      <c r="O359" s="72"/>
      <c r="P359" s="203">
        <f>O359*H359</f>
        <v>0</v>
      </c>
      <c r="Q359" s="203">
        <v>0</v>
      </c>
      <c r="R359" s="203">
        <f>Q359*H359</f>
        <v>0</v>
      </c>
      <c r="S359" s="203">
        <v>0</v>
      </c>
      <c r="T359" s="204">
        <f>S359*H359</f>
        <v>0</v>
      </c>
      <c r="U359" s="35"/>
      <c r="V359" s="35"/>
      <c r="W359" s="35"/>
      <c r="X359" s="35"/>
      <c r="Y359" s="35"/>
      <c r="Z359" s="35"/>
      <c r="AA359" s="35"/>
      <c r="AB359" s="35"/>
      <c r="AC359" s="35"/>
      <c r="AD359" s="35"/>
      <c r="AE359" s="35"/>
      <c r="AR359" s="205" t="s">
        <v>193</v>
      </c>
      <c r="AT359" s="205" t="s">
        <v>180</v>
      </c>
      <c r="AU359" s="205" t="s">
        <v>89</v>
      </c>
      <c r="AY359" s="18" t="s">
        <v>177</v>
      </c>
      <c r="BE359" s="206">
        <f>IF(N359="základní",J359,0)</f>
        <v>0</v>
      </c>
      <c r="BF359" s="206">
        <f>IF(N359="snížená",J359,0)</f>
        <v>0</v>
      </c>
      <c r="BG359" s="206">
        <f>IF(N359="zákl. přenesená",J359,0)</f>
        <v>0</v>
      </c>
      <c r="BH359" s="206">
        <f>IF(N359="sníž. přenesená",J359,0)</f>
        <v>0</v>
      </c>
      <c r="BI359" s="206">
        <f>IF(N359="nulová",J359,0)</f>
        <v>0</v>
      </c>
      <c r="BJ359" s="18" t="s">
        <v>87</v>
      </c>
      <c r="BK359" s="206">
        <f>ROUND(I359*H359,2)</f>
        <v>0</v>
      </c>
      <c r="BL359" s="18" t="s">
        <v>193</v>
      </c>
      <c r="BM359" s="205" t="s">
        <v>628</v>
      </c>
    </row>
    <row r="360" spans="1:65" s="12" customFormat="1" ht="22.9" customHeight="1">
      <c r="B360" s="177"/>
      <c r="C360" s="178"/>
      <c r="D360" s="179" t="s">
        <v>79</v>
      </c>
      <c r="E360" s="191" t="s">
        <v>629</v>
      </c>
      <c r="F360" s="191" t="s">
        <v>630</v>
      </c>
      <c r="G360" s="178"/>
      <c r="H360" s="178"/>
      <c r="I360" s="181"/>
      <c r="J360" s="192">
        <f>BK360</f>
        <v>0</v>
      </c>
      <c r="K360" s="178"/>
      <c r="L360" s="183"/>
      <c r="M360" s="184"/>
      <c r="N360" s="185"/>
      <c r="O360" s="185"/>
      <c r="P360" s="186">
        <f>SUM(P361:P363)</f>
        <v>0</v>
      </c>
      <c r="Q360" s="185"/>
      <c r="R360" s="186">
        <f>SUM(R361:R363)</f>
        <v>9.1876399999999997E-2</v>
      </c>
      <c r="S360" s="185"/>
      <c r="T360" s="187">
        <f>SUM(T361:T363)</f>
        <v>0</v>
      </c>
      <c r="AR360" s="188" t="s">
        <v>89</v>
      </c>
      <c r="AT360" s="189" t="s">
        <v>79</v>
      </c>
      <c r="AU360" s="189" t="s">
        <v>87</v>
      </c>
      <c r="AY360" s="188" t="s">
        <v>177</v>
      </c>
      <c r="BK360" s="190">
        <f>SUM(BK361:BK363)</f>
        <v>0</v>
      </c>
    </row>
    <row r="361" spans="1:65" s="2" customFormat="1" ht="16.5" customHeight="1">
      <c r="A361" s="35"/>
      <c r="B361" s="36"/>
      <c r="C361" s="193" t="s">
        <v>631</v>
      </c>
      <c r="D361" s="193" t="s">
        <v>180</v>
      </c>
      <c r="E361" s="194" t="s">
        <v>632</v>
      </c>
      <c r="F361" s="195" t="s">
        <v>633</v>
      </c>
      <c r="G361" s="196" t="s">
        <v>199</v>
      </c>
      <c r="H361" s="197">
        <v>656.26</v>
      </c>
      <c r="I361" s="198"/>
      <c r="J361" s="199">
        <f>ROUND(I361*H361,2)</f>
        <v>0</v>
      </c>
      <c r="K361" s="200"/>
      <c r="L361" s="40"/>
      <c r="M361" s="201" t="s">
        <v>1</v>
      </c>
      <c r="N361" s="202" t="s">
        <v>45</v>
      </c>
      <c r="O361" s="72"/>
      <c r="P361" s="203">
        <f>O361*H361</f>
        <v>0</v>
      </c>
      <c r="Q361" s="203">
        <v>1.3999999999999999E-4</v>
      </c>
      <c r="R361" s="203">
        <f>Q361*H361</f>
        <v>9.1876399999999997E-2</v>
      </c>
      <c r="S361" s="203">
        <v>0</v>
      </c>
      <c r="T361" s="204">
        <f>S361*H361</f>
        <v>0</v>
      </c>
      <c r="U361" s="35"/>
      <c r="V361" s="35"/>
      <c r="W361" s="35"/>
      <c r="X361" s="35"/>
      <c r="Y361" s="35"/>
      <c r="Z361" s="35"/>
      <c r="AA361" s="35"/>
      <c r="AB361" s="35"/>
      <c r="AC361" s="35"/>
      <c r="AD361" s="35"/>
      <c r="AE361" s="35"/>
      <c r="AR361" s="205" t="s">
        <v>193</v>
      </c>
      <c r="AT361" s="205" t="s">
        <v>180</v>
      </c>
      <c r="AU361" s="205" t="s">
        <v>89</v>
      </c>
      <c r="AY361" s="18" t="s">
        <v>177</v>
      </c>
      <c r="BE361" s="206">
        <f>IF(N361="základní",J361,0)</f>
        <v>0</v>
      </c>
      <c r="BF361" s="206">
        <f>IF(N361="snížená",J361,0)</f>
        <v>0</v>
      </c>
      <c r="BG361" s="206">
        <f>IF(N361="zákl. přenesená",J361,0)</f>
        <v>0</v>
      </c>
      <c r="BH361" s="206">
        <f>IF(N361="sníž. přenesená",J361,0)</f>
        <v>0</v>
      </c>
      <c r="BI361" s="206">
        <f>IF(N361="nulová",J361,0)</f>
        <v>0</v>
      </c>
      <c r="BJ361" s="18" t="s">
        <v>87</v>
      </c>
      <c r="BK361" s="206">
        <f>ROUND(I361*H361,2)</f>
        <v>0</v>
      </c>
      <c r="BL361" s="18" t="s">
        <v>193</v>
      </c>
      <c r="BM361" s="205" t="s">
        <v>634</v>
      </c>
    </row>
    <row r="362" spans="1:65" s="13" customFormat="1">
      <c r="B362" s="207"/>
      <c r="C362" s="208"/>
      <c r="D362" s="209" t="s">
        <v>186</v>
      </c>
      <c r="E362" s="210" t="s">
        <v>1</v>
      </c>
      <c r="F362" s="211" t="s">
        <v>635</v>
      </c>
      <c r="G362" s="208"/>
      <c r="H362" s="212">
        <v>656.26</v>
      </c>
      <c r="I362" s="213"/>
      <c r="J362" s="208"/>
      <c r="K362" s="208"/>
      <c r="L362" s="214"/>
      <c r="M362" s="215"/>
      <c r="N362" s="216"/>
      <c r="O362" s="216"/>
      <c r="P362" s="216"/>
      <c r="Q362" s="216"/>
      <c r="R362" s="216"/>
      <c r="S362" s="216"/>
      <c r="T362" s="217"/>
      <c r="AT362" s="218" t="s">
        <v>186</v>
      </c>
      <c r="AU362" s="218" t="s">
        <v>89</v>
      </c>
      <c r="AV362" s="13" t="s">
        <v>89</v>
      </c>
      <c r="AW362" s="13" t="s">
        <v>35</v>
      </c>
      <c r="AX362" s="13" t="s">
        <v>80</v>
      </c>
      <c r="AY362" s="218" t="s">
        <v>177</v>
      </c>
    </row>
    <row r="363" spans="1:65" s="14" customFormat="1">
      <c r="B363" s="219"/>
      <c r="C363" s="220"/>
      <c r="D363" s="209" t="s">
        <v>186</v>
      </c>
      <c r="E363" s="221" t="s">
        <v>1</v>
      </c>
      <c r="F363" s="222" t="s">
        <v>188</v>
      </c>
      <c r="G363" s="220"/>
      <c r="H363" s="223">
        <v>656.26</v>
      </c>
      <c r="I363" s="224"/>
      <c r="J363" s="220"/>
      <c r="K363" s="220"/>
      <c r="L363" s="225"/>
      <c r="M363" s="226"/>
      <c r="N363" s="227"/>
      <c r="O363" s="227"/>
      <c r="P363" s="227"/>
      <c r="Q363" s="227"/>
      <c r="R363" s="227"/>
      <c r="S363" s="227"/>
      <c r="T363" s="228"/>
      <c r="AT363" s="229" t="s">
        <v>186</v>
      </c>
      <c r="AU363" s="229" t="s">
        <v>89</v>
      </c>
      <c r="AV363" s="14" t="s">
        <v>184</v>
      </c>
      <c r="AW363" s="14" t="s">
        <v>35</v>
      </c>
      <c r="AX363" s="14" t="s">
        <v>87</v>
      </c>
      <c r="AY363" s="229" t="s">
        <v>177</v>
      </c>
    </row>
    <row r="364" spans="1:65" s="12" customFormat="1" ht="22.9" customHeight="1">
      <c r="B364" s="177"/>
      <c r="C364" s="178"/>
      <c r="D364" s="179" t="s">
        <v>79</v>
      </c>
      <c r="E364" s="191" t="s">
        <v>636</v>
      </c>
      <c r="F364" s="191" t="s">
        <v>637</v>
      </c>
      <c r="G364" s="178"/>
      <c r="H364" s="178"/>
      <c r="I364" s="181"/>
      <c r="J364" s="192">
        <f>BK364</f>
        <v>0</v>
      </c>
      <c r="K364" s="178"/>
      <c r="L364" s="183"/>
      <c r="M364" s="184"/>
      <c r="N364" s="185"/>
      <c r="O364" s="185"/>
      <c r="P364" s="186">
        <f>SUM(P365:P366)</f>
        <v>0</v>
      </c>
      <c r="Q364" s="185"/>
      <c r="R364" s="186">
        <f>SUM(R365:R366)</f>
        <v>0</v>
      </c>
      <c r="S364" s="185"/>
      <c r="T364" s="187">
        <f>SUM(T365:T366)</f>
        <v>5.35928</v>
      </c>
      <c r="AR364" s="188" t="s">
        <v>89</v>
      </c>
      <c r="AT364" s="189" t="s">
        <v>79</v>
      </c>
      <c r="AU364" s="189" t="s">
        <v>87</v>
      </c>
      <c r="AY364" s="188" t="s">
        <v>177</v>
      </c>
      <c r="BK364" s="190">
        <f>SUM(BK365:BK366)</f>
        <v>0</v>
      </c>
    </row>
    <row r="365" spans="1:65" s="2" customFormat="1" ht="16.5" customHeight="1">
      <c r="A365" s="35"/>
      <c r="B365" s="36"/>
      <c r="C365" s="193" t="s">
        <v>638</v>
      </c>
      <c r="D365" s="193" t="s">
        <v>180</v>
      </c>
      <c r="E365" s="194" t="s">
        <v>639</v>
      </c>
      <c r="F365" s="195" t="s">
        <v>640</v>
      </c>
      <c r="G365" s="196" t="s">
        <v>199</v>
      </c>
      <c r="H365" s="197">
        <v>669.91</v>
      </c>
      <c r="I365" s="198"/>
      <c r="J365" s="199">
        <f>ROUND(I365*H365,2)</f>
        <v>0</v>
      </c>
      <c r="K365" s="200"/>
      <c r="L365" s="40"/>
      <c r="M365" s="201" t="s">
        <v>1</v>
      </c>
      <c r="N365" s="202" t="s">
        <v>45</v>
      </c>
      <c r="O365" s="72"/>
      <c r="P365" s="203">
        <f>O365*H365</f>
        <v>0</v>
      </c>
      <c r="Q365" s="203">
        <v>0</v>
      </c>
      <c r="R365" s="203">
        <f>Q365*H365</f>
        <v>0</v>
      </c>
      <c r="S365" s="203">
        <v>8.0000000000000002E-3</v>
      </c>
      <c r="T365" s="204">
        <f>S365*H365</f>
        <v>5.35928</v>
      </c>
      <c r="U365" s="35"/>
      <c r="V365" s="35"/>
      <c r="W365" s="35"/>
      <c r="X365" s="35"/>
      <c r="Y365" s="35"/>
      <c r="Z365" s="35"/>
      <c r="AA365" s="35"/>
      <c r="AB365" s="35"/>
      <c r="AC365" s="35"/>
      <c r="AD365" s="35"/>
      <c r="AE365" s="35"/>
      <c r="AR365" s="205" t="s">
        <v>193</v>
      </c>
      <c r="AT365" s="205" t="s">
        <v>180</v>
      </c>
      <c r="AU365" s="205" t="s">
        <v>89</v>
      </c>
      <c r="AY365" s="18" t="s">
        <v>177</v>
      </c>
      <c r="BE365" s="206">
        <f>IF(N365="základní",J365,0)</f>
        <v>0</v>
      </c>
      <c r="BF365" s="206">
        <f>IF(N365="snížená",J365,0)</f>
        <v>0</v>
      </c>
      <c r="BG365" s="206">
        <f>IF(N365="zákl. přenesená",J365,0)</f>
        <v>0</v>
      </c>
      <c r="BH365" s="206">
        <f>IF(N365="sníž. přenesená",J365,0)</f>
        <v>0</v>
      </c>
      <c r="BI365" s="206">
        <f>IF(N365="nulová",J365,0)</f>
        <v>0</v>
      </c>
      <c r="BJ365" s="18" t="s">
        <v>87</v>
      </c>
      <c r="BK365" s="206">
        <f>ROUND(I365*H365,2)</f>
        <v>0</v>
      </c>
      <c r="BL365" s="18" t="s">
        <v>193</v>
      </c>
      <c r="BM365" s="205" t="s">
        <v>641</v>
      </c>
    </row>
    <row r="366" spans="1:65" s="2" customFormat="1" ht="16.5" customHeight="1">
      <c r="A366" s="35"/>
      <c r="B366" s="36"/>
      <c r="C366" s="193" t="s">
        <v>642</v>
      </c>
      <c r="D366" s="193" t="s">
        <v>180</v>
      </c>
      <c r="E366" s="194" t="s">
        <v>643</v>
      </c>
      <c r="F366" s="195" t="s">
        <v>644</v>
      </c>
      <c r="G366" s="196" t="s">
        <v>199</v>
      </c>
      <c r="H366" s="197">
        <v>669.91</v>
      </c>
      <c r="I366" s="198"/>
      <c r="J366" s="199">
        <f>ROUND(I366*H366,2)</f>
        <v>0</v>
      </c>
      <c r="K366" s="200"/>
      <c r="L366" s="40"/>
      <c r="M366" s="201" t="s">
        <v>1</v>
      </c>
      <c r="N366" s="202" t="s">
        <v>45</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193</v>
      </c>
      <c r="AT366" s="205" t="s">
        <v>180</v>
      </c>
      <c r="AU366" s="205" t="s">
        <v>89</v>
      </c>
      <c r="AY366" s="18" t="s">
        <v>177</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193</v>
      </c>
      <c r="BM366" s="205" t="s">
        <v>645</v>
      </c>
    </row>
    <row r="367" spans="1:65" s="12" customFormat="1" ht="22.9" customHeight="1">
      <c r="B367" s="177"/>
      <c r="C367" s="178"/>
      <c r="D367" s="179" t="s">
        <v>79</v>
      </c>
      <c r="E367" s="191" t="s">
        <v>646</v>
      </c>
      <c r="F367" s="191" t="s">
        <v>647</v>
      </c>
      <c r="G367" s="178"/>
      <c r="H367" s="178"/>
      <c r="I367" s="181"/>
      <c r="J367" s="192">
        <f>BK367</f>
        <v>0</v>
      </c>
      <c r="K367" s="178"/>
      <c r="L367" s="183"/>
      <c r="M367" s="184"/>
      <c r="N367" s="185"/>
      <c r="O367" s="185"/>
      <c r="P367" s="186">
        <f>SUM(P368:P373)</f>
        <v>0</v>
      </c>
      <c r="Q367" s="185"/>
      <c r="R367" s="186">
        <f>SUM(R368:R373)</f>
        <v>0.27272000000000002</v>
      </c>
      <c r="S367" s="185"/>
      <c r="T367" s="187">
        <f>SUM(T368:T373)</f>
        <v>0</v>
      </c>
      <c r="AR367" s="188" t="s">
        <v>89</v>
      </c>
      <c r="AT367" s="189" t="s">
        <v>79</v>
      </c>
      <c r="AU367" s="189" t="s">
        <v>87</v>
      </c>
      <c r="AY367" s="188" t="s">
        <v>177</v>
      </c>
      <c r="BK367" s="190">
        <f>SUM(BK368:BK373)</f>
        <v>0</v>
      </c>
    </row>
    <row r="368" spans="1:65" s="2" customFormat="1" ht="24.2" customHeight="1">
      <c r="A368" s="35"/>
      <c r="B368" s="36"/>
      <c r="C368" s="193" t="s">
        <v>648</v>
      </c>
      <c r="D368" s="193" t="s">
        <v>180</v>
      </c>
      <c r="E368" s="194" t="s">
        <v>649</v>
      </c>
      <c r="F368" s="195" t="s">
        <v>650</v>
      </c>
      <c r="G368" s="196" t="s">
        <v>651</v>
      </c>
      <c r="H368" s="197">
        <v>254.4</v>
      </c>
      <c r="I368" s="198"/>
      <c r="J368" s="199">
        <f>ROUND(I368*H368,2)</f>
        <v>0</v>
      </c>
      <c r="K368" s="200"/>
      <c r="L368" s="40"/>
      <c r="M368" s="201" t="s">
        <v>1</v>
      </c>
      <c r="N368" s="202" t="s">
        <v>45</v>
      </c>
      <c r="O368" s="72"/>
      <c r="P368" s="203">
        <f>O368*H368</f>
        <v>0</v>
      </c>
      <c r="Q368" s="203">
        <v>5.0000000000000002E-5</v>
      </c>
      <c r="R368" s="203">
        <f>Q368*H368</f>
        <v>1.272E-2</v>
      </c>
      <c r="S368" s="203">
        <v>0</v>
      </c>
      <c r="T368" s="204">
        <f>S368*H368</f>
        <v>0</v>
      </c>
      <c r="U368" s="35"/>
      <c r="V368" s="35"/>
      <c r="W368" s="35"/>
      <c r="X368" s="35"/>
      <c r="Y368" s="35"/>
      <c r="Z368" s="35"/>
      <c r="AA368" s="35"/>
      <c r="AB368" s="35"/>
      <c r="AC368" s="35"/>
      <c r="AD368" s="35"/>
      <c r="AE368" s="35"/>
      <c r="AR368" s="205" t="s">
        <v>193</v>
      </c>
      <c r="AT368" s="205" t="s">
        <v>180</v>
      </c>
      <c r="AU368" s="205" t="s">
        <v>89</v>
      </c>
      <c r="AY368" s="18" t="s">
        <v>177</v>
      </c>
      <c r="BE368" s="206">
        <f>IF(N368="základní",J368,0)</f>
        <v>0</v>
      </c>
      <c r="BF368" s="206">
        <f>IF(N368="snížená",J368,0)</f>
        <v>0</v>
      </c>
      <c r="BG368" s="206">
        <f>IF(N368="zákl. přenesená",J368,0)</f>
        <v>0</v>
      </c>
      <c r="BH368" s="206">
        <f>IF(N368="sníž. přenesená",J368,0)</f>
        <v>0</v>
      </c>
      <c r="BI368" s="206">
        <f>IF(N368="nulová",J368,0)</f>
        <v>0</v>
      </c>
      <c r="BJ368" s="18" t="s">
        <v>87</v>
      </c>
      <c r="BK368" s="206">
        <f>ROUND(I368*H368,2)</f>
        <v>0</v>
      </c>
      <c r="BL368" s="18" t="s">
        <v>193</v>
      </c>
      <c r="BM368" s="205" t="s">
        <v>652</v>
      </c>
    </row>
    <row r="369" spans="1:65" s="15" customFormat="1">
      <c r="B369" s="230"/>
      <c r="C369" s="231"/>
      <c r="D369" s="209" t="s">
        <v>186</v>
      </c>
      <c r="E369" s="232" t="s">
        <v>1</v>
      </c>
      <c r="F369" s="233" t="s">
        <v>653</v>
      </c>
      <c r="G369" s="231"/>
      <c r="H369" s="232" t="s">
        <v>1</v>
      </c>
      <c r="I369" s="234"/>
      <c r="J369" s="231"/>
      <c r="K369" s="231"/>
      <c r="L369" s="235"/>
      <c r="M369" s="236"/>
      <c r="N369" s="237"/>
      <c r="O369" s="237"/>
      <c r="P369" s="237"/>
      <c r="Q369" s="237"/>
      <c r="R369" s="237"/>
      <c r="S369" s="237"/>
      <c r="T369" s="238"/>
      <c r="AT369" s="239" t="s">
        <v>186</v>
      </c>
      <c r="AU369" s="239" t="s">
        <v>89</v>
      </c>
      <c r="AV369" s="15" t="s">
        <v>87</v>
      </c>
      <c r="AW369" s="15" t="s">
        <v>35</v>
      </c>
      <c r="AX369" s="15" t="s">
        <v>80</v>
      </c>
      <c r="AY369" s="239" t="s">
        <v>177</v>
      </c>
    </row>
    <row r="370" spans="1:65" s="13" customFormat="1">
      <c r="B370" s="207"/>
      <c r="C370" s="208"/>
      <c r="D370" s="209" t="s">
        <v>186</v>
      </c>
      <c r="E370" s="210" t="s">
        <v>1</v>
      </c>
      <c r="F370" s="211" t="s">
        <v>654</v>
      </c>
      <c r="G370" s="208"/>
      <c r="H370" s="212">
        <v>254.4</v>
      </c>
      <c r="I370" s="213"/>
      <c r="J370" s="208"/>
      <c r="K370" s="208"/>
      <c r="L370" s="214"/>
      <c r="M370" s="215"/>
      <c r="N370" s="216"/>
      <c r="O370" s="216"/>
      <c r="P370" s="216"/>
      <c r="Q370" s="216"/>
      <c r="R370" s="216"/>
      <c r="S370" s="216"/>
      <c r="T370" s="217"/>
      <c r="AT370" s="218" t="s">
        <v>186</v>
      </c>
      <c r="AU370" s="218" t="s">
        <v>89</v>
      </c>
      <c r="AV370" s="13" t="s">
        <v>89</v>
      </c>
      <c r="AW370" s="13" t="s">
        <v>35</v>
      </c>
      <c r="AX370" s="13" t="s">
        <v>80</v>
      </c>
      <c r="AY370" s="218" t="s">
        <v>177</v>
      </c>
    </row>
    <row r="371" spans="1:65" s="14" customFormat="1">
      <c r="B371" s="219"/>
      <c r="C371" s="220"/>
      <c r="D371" s="209" t="s">
        <v>186</v>
      </c>
      <c r="E371" s="221" t="s">
        <v>1</v>
      </c>
      <c r="F371" s="222" t="s">
        <v>188</v>
      </c>
      <c r="G371" s="220"/>
      <c r="H371" s="223">
        <v>254.4</v>
      </c>
      <c r="I371" s="224"/>
      <c r="J371" s="220"/>
      <c r="K371" s="220"/>
      <c r="L371" s="225"/>
      <c r="M371" s="226"/>
      <c r="N371" s="227"/>
      <c r="O371" s="227"/>
      <c r="P371" s="227"/>
      <c r="Q371" s="227"/>
      <c r="R371" s="227"/>
      <c r="S371" s="227"/>
      <c r="T371" s="228"/>
      <c r="AT371" s="229" t="s">
        <v>186</v>
      </c>
      <c r="AU371" s="229" t="s">
        <v>89</v>
      </c>
      <c r="AV371" s="14" t="s">
        <v>184</v>
      </c>
      <c r="AW371" s="14" t="s">
        <v>35</v>
      </c>
      <c r="AX371" s="14" t="s">
        <v>87</v>
      </c>
      <c r="AY371" s="229" t="s">
        <v>177</v>
      </c>
    </row>
    <row r="372" spans="1:65" s="2" customFormat="1" ht="21.75" customHeight="1">
      <c r="A372" s="35"/>
      <c r="B372" s="36"/>
      <c r="C372" s="240" t="s">
        <v>655</v>
      </c>
      <c r="D372" s="240" t="s">
        <v>216</v>
      </c>
      <c r="E372" s="241" t="s">
        <v>656</v>
      </c>
      <c r="F372" s="242" t="s">
        <v>657</v>
      </c>
      <c r="G372" s="243" t="s">
        <v>380</v>
      </c>
      <c r="H372" s="244">
        <v>0.26</v>
      </c>
      <c r="I372" s="245"/>
      <c r="J372" s="246">
        <f>ROUND(I372*H372,2)</f>
        <v>0</v>
      </c>
      <c r="K372" s="247"/>
      <c r="L372" s="248"/>
      <c r="M372" s="249" t="s">
        <v>1</v>
      </c>
      <c r="N372" s="250" t="s">
        <v>45</v>
      </c>
      <c r="O372" s="72"/>
      <c r="P372" s="203">
        <f>O372*H372</f>
        <v>0</v>
      </c>
      <c r="Q372" s="203">
        <v>1</v>
      </c>
      <c r="R372" s="203">
        <f>Q372*H372</f>
        <v>0.26</v>
      </c>
      <c r="S372" s="203">
        <v>0</v>
      </c>
      <c r="T372" s="204">
        <f>S372*H372</f>
        <v>0</v>
      </c>
      <c r="U372" s="35"/>
      <c r="V372" s="35"/>
      <c r="W372" s="35"/>
      <c r="X372" s="35"/>
      <c r="Y372" s="35"/>
      <c r="Z372" s="35"/>
      <c r="AA372" s="35"/>
      <c r="AB372" s="35"/>
      <c r="AC372" s="35"/>
      <c r="AD372" s="35"/>
      <c r="AE372" s="35"/>
      <c r="AR372" s="205" t="s">
        <v>335</v>
      </c>
      <c r="AT372" s="205" t="s">
        <v>216</v>
      </c>
      <c r="AU372" s="205" t="s">
        <v>89</v>
      </c>
      <c r="AY372" s="18" t="s">
        <v>177</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193</v>
      </c>
      <c r="BM372" s="205" t="s">
        <v>658</v>
      </c>
    </row>
    <row r="373" spans="1:65" s="2" customFormat="1" ht="49.15" customHeight="1">
      <c r="A373" s="35"/>
      <c r="B373" s="36"/>
      <c r="C373" s="193" t="s">
        <v>659</v>
      </c>
      <c r="D373" s="193" t="s">
        <v>180</v>
      </c>
      <c r="E373" s="194" t="s">
        <v>660</v>
      </c>
      <c r="F373" s="195" t="s">
        <v>661</v>
      </c>
      <c r="G373" s="196" t="s">
        <v>380</v>
      </c>
      <c r="H373" s="197">
        <v>0.27</v>
      </c>
      <c r="I373" s="198"/>
      <c r="J373" s="199">
        <f>ROUND(I373*H373,2)</f>
        <v>0</v>
      </c>
      <c r="K373" s="200"/>
      <c r="L373" s="40"/>
      <c r="M373" s="201" t="s">
        <v>1</v>
      </c>
      <c r="N373" s="202" t="s">
        <v>45</v>
      </c>
      <c r="O373" s="72"/>
      <c r="P373" s="203">
        <f>O373*H373</f>
        <v>0</v>
      </c>
      <c r="Q373" s="203">
        <v>0</v>
      </c>
      <c r="R373" s="203">
        <f>Q373*H373</f>
        <v>0</v>
      </c>
      <c r="S373" s="203">
        <v>0</v>
      </c>
      <c r="T373" s="204">
        <f>S373*H373</f>
        <v>0</v>
      </c>
      <c r="U373" s="35"/>
      <c r="V373" s="35"/>
      <c r="W373" s="35"/>
      <c r="X373" s="35"/>
      <c r="Y373" s="35"/>
      <c r="Z373" s="35"/>
      <c r="AA373" s="35"/>
      <c r="AB373" s="35"/>
      <c r="AC373" s="35"/>
      <c r="AD373" s="35"/>
      <c r="AE373" s="35"/>
      <c r="AR373" s="205" t="s">
        <v>193</v>
      </c>
      <c r="AT373" s="205" t="s">
        <v>180</v>
      </c>
      <c r="AU373" s="205" t="s">
        <v>89</v>
      </c>
      <c r="AY373" s="18" t="s">
        <v>177</v>
      </c>
      <c r="BE373" s="206">
        <f>IF(N373="základní",J373,0)</f>
        <v>0</v>
      </c>
      <c r="BF373" s="206">
        <f>IF(N373="snížená",J373,0)</f>
        <v>0</v>
      </c>
      <c r="BG373" s="206">
        <f>IF(N373="zákl. přenesená",J373,0)</f>
        <v>0</v>
      </c>
      <c r="BH373" s="206">
        <f>IF(N373="sníž. přenesená",J373,0)</f>
        <v>0</v>
      </c>
      <c r="BI373" s="206">
        <f>IF(N373="nulová",J373,0)</f>
        <v>0</v>
      </c>
      <c r="BJ373" s="18" t="s">
        <v>87</v>
      </c>
      <c r="BK373" s="206">
        <f>ROUND(I373*H373,2)</f>
        <v>0</v>
      </c>
      <c r="BL373" s="18" t="s">
        <v>193</v>
      </c>
      <c r="BM373" s="205" t="s">
        <v>662</v>
      </c>
    </row>
    <row r="374" spans="1:65" s="12" customFormat="1" ht="22.9" customHeight="1">
      <c r="B374" s="177"/>
      <c r="C374" s="178"/>
      <c r="D374" s="179" t="s">
        <v>79</v>
      </c>
      <c r="E374" s="191" t="s">
        <v>663</v>
      </c>
      <c r="F374" s="191" t="s">
        <v>664</v>
      </c>
      <c r="G374" s="178"/>
      <c r="H374" s="178"/>
      <c r="I374" s="181"/>
      <c r="J374" s="192">
        <f>BK374</f>
        <v>0</v>
      </c>
      <c r="K374" s="178"/>
      <c r="L374" s="183"/>
      <c r="M374" s="184"/>
      <c r="N374" s="185"/>
      <c r="O374" s="185"/>
      <c r="P374" s="186">
        <f>SUM(P375:P378)</f>
        <v>0</v>
      </c>
      <c r="Q374" s="185"/>
      <c r="R374" s="186">
        <f>SUM(R375:R378)</f>
        <v>5.2200000000000003E-2</v>
      </c>
      <c r="S374" s="185"/>
      <c r="T374" s="187">
        <f>SUM(T375:T378)</f>
        <v>0</v>
      </c>
      <c r="AR374" s="188" t="s">
        <v>89</v>
      </c>
      <c r="AT374" s="189" t="s">
        <v>79</v>
      </c>
      <c r="AU374" s="189" t="s">
        <v>87</v>
      </c>
      <c r="AY374" s="188" t="s">
        <v>177</v>
      </c>
      <c r="BK374" s="190">
        <f>SUM(BK375:BK378)</f>
        <v>0</v>
      </c>
    </row>
    <row r="375" spans="1:65" s="2" customFormat="1" ht="37.9" customHeight="1">
      <c r="A375" s="35"/>
      <c r="B375" s="36"/>
      <c r="C375" s="193" t="s">
        <v>665</v>
      </c>
      <c r="D375" s="193" t="s">
        <v>180</v>
      </c>
      <c r="E375" s="194" t="s">
        <v>666</v>
      </c>
      <c r="F375" s="195" t="s">
        <v>667</v>
      </c>
      <c r="G375" s="196" t="s">
        <v>199</v>
      </c>
      <c r="H375" s="197">
        <v>104.4</v>
      </c>
      <c r="I375" s="198"/>
      <c r="J375" s="199">
        <f>ROUND(I375*H375,2)</f>
        <v>0</v>
      </c>
      <c r="K375" s="200"/>
      <c r="L375" s="40"/>
      <c r="M375" s="201" t="s">
        <v>1</v>
      </c>
      <c r="N375" s="202" t="s">
        <v>45</v>
      </c>
      <c r="O375" s="72"/>
      <c r="P375" s="203">
        <f>O375*H375</f>
        <v>0</v>
      </c>
      <c r="Q375" s="203">
        <v>1.3999999999999999E-4</v>
      </c>
      <c r="R375" s="203">
        <f>Q375*H375</f>
        <v>1.4615999999999999E-2</v>
      </c>
      <c r="S375" s="203">
        <v>0</v>
      </c>
      <c r="T375" s="204">
        <f>S375*H375</f>
        <v>0</v>
      </c>
      <c r="U375" s="35"/>
      <c r="V375" s="35"/>
      <c r="W375" s="35"/>
      <c r="X375" s="35"/>
      <c r="Y375" s="35"/>
      <c r="Z375" s="35"/>
      <c r="AA375" s="35"/>
      <c r="AB375" s="35"/>
      <c r="AC375" s="35"/>
      <c r="AD375" s="35"/>
      <c r="AE375" s="35"/>
      <c r="AR375" s="205" t="s">
        <v>193</v>
      </c>
      <c r="AT375" s="205" t="s">
        <v>180</v>
      </c>
      <c r="AU375" s="205" t="s">
        <v>89</v>
      </c>
      <c r="AY375" s="18" t="s">
        <v>177</v>
      </c>
      <c r="BE375" s="206">
        <f>IF(N375="základní",J375,0)</f>
        <v>0</v>
      </c>
      <c r="BF375" s="206">
        <f>IF(N375="snížená",J375,0)</f>
        <v>0</v>
      </c>
      <c r="BG375" s="206">
        <f>IF(N375="zákl. přenesená",J375,0)</f>
        <v>0</v>
      </c>
      <c r="BH375" s="206">
        <f>IF(N375="sníž. přenesená",J375,0)</f>
        <v>0</v>
      </c>
      <c r="BI375" s="206">
        <f>IF(N375="nulová",J375,0)</f>
        <v>0</v>
      </c>
      <c r="BJ375" s="18" t="s">
        <v>87</v>
      </c>
      <c r="BK375" s="206">
        <f>ROUND(I375*H375,2)</f>
        <v>0</v>
      </c>
      <c r="BL375" s="18" t="s">
        <v>193</v>
      </c>
      <c r="BM375" s="205" t="s">
        <v>668</v>
      </c>
    </row>
    <row r="376" spans="1:65" s="2" customFormat="1" ht="44.25" customHeight="1">
      <c r="A376" s="35"/>
      <c r="B376" s="36"/>
      <c r="C376" s="193" t="s">
        <v>669</v>
      </c>
      <c r="D376" s="193" t="s">
        <v>180</v>
      </c>
      <c r="E376" s="194" t="s">
        <v>670</v>
      </c>
      <c r="F376" s="195" t="s">
        <v>671</v>
      </c>
      <c r="G376" s="196" t="s">
        <v>199</v>
      </c>
      <c r="H376" s="197">
        <v>104.4</v>
      </c>
      <c r="I376" s="198"/>
      <c r="J376" s="199">
        <f>ROUND(I376*H376,2)</f>
        <v>0</v>
      </c>
      <c r="K376" s="200"/>
      <c r="L376" s="40"/>
      <c r="M376" s="201" t="s">
        <v>1</v>
      </c>
      <c r="N376" s="202" t="s">
        <v>45</v>
      </c>
      <c r="O376" s="72"/>
      <c r="P376" s="203">
        <f>O376*H376</f>
        <v>0</v>
      </c>
      <c r="Q376" s="203">
        <v>3.6000000000000002E-4</v>
      </c>
      <c r="R376" s="203">
        <f>Q376*H376</f>
        <v>3.7584000000000006E-2</v>
      </c>
      <c r="S376" s="203">
        <v>0</v>
      </c>
      <c r="T376" s="204">
        <f>S376*H376</f>
        <v>0</v>
      </c>
      <c r="U376" s="35"/>
      <c r="V376" s="35"/>
      <c r="W376" s="35"/>
      <c r="X376" s="35"/>
      <c r="Y376" s="35"/>
      <c r="Z376" s="35"/>
      <c r="AA376" s="35"/>
      <c r="AB376" s="35"/>
      <c r="AC376" s="35"/>
      <c r="AD376" s="35"/>
      <c r="AE376" s="35"/>
      <c r="AR376" s="205" t="s">
        <v>193</v>
      </c>
      <c r="AT376" s="205" t="s">
        <v>180</v>
      </c>
      <c r="AU376" s="205" t="s">
        <v>89</v>
      </c>
      <c r="AY376" s="18" t="s">
        <v>177</v>
      </c>
      <c r="BE376" s="206">
        <f>IF(N376="základní",J376,0)</f>
        <v>0</v>
      </c>
      <c r="BF376" s="206">
        <f>IF(N376="snížená",J376,0)</f>
        <v>0</v>
      </c>
      <c r="BG376" s="206">
        <f>IF(N376="zákl. přenesená",J376,0)</f>
        <v>0</v>
      </c>
      <c r="BH376" s="206">
        <f>IF(N376="sníž. přenesená",J376,0)</f>
        <v>0</v>
      </c>
      <c r="BI376" s="206">
        <f>IF(N376="nulová",J376,0)</f>
        <v>0</v>
      </c>
      <c r="BJ376" s="18" t="s">
        <v>87</v>
      </c>
      <c r="BK376" s="206">
        <f>ROUND(I376*H376,2)</f>
        <v>0</v>
      </c>
      <c r="BL376" s="18" t="s">
        <v>193</v>
      </c>
      <c r="BM376" s="205" t="s">
        <v>672</v>
      </c>
    </row>
    <row r="377" spans="1:65" s="13" customFormat="1">
      <c r="B377" s="207"/>
      <c r="C377" s="208"/>
      <c r="D377" s="209" t="s">
        <v>186</v>
      </c>
      <c r="E377" s="210" t="s">
        <v>1</v>
      </c>
      <c r="F377" s="211" t="s">
        <v>673</v>
      </c>
      <c r="G377" s="208"/>
      <c r="H377" s="212">
        <v>104.4</v>
      </c>
      <c r="I377" s="213"/>
      <c r="J377" s="208"/>
      <c r="K377" s="208"/>
      <c r="L377" s="214"/>
      <c r="M377" s="215"/>
      <c r="N377" s="216"/>
      <c r="O377" s="216"/>
      <c r="P377" s="216"/>
      <c r="Q377" s="216"/>
      <c r="R377" s="216"/>
      <c r="S377" s="216"/>
      <c r="T377" s="217"/>
      <c r="AT377" s="218" t="s">
        <v>186</v>
      </c>
      <c r="AU377" s="218" t="s">
        <v>89</v>
      </c>
      <c r="AV377" s="13" t="s">
        <v>89</v>
      </c>
      <c r="AW377" s="13" t="s">
        <v>35</v>
      </c>
      <c r="AX377" s="13" t="s">
        <v>80</v>
      </c>
      <c r="AY377" s="218" t="s">
        <v>177</v>
      </c>
    </row>
    <row r="378" spans="1:65" s="14" customFormat="1">
      <c r="B378" s="219"/>
      <c r="C378" s="220"/>
      <c r="D378" s="209" t="s">
        <v>186</v>
      </c>
      <c r="E378" s="221" t="s">
        <v>1</v>
      </c>
      <c r="F378" s="222" t="s">
        <v>188</v>
      </c>
      <c r="G378" s="220"/>
      <c r="H378" s="223">
        <v>104.4</v>
      </c>
      <c r="I378" s="224"/>
      <c r="J378" s="220"/>
      <c r="K378" s="220"/>
      <c r="L378" s="225"/>
      <c r="M378" s="226"/>
      <c r="N378" s="227"/>
      <c r="O378" s="227"/>
      <c r="P378" s="227"/>
      <c r="Q378" s="227"/>
      <c r="R378" s="227"/>
      <c r="S378" s="227"/>
      <c r="T378" s="228"/>
      <c r="AT378" s="229" t="s">
        <v>186</v>
      </c>
      <c r="AU378" s="229" t="s">
        <v>89</v>
      </c>
      <c r="AV378" s="14" t="s">
        <v>184</v>
      </c>
      <c r="AW378" s="14" t="s">
        <v>35</v>
      </c>
      <c r="AX378" s="14" t="s">
        <v>87</v>
      </c>
      <c r="AY378" s="229" t="s">
        <v>177</v>
      </c>
    </row>
    <row r="379" spans="1:65" s="12" customFormat="1" ht="22.9" customHeight="1">
      <c r="B379" s="177"/>
      <c r="C379" s="178"/>
      <c r="D379" s="179" t="s">
        <v>79</v>
      </c>
      <c r="E379" s="191" t="s">
        <v>674</v>
      </c>
      <c r="F379" s="191" t="s">
        <v>675</v>
      </c>
      <c r="G379" s="178"/>
      <c r="H379" s="178"/>
      <c r="I379" s="181"/>
      <c r="J379" s="192">
        <f>BK379</f>
        <v>0</v>
      </c>
      <c r="K379" s="178"/>
      <c r="L379" s="183"/>
      <c r="M379" s="184"/>
      <c r="N379" s="185"/>
      <c r="O379" s="185"/>
      <c r="P379" s="186">
        <f>SUM(P380:P383)</f>
        <v>0</v>
      </c>
      <c r="Q379" s="185"/>
      <c r="R379" s="186">
        <f>SUM(R380:R383)</f>
        <v>0.34302940000000004</v>
      </c>
      <c r="S379" s="185"/>
      <c r="T379" s="187">
        <f>SUM(T380:T383)</f>
        <v>0.15133649999999998</v>
      </c>
      <c r="AR379" s="188" t="s">
        <v>89</v>
      </c>
      <c r="AT379" s="189" t="s">
        <v>79</v>
      </c>
      <c r="AU379" s="189" t="s">
        <v>87</v>
      </c>
      <c r="AY379" s="188" t="s">
        <v>177</v>
      </c>
      <c r="BK379" s="190">
        <f>SUM(BK380:BK383)</f>
        <v>0</v>
      </c>
    </row>
    <row r="380" spans="1:65" s="2" customFormat="1" ht="24.2" customHeight="1">
      <c r="A380" s="35"/>
      <c r="B380" s="36"/>
      <c r="C380" s="193" t="s">
        <v>676</v>
      </c>
      <c r="D380" s="193" t="s">
        <v>180</v>
      </c>
      <c r="E380" s="194" t="s">
        <v>677</v>
      </c>
      <c r="F380" s="195" t="s">
        <v>678</v>
      </c>
      <c r="G380" s="196" t="s">
        <v>199</v>
      </c>
      <c r="H380" s="197">
        <v>1008.91</v>
      </c>
      <c r="I380" s="198"/>
      <c r="J380" s="199">
        <f>ROUND(I380*H380,2)</f>
        <v>0</v>
      </c>
      <c r="K380" s="200"/>
      <c r="L380" s="40"/>
      <c r="M380" s="201" t="s">
        <v>1</v>
      </c>
      <c r="N380" s="202" t="s">
        <v>45</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193</v>
      </c>
      <c r="AT380" s="205" t="s">
        <v>180</v>
      </c>
      <c r="AU380" s="205" t="s">
        <v>89</v>
      </c>
      <c r="AY380" s="18" t="s">
        <v>177</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193</v>
      </c>
      <c r="BM380" s="205" t="s">
        <v>679</v>
      </c>
    </row>
    <row r="381" spans="1:65" s="2" customFormat="1" ht="24.2" customHeight="1">
      <c r="A381" s="35"/>
      <c r="B381" s="36"/>
      <c r="C381" s="193" t="s">
        <v>680</v>
      </c>
      <c r="D381" s="193" t="s">
        <v>180</v>
      </c>
      <c r="E381" s="194" t="s">
        <v>681</v>
      </c>
      <c r="F381" s="195" t="s">
        <v>682</v>
      </c>
      <c r="G381" s="196" t="s">
        <v>199</v>
      </c>
      <c r="H381" s="197">
        <v>1008.91</v>
      </c>
      <c r="I381" s="198"/>
      <c r="J381" s="199">
        <f>ROUND(I381*H381,2)</f>
        <v>0</v>
      </c>
      <c r="K381" s="200"/>
      <c r="L381" s="40"/>
      <c r="M381" s="201" t="s">
        <v>1</v>
      </c>
      <c r="N381" s="202" t="s">
        <v>45</v>
      </c>
      <c r="O381" s="72"/>
      <c r="P381" s="203">
        <f>O381*H381</f>
        <v>0</v>
      </c>
      <c r="Q381" s="203">
        <v>0</v>
      </c>
      <c r="R381" s="203">
        <f>Q381*H381</f>
        <v>0</v>
      </c>
      <c r="S381" s="203">
        <v>1.4999999999999999E-4</v>
      </c>
      <c r="T381" s="204">
        <f>S381*H381</f>
        <v>0.15133649999999998</v>
      </c>
      <c r="U381" s="35"/>
      <c r="V381" s="35"/>
      <c r="W381" s="35"/>
      <c r="X381" s="35"/>
      <c r="Y381" s="35"/>
      <c r="Z381" s="35"/>
      <c r="AA381" s="35"/>
      <c r="AB381" s="35"/>
      <c r="AC381" s="35"/>
      <c r="AD381" s="35"/>
      <c r="AE381" s="35"/>
      <c r="AR381" s="205" t="s">
        <v>193</v>
      </c>
      <c r="AT381" s="205" t="s">
        <v>180</v>
      </c>
      <c r="AU381" s="205" t="s">
        <v>89</v>
      </c>
      <c r="AY381" s="18" t="s">
        <v>177</v>
      </c>
      <c r="BE381" s="206">
        <f>IF(N381="základní",J381,0)</f>
        <v>0</v>
      </c>
      <c r="BF381" s="206">
        <f>IF(N381="snížená",J381,0)</f>
        <v>0</v>
      </c>
      <c r="BG381" s="206">
        <f>IF(N381="zákl. přenesená",J381,0)</f>
        <v>0</v>
      </c>
      <c r="BH381" s="206">
        <f>IF(N381="sníž. přenesená",J381,0)</f>
        <v>0</v>
      </c>
      <c r="BI381" s="206">
        <f>IF(N381="nulová",J381,0)</f>
        <v>0</v>
      </c>
      <c r="BJ381" s="18" t="s">
        <v>87</v>
      </c>
      <c r="BK381" s="206">
        <f>ROUND(I381*H381,2)</f>
        <v>0</v>
      </c>
      <c r="BL381" s="18" t="s">
        <v>193</v>
      </c>
      <c r="BM381" s="205" t="s">
        <v>683</v>
      </c>
    </row>
    <row r="382" spans="1:65" s="2" customFormat="1" ht="33" customHeight="1">
      <c r="A382" s="35"/>
      <c r="B382" s="36"/>
      <c r="C382" s="193" t="s">
        <v>684</v>
      </c>
      <c r="D382" s="193" t="s">
        <v>180</v>
      </c>
      <c r="E382" s="194" t="s">
        <v>685</v>
      </c>
      <c r="F382" s="195" t="s">
        <v>686</v>
      </c>
      <c r="G382" s="196" t="s">
        <v>199</v>
      </c>
      <c r="H382" s="197">
        <v>1008.91</v>
      </c>
      <c r="I382" s="198"/>
      <c r="J382" s="199">
        <f>ROUND(I382*H382,2)</f>
        <v>0</v>
      </c>
      <c r="K382" s="200"/>
      <c r="L382" s="40"/>
      <c r="M382" s="201" t="s">
        <v>1</v>
      </c>
      <c r="N382" s="202" t="s">
        <v>45</v>
      </c>
      <c r="O382" s="72"/>
      <c r="P382" s="203">
        <f>O382*H382</f>
        <v>0</v>
      </c>
      <c r="Q382" s="203">
        <v>2.0000000000000001E-4</v>
      </c>
      <c r="R382" s="203">
        <f>Q382*H382</f>
        <v>0.20178200000000002</v>
      </c>
      <c r="S382" s="203">
        <v>0</v>
      </c>
      <c r="T382" s="204">
        <f>S382*H382</f>
        <v>0</v>
      </c>
      <c r="U382" s="35"/>
      <c r="V382" s="35"/>
      <c r="W382" s="35"/>
      <c r="X382" s="35"/>
      <c r="Y382" s="35"/>
      <c r="Z382" s="35"/>
      <c r="AA382" s="35"/>
      <c r="AB382" s="35"/>
      <c r="AC382" s="35"/>
      <c r="AD382" s="35"/>
      <c r="AE382" s="35"/>
      <c r="AR382" s="205" t="s">
        <v>193</v>
      </c>
      <c r="AT382" s="205" t="s">
        <v>180</v>
      </c>
      <c r="AU382" s="205" t="s">
        <v>89</v>
      </c>
      <c r="AY382" s="18" t="s">
        <v>177</v>
      </c>
      <c r="BE382" s="206">
        <f>IF(N382="základní",J382,0)</f>
        <v>0</v>
      </c>
      <c r="BF382" s="206">
        <f>IF(N382="snížená",J382,0)</f>
        <v>0</v>
      </c>
      <c r="BG382" s="206">
        <f>IF(N382="zákl. přenesená",J382,0)</f>
        <v>0</v>
      </c>
      <c r="BH382" s="206">
        <f>IF(N382="sníž. přenesená",J382,0)</f>
        <v>0</v>
      </c>
      <c r="BI382" s="206">
        <f>IF(N382="nulová",J382,0)</f>
        <v>0</v>
      </c>
      <c r="BJ382" s="18" t="s">
        <v>87</v>
      </c>
      <c r="BK382" s="206">
        <f>ROUND(I382*H382,2)</f>
        <v>0</v>
      </c>
      <c r="BL382" s="18" t="s">
        <v>193</v>
      </c>
      <c r="BM382" s="205" t="s">
        <v>687</v>
      </c>
    </row>
    <row r="383" spans="1:65" s="2" customFormat="1" ht="37.9" customHeight="1">
      <c r="A383" s="35"/>
      <c r="B383" s="36"/>
      <c r="C383" s="193" t="s">
        <v>688</v>
      </c>
      <c r="D383" s="193" t="s">
        <v>180</v>
      </c>
      <c r="E383" s="194" t="s">
        <v>689</v>
      </c>
      <c r="F383" s="195" t="s">
        <v>690</v>
      </c>
      <c r="G383" s="196" t="s">
        <v>199</v>
      </c>
      <c r="H383" s="197">
        <v>1008.91</v>
      </c>
      <c r="I383" s="198"/>
      <c r="J383" s="199">
        <f>ROUND(I383*H383,2)</f>
        <v>0</v>
      </c>
      <c r="K383" s="200"/>
      <c r="L383" s="40"/>
      <c r="M383" s="201" t="s">
        <v>1</v>
      </c>
      <c r="N383" s="202" t="s">
        <v>45</v>
      </c>
      <c r="O383" s="72"/>
      <c r="P383" s="203">
        <f>O383*H383</f>
        <v>0</v>
      </c>
      <c r="Q383" s="203">
        <v>1.3999999999999999E-4</v>
      </c>
      <c r="R383" s="203">
        <f>Q383*H383</f>
        <v>0.1412474</v>
      </c>
      <c r="S383" s="203">
        <v>0</v>
      </c>
      <c r="T383" s="204">
        <f>S383*H383</f>
        <v>0</v>
      </c>
      <c r="U383" s="35"/>
      <c r="V383" s="35"/>
      <c r="W383" s="35"/>
      <c r="X383" s="35"/>
      <c r="Y383" s="35"/>
      <c r="Z383" s="35"/>
      <c r="AA383" s="35"/>
      <c r="AB383" s="35"/>
      <c r="AC383" s="35"/>
      <c r="AD383" s="35"/>
      <c r="AE383" s="35"/>
      <c r="AR383" s="205" t="s">
        <v>193</v>
      </c>
      <c r="AT383" s="205" t="s">
        <v>180</v>
      </c>
      <c r="AU383" s="205" t="s">
        <v>89</v>
      </c>
      <c r="AY383" s="18" t="s">
        <v>177</v>
      </c>
      <c r="BE383" s="206">
        <f>IF(N383="základní",J383,0)</f>
        <v>0</v>
      </c>
      <c r="BF383" s="206">
        <f>IF(N383="snížená",J383,0)</f>
        <v>0</v>
      </c>
      <c r="BG383" s="206">
        <f>IF(N383="zákl. přenesená",J383,0)</f>
        <v>0</v>
      </c>
      <c r="BH383" s="206">
        <f>IF(N383="sníž. přenesená",J383,0)</f>
        <v>0</v>
      </c>
      <c r="BI383" s="206">
        <f>IF(N383="nulová",J383,0)</f>
        <v>0</v>
      </c>
      <c r="BJ383" s="18" t="s">
        <v>87</v>
      </c>
      <c r="BK383" s="206">
        <f>ROUND(I383*H383,2)</f>
        <v>0</v>
      </c>
      <c r="BL383" s="18" t="s">
        <v>193</v>
      </c>
      <c r="BM383" s="205" t="s">
        <v>691</v>
      </c>
    </row>
    <row r="384" spans="1:65" s="12" customFormat="1" ht="25.9" customHeight="1">
      <c r="B384" s="177"/>
      <c r="C384" s="178"/>
      <c r="D384" s="179" t="s">
        <v>79</v>
      </c>
      <c r="E384" s="180" t="s">
        <v>216</v>
      </c>
      <c r="F384" s="180" t="s">
        <v>692</v>
      </c>
      <c r="G384" s="178"/>
      <c r="H384" s="178"/>
      <c r="I384" s="181"/>
      <c r="J384" s="182">
        <f>BK384</f>
        <v>0</v>
      </c>
      <c r="K384" s="178"/>
      <c r="L384" s="183"/>
      <c r="M384" s="184"/>
      <c r="N384" s="185"/>
      <c r="O384" s="185"/>
      <c r="P384" s="186">
        <f>P385</f>
        <v>0</v>
      </c>
      <c r="Q384" s="185"/>
      <c r="R384" s="186">
        <f>R385</f>
        <v>0</v>
      </c>
      <c r="S384" s="185"/>
      <c r="T384" s="187">
        <f>T385</f>
        <v>0</v>
      </c>
      <c r="AR384" s="188" t="s">
        <v>178</v>
      </c>
      <c r="AT384" s="189" t="s">
        <v>79</v>
      </c>
      <c r="AU384" s="189" t="s">
        <v>80</v>
      </c>
      <c r="AY384" s="188" t="s">
        <v>177</v>
      </c>
      <c r="BK384" s="190">
        <f>BK385</f>
        <v>0</v>
      </c>
    </row>
    <row r="385" spans="1:65" s="12" customFormat="1" ht="22.9" customHeight="1">
      <c r="B385" s="177"/>
      <c r="C385" s="178"/>
      <c r="D385" s="179" t="s">
        <v>79</v>
      </c>
      <c r="E385" s="191" t="s">
        <v>693</v>
      </c>
      <c r="F385" s="191" t="s">
        <v>694</v>
      </c>
      <c r="G385" s="178"/>
      <c r="H385" s="178"/>
      <c r="I385" s="181"/>
      <c r="J385" s="192">
        <f>BK385</f>
        <v>0</v>
      </c>
      <c r="K385" s="178"/>
      <c r="L385" s="183"/>
      <c r="M385" s="184"/>
      <c r="N385" s="185"/>
      <c r="O385" s="185"/>
      <c r="P385" s="186">
        <f>SUM(P386:P388)</f>
        <v>0</v>
      </c>
      <c r="Q385" s="185"/>
      <c r="R385" s="186">
        <f>SUM(R386:R388)</f>
        <v>0</v>
      </c>
      <c r="S385" s="185"/>
      <c r="T385" s="187">
        <f>SUM(T386:T388)</f>
        <v>0</v>
      </c>
      <c r="AR385" s="188" t="s">
        <v>178</v>
      </c>
      <c r="AT385" s="189" t="s">
        <v>79</v>
      </c>
      <c r="AU385" s="189" t="s">
        <v>87</v>
      </c>
      <c r="AY385" s="188" t="s">
        <v>177</v>
      </c>
      <c r="BK385" s="190">
        <f>SUM(BK386:BK388)</f>
        <v>0</v>
      </c>
    </row>
    <row r="386" spans="1:65" s="2" customFormat="1" ht="33" customHeight="1">
      <c r="A386" s="35"/>
      <c r="B386" s="36"/>
      <c r="C386" s="193" t="s">
        <v>695</v>
      </c>
      <c r="D386" s="193" t="s">
        <v>180</v>
      </c>
      <c r="E386" s="194" t="s">
        <v>696</v>
      </c>
      <c r="F386" s="195" t="s">
        <v>697</v>
      </c>
      <c r="G386" s="196" t="s">
        <v>191</v>
      </c>
      <c r="H386" s="197">
        <v>82</v>
      </c>
      <c r="I386" s="198"/>
      <c r="J386" s="199">
        <f>ROUND(I386*H386,2)</f>
        <v>0</v>
      </c>
      <c r="K386" s="200"/>
      <c r="L386" s="40"/>
      <c r="M386" s="201" t="s">
        <v>1</v>
      </c>
      <c r="N386" s="202" t="s">
        <v>45</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486</v>
      </c>
      <c r="AT386" s="205" t="s">
        <v>180</v>
      </c>
      <c r="AU386" s="205" t="s">
        <v>89</v>
      </c>
      <c r="AY386" s="18" t="s">
        <v>177</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486</v>
      </c>
      <c r="BM386" s="205" t="s">
        <v>698</v>
      </c>
    </row>
    <row r="387" spans="1:65" s="13" customFormat="1">
      <c r="B387" s="207"/>
      <c r="C387" s="208"/>
      <c r="D387" s="209" t="s">
        <v>186</v>
      </c>
      <c r="E387" s="210" t="s">
        <v>1</v>
      </c>
      <c r="F387" s="211" t="s">
        <v>532</v>
      </c>
      <c r="G387" s="208"/>
      <c r="H387" s="212">
        <v>82</v>
      </c>
      <c r="I387" s="213"/>
      <c r="J387" s="208"/>
      <c r="K387" s="208"/>
      <c r="L387" s="214"/>
      <c r="M387" s="215"/>
      <c r="N387" s="216"/>
      <c r="O387" s="216"/>
      <c r="P387" s="216"/>
      <c r="Q387" s="216"/>
      <c r="R387" s="216"/>
      <c r="S387" s="216"/>
      <c r="T387" s="217"/>
      <c r="AT387" s="218" t="s">
        <v>186</v>
      </c>
      <c r="AU387" s="218" t="s">
        <v>89</v>
      </c>
      <c r="AV387" s="13" t="s">
        <v>89</v>
      </c>
      <c r="AW387" s="13" t="s">
        <v>35</v>
      </c>
      <c r="AX387" s="13" t="s">
        <v>80</v>
      </c>
      <c r="AY387" s="218" t="s">
        <v>177</v>
      </c>
    </row>
    <row r="388" spans="1:65" s="14" customFormat="1">
      <c r="B388" s="219"/>
      <c r="C388" s="220"/>
      <c r="D388" s="209" t="s">
        <v>186</v>
      </c>
      <c r="E388" s="221" t="s">
        <v>1</v>
      </c>
      <c r="F388" s="222" t="s">
        <v>188</v>
      </c>
      <c r="G388" s="220"/>
      <c r="H388" s="223">
        <v>82</v>
      </c>
      <c r="I388" s="224"/>
      <c r="J388" s="220"/>
      <c r="K388" s="220"/>
      <c r="L388" s="225"/>
      <c r="M388" s="251"/>
      <c r="N388" s="252"/>
      <c r="O388" s="252"/>
      <c r="P388" s="252"/>
      <c r="Q388" s="252"/>
      <c r="R388" s="252"/>
      <c r="S388" s="252"/>
      <c r="T388" s="253"/>
      <c r="AT388" s="229" t="s">
        <v>186</v>
      </c>
      <c r="AU388" s="229" t="s">
        <v>89</v>
      </c>
      <c r="AV388" s="14" t="s">
        <v>184</v>
      </c>
      <c r="AW388" s="14" t="s">
        <v>35</v>
      </c>
      <c r="AX388" s="14" t="s">
        <v>87</v>
      </c>
      <c r="AY388" s="229" t="s">
        <v>177</v>
      </c>
    </row>
    <row r="389" spans="1:65" s="2" customFormat="1" ht="6.95" customHeight="1">
      <c r="A389" s="35"/>
      <c r="B389" s="55"/>
      <c r="C389" s="56"/>
      <c r="D389" s="56"/>
      <c r="E389" s="56"/>
      <c r="F389" s="56"/>
      <c r="G389" s="56"/>
      <c r="H389" s="56"/>
      <c r="I389" s="56"/>
      <c r="J389" s="56"/>
      <c r="K389" s="56"/>
      <c r="L389" s="40"/>
      <c r="M389" s="35"/>
      <c r="O389" s="35"/>
      <c r="P389" s="35"/>
      <c r="Q389" s="35"/>
      <c r="R389" s="35"/>
      <c r="S389" s="35"/>
      <c r="T389" s="35"/>
      <c r="U389" s="35"/>
      <c r="V389" s="35"/>
      <c r="W389" s="35"/>
      <c r="X389" s="35"/>
      <c r="Y389" s="35"/>
      <c r="Z389" s="35"/>
      <c r="AA389" s="35"/>
      <c r="AB389" s="35"/>
      <c r="AC389" s="35"/>
      <c r="AD389" s="35"/>
      <c r="AE389" s="35"/>
    </row>
  </sheetData>
  <sheetProtection algorithmName="SHA-512" hashValue="XRlNj6L+qe6MJgXhpMS7RsDa683EMucmhMP2fTuBV4kjs4Gy3qcR4b88e49l3Z/bt5r5pgcfOthKlnXwRjcU6A==" saltValue="/eweuHHzDF6/BQxCZgm/PgbWJbHUnNoaz9NkgMOkIoXWVyEmXJzE0RnJ4oBxsPsngdeIjRt7VXzJl8MhH7/ROQ==" spinCount="100000" sheet="1" objects="1" scenarios="1" formatColumns="0" formatRows="0" autoFilter="0"/>
  <autoFilter ref="C139:K388" xr:uid="{00000000-0009-0000-0000-000001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97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133</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699</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ROUND((SUM(BE123:BE191)),  2)</f>
        <v>0</v>
      </c>
      <c r="G35" s="35"/>
      <c r="H35" s="35"/>
      <c r="I35" s="131">
        <v>0.21</v>
      </c>
      <c r="J35" s="130">
        <f>ROUND(((SUM(BE123:BE191))*I35),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ROUND((SUM(BF123:BF191)),  2)</f>
        <v>0</v>
      </c>
      <c r="G36" s="35"/>
      <c r="H36" s="35"/>
      <c r="I36" s="131">
        <v>0.12</v>
      </c>
      <c r="J36" s="130">
        <f>ROUND(((SUM(BF123:BF191))*I36),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ROUND((SUM(BG123:BG191)),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ROUND((SUM(BH123:BH191)),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ROUND((SUM(BI123:BI191)),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133</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 xml:space="preserve">VS02 - Střecha kuchyně </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148</v>
      </c>
      <c r="E99" s="157"/>
      <c r="F99" s="157"/>
      <c r="G99" s="157"/>
      <c r="H99" s="157"/>
      <c r="I99" s="157"/>
      <c r="J99" s="158">
        <f>J124</f>
        <v>0</v>
      </c>
      <c r="K99" s="155"/>
      <c r="L99" s="159"/>
    </row>
    <row r="100" spans="1:47" s="10" customFormat="1" ht="19.899999999999999" customHeight="1">
      <c r="B100" s="160"/>
      <c r="C100" s="105"/>
      <c r="D100" s="161" t="s">
        <v>149</v>
      </c>
      <c r="E100" s="162"/>
      <c r="F100" s="162"/>
      <c r="G100" s="162"/>
      <c r="H100" s="162"/>
      <c r="I100" s="162"/>
      <c r="J100" s="163">
        <f>J125</f>
        <v>0</v>
      </c>
      <c r="K100" s="105"/>
      <c r="L100" s="164"/>
    </row>
    <row r="101" spans="1:47" s="10" customFormat="1" ht="19.899999999999999" customHeight="1">
      <c r="B101" s="160"/>
      <c r="C101" s="105"/>
      <c r="D101" s="161" t="s">
        <v>150</v>
      </c>
      <c r="E101" s="162"/>
      <c r="F101" s="162"/>
      <c r="G101" s="162"/>
      <c r="H101" s="162"/>
      <c r="I101" s="162"/>
      <c r="J101" s="163">
        <f>J177</f>
        <v>0</v>
      </c>
      <c r="K101" s="105"/>
      <c r="L101" s="164"/>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162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26.25" customHeight="1">
      <c r="A111" s="35"/>
      <c r="B111" s="36"/>
      <c r="C111" s="37"/>
      <c r="D111" s="37"/>
      <c r="E111" s="384" t="str">
        <f>E7</f>
        <v>MODERNIZACE KUCHYNĚ A JÍDELNY SPŠE A VOŠ  PLZEŇ,  projekt č. CZ.05.01.01/2022_008/0001816</v>
      </c>
      <c r="F111" s="385"/>
      <c r="G111" s="385"/>
      <c r="H111" s="385"/>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132</v>
      </c>
      <c r="D112" s="23"/>
      <c r="E112" s="23"/>
      <c r="F112" s="23"/>
      <c r="G112" s="23"/>
      <c r="H112" s="23"/>
      <c r="I112" s="23"/>
      <c r="J112" s="23"/>
      <c r="K112" s="23"/>
      <c r="L112" s="21"/>
    </row>
    <row r="113" spans="1:65" s="2" customFormat="1" ht="16.5" customHeight="1">
      <c r="A113" s="35"/>
      <c r="B113" s="36"/>
      <c r="C113" s="37"/>
      <c r="D113" s="37"/>
      <c r="E113" s="384" t="s">
        <v>133</v>
      </c>
      <c r="F113" s="383"/>
      <c r="G113" s="383"/>
      <c r="H113" s="38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134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343" t="str">
        <f>E11</f>
        <v xml:space="preserve">VS02 - Střecha kuchyně </v>
      </c>
      <c r="F115" s="383"/>
      <c r="G115" s="383"/>
      <c r="H115" s="383"/>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19. 6. 2024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VOŠ  a SPŠE Plzeň, Částkova 817/58, 326 00 Plzeň</v>
      </c>
      <c r="G119" s="37"/>
      <c r="H119" s="37"/>
      <c r="I119" s="30" t="s">
        <v>32</v>
      </c>
      <c r="J119" s="33" t="str">
        <f>E23</f>
        <v>arch. projektová kancelář Ing. arch. Václav Mastný</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30</v>
      </c>
      <c r="D120" s="37"/>
      <c r="E120" s="37"/>
      <c r="F120" s="28" t="str">
        <f>IF(E20="","",E20)</f>
        <v>Vyplň údaj</v>
      </c>
      <c r="G120" s="37"/>
      <c r="H120" s="37"/>
      <c r="I120" s="30" t="s">
        <v>36</v>
      </c>
      <c r="J120" s="33" t="str">
        <f>E26</f>
        <v>Ing.Pavlov</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163</v>
      </c>
      <c r="D122" s="168" t="s">
        <v>65</v>
      </c>
      <c r="E122" s="168" t="s">
        <v>61</v>
      </c>
      <c r="F122" s="168" t="s">
        <v>62</v>
      </c>
      <c r="G122" s="168" t="s">
        <v>164</v>
      </c>
      <c r="H122" s="168" t="s">
        <v>165</v>
      </c>
      <c r="I122" s="168" t="s">
        <v>166</v>
      </c>
      <c r="J122" s="169" t="s">
        <v>139</v>
      </c>
      <c r="K122" s="170" t="s">
        <v>167</v>
      </c>
      <c r="L122" s="171"/>
      <c r="M122" s="76" t="s">
        <v>1</v>
      </c>
      <c r="N122" s="77" t="s">
        <v>44</v>
      </c>
      <c r="O122" s="77" t="s">
        <v>168</v>
      </c>
      <c r="P122" s="77" t="s">
        <v>169</v>
      </c>
      <c r="Q122" s="77" t="s">
        <v>170</v>
      </c>
      <c r="R122" s="77" t="s">
        <v>171</v>
      </c>
      <c r="S122" s="77" t="s">
        <v>172</v>
      </c>
      <c r="T122" s="78" t="s">
        <v>173</v>
      </c>
      <c r="U122" s="165"/>
      <c r="V122" s="165"/>
      <c r="W122" s="165"/>
      <c r="X122" s="165"/>
      <c r="Y122" s="165"/>
      <c r="Z122" s="165"/>
      <c r="AA122" s="165"/>
      <c r="AB122" s="165"/>
      <c r="AC122" s="165"/>
      <c r="AD122" s="165"/>
      <c r="AE122" s="165"/>
    </row>
    <row r="123" spans="1:65" s="2" customFormat="1" ht="22.9" customHeight="1">
      <c r="A123" s="35"/>
      <c r="B123" s="36"/>
      <c r="C123" s="83" t="s">
        <v>174</v>
      </c>
      <c r="D123" s="37"/>
      <c r="E123" s="37"/>
      <c r="F123" s="37"/>
      <c r="G123" s="37"/>
      <c r="H123" s="37"/>
      <c r="I123" s="37"/>
      <c r="J123" s="172">
        <f>BK123</f>
        <v>0</v>
      </c>
      <c r="K123" s="37"/>
      <c r="L123" s="40"/>
      <c r="M123" s="79"/>
      <c r="N123" s="173"/>
      <c r="O123" s="80"/>
      <c r="P123" s="174">
        <f>P124</f>
        <v>0</v>
      </c>
      <c r="Q123" s="80"/>
      <c r="R123" s="174">
        <f>R124</f>
        <v>35.322520730000001</v>
      </c>
      <c r="S123" s="80"/>
      <c r="T123" s="175">
        <f>T124</f>
        <v>0</v>
      </c>
      <c r="U123" s="35"/>
      <c r="V123" s="35"/>
      <c r="W123" s="35"/>
      <c r="X123" s="35"/>
      <c r="Y123" s="35"/>
      <c r="Z123" s="35"/>
      <c r="AA123" s="35"/>
      <c r="AB123" s="35"/>
      <c r="AC123" s="35"/>
      <c r="AD123" s="35"/>
      <c r="AE123" s="35"/>
      <c r="AT123" s="18" t="s">
        <v>79</v>
      </c>
      <c r="AU123" s="18" t="s">
        <v>141</v>
      </c>
      <c r="BK123" s="176">
        <f>BK124</f>
        <v>0</v>
      </c>
    </row>
    <row r="124" spans="1:65" s="12" customFormat="1" ht="25.9" customHeight="1">
      <c r="B124" s="177"/>
      <c r="C124" s="178"/>
      <c r="D124" s="179" t="s">
        <v>79</v>
      </c>
      <c r="E124" s="180" t="s">
        <v>419</v>
      </c>
      <c r="F124" s="180" t="s">
        <v>420</v>
      </c>
      <c r="G124" s="178"/>
      <c r="H124" s="178"/>
      <c r="I124" s="181"/>
      <c r="J124" s="182">
        <f>BK124</f>
        <v>0</v>
      </c>
      <c r="K124" s="178"/>
      <c r="L124" s="183"/>
      <c r="M124" s="184"/>
      <c r="N124" s="185"/>
      <c r="O124" s="185"/>
      <c r="P124" s="186">
        <f>P125+P177</f>
        <v>0</v>
      </c>
      <c r="Q124" s="185"/>
      <c r="R124" s="186">
        <f>R125+R177</f>
        <v>35.322520730000001</v>
      </c>
      <c r="S124" s="185"/>
      <c r="T124" s="187">
        <f>T125+T177</f>
        <v>0</v>
      </c>
      <c r="AR124" s="188" t="s">
        <v>89</v>
      </c>
      <c r="AT124" s="189" t="s">
        <v>79</v>
      </c>
      <c r="AU124" s="189" t="s">
        <v>80</v>
      </c>
      <c r="AY124" s="188" t="s">
        <v>177</v>
      </c>
      <c r="BK124" s="190">
        <f>BK125+BK177</f>
        <v>0</v>
      </c>
    </row>
    <row r="125" spans="1:65" s="12" customFormat="1" ht="22.9" customHeight="1">
      <c r="B125" s="177"/>
      <c r="C125" s="178"/>
      <c r="D125" s="179" t="s">
        <v>79</v>
      </c>
      <c r="E125" s="191" t="s">
        <v>421</v>
      </c>
      <c r="F125" s="191" t="s">
        <v>422</v>
      </c>
      <c r="G125" s="178"/>
      <c r="H125" s="178"/>
      <c r="I125" s="181"/>
      <c r="J125" s="192">
        <f>BK125</f>
        <v>0</v>
      </c>
      <c r="K125" s="178"/>
      <c r="L125" s="183"/>
      <c r="M125" s="184"/>
      <c r="N125" s="185"/>
      <c r="O125" s="185"/>
      <c r="P125" s="186">
        <f>SUM(P126:P176)</f>
        <v>0</v>
      </c>
      <c r="Q125" s="185"/>
      <c r="R125" s="186">
        <f>SUM(R126:R176)</f>
        <v>17.001210330000003</v>
      </c>
      <c r="S125" s="185"/>
      <c r="T125" s="187">
        <f>SUM(T126:T176)</f>
        <v>0</v>
      </c>
      <c r="AR125" s="188" t="s">
        <v>89</v>
      </c>
      <c r="AT125" s="189" t="s">
        <v>79</v>
      </c>
      <c r="AU125" s="189" t="s">
        <v>87</v>
      </c>
      <c r="AY125" s="188" t="s">
        <v>177</v>
      </c>
      <c r="BK125" s="190">
        <f>SUM(BK126:BK176)</f>
        <v>0</v>
      </c>
    </row>
    <row r="126" spans="1:65" s="2" customFormat="1" ht="24.2" customHeight="1">
      <c r="A126" s="35"/>
      <c r="B126" s="36"/>
      <c r="C126" s="193" t="s">
        <v>87</v>
      </c>
      <c r="D126" s="193" t="s">
        <v>180</v>
      </c>
      <c r="E126" s="194" t="s">
        <v>700</v>
      </c>
      <c r="F126" s="195" t="s">
        <v>701</v>
      </c>
      <c r="G126" s="196" t="s">
        <v>199</v>
      </c>
      <c r="H126" s="197">
        <v>1354.52</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193</v>
      </c>
      <c r="AT126" s="205" t="s">
        <v>180</v>
      </c>
      <c r="AU126" s="205" t="s">
        <v>89</v>
      </c>
      <c r="AY126" s="18" t="s">
        <v>177</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193</v>
      </c>
      <c r="BM126" s="205" t="s">
        <v>702</v>
      </c>
    </row>
    <row r="127" spans="1:65" s="15" customFormat="1">
      <c r="B127" s="230"/>
      <c r="C127" s="231"/>
      <c r="D127" s="209" t="s">
        <v>186</v>
      </c>
      <c r="E127" s="232" t="s">
        <v>1</v>
      </c>
      <c r="F127" s="233" t="s">
        <v>703</v>
      </c>
      <c r="G127" s="231"/>
      <c r="H127" s="232" t="s">
        <v>1</v>
      </c>
      <c r="I127" s="234"/>
      <c r="J127" s="231"/>
      <c r="K127" s="231"/>
      <c r="L127" s="235"/>
      <c r="M127" s="236"/>
      <c r="N127" s="237"/>
      <c r="O127" s="237"/>
      <c r="P127" s="237"/>
      <c r="Q127" s="237"/>
      <c r="R127" s="237"/>
      <c r="S127" s="237"/>
      <c r="T127" s="238"/>
      <c r="AT127" s="239" t="s">
        <v>186</v>
      </c>
      <c r="AU127" s="239" t="s">
        <v>89</v>
      </c>
      <c r="AV127" s="15" t="s">
        <v>87</v>
      </c>
      <c r="AW127" s="15" t="s">
        <v>35</v>
      </c>
      <c r="AX127" s="15" t="s">
        <v>80</v>
      </c>
      <c r="AY127" s="239" t="s">
        <v>177</v>
      </c>
    </row>
    <row r="128" spans="1:65" s="13" customFormat="1">
      <c r="B128" s="207"/>
      <c r="C128" s="208"/>
      <c r="D128" s="209" t="s">
        <v>186</v>
      </c>
      <c r="E128" s="210" t="s">
        <v>1</v>
      </c>
      <c r="F128" s="211" t="s">
        <v>704</v>
      </c>
      <c r="G128" s="208"/>
      <c r="H128" s="212">
        <v>443.54</v>
      </c>
      <c r="I128" s="213"/>
      <c r="J128" s="208"/>
      <c r="K128" s="208"/>
      <c r="L128" s="214"/>
      <c r="M128" s="215"/>
      <c r="N128" s="216"/>
      <c r="O128" s="216"/>
      <c r="P128" s="216"/>
      <c r="Q128" s="216"/>
      <c r="R128" s="216"/>
      <c r="S128" s="216"/>
      <c r="T128" s="217"/>
      <c r="AT128" s="218" t="s">
        <v>186</v>
      </c>
      <c r="AU128" s="218" t="s">
        <v>89</v>
      </c>
      <c r="AV128" s="13" t="s">
        <v>89</v>
      </c>
      <c r="AW128" s="13" t="s">
        <v>35</v>
      </c>
      <c r="AX128" s="13" t="s">
        <v>80</v>
      </c>
      <c r="AY128" s="218" t="s">
        <v>177</v>
      </c>
    </row>
    <row r="129" spans="1:65" s="13" customFormat="1">
      <c r="B129" s="207"/>
      <c r="C129" s="208"/>
      <c r="D129" s="209" t="s">
        <v>186</v>
      </c>
      <c r="E129" s="210" t="s">
        <v>1</v>
      </c>
      <c r="F129" s="211" t="s">
        <v>705</v>
      </c>
      <c r="G129" s="208"/>
      <c r="H129" s="212">
        <v>1319.82</v>
      </c>
      <c r="I129" s="213"/>
      <c r="J129" s="208"/>
      <c r="K129" s="208"/>
      <c r="L129" s="214"/>
      <c r="M129" s="215"/>
      <c r="N129" s="216"/>
      <c r="O129" s="216"/>
      <c r="P129" s="216"/>
      <c r="Q129" s="216"/>
      <c r="R129" s="216"/>
      <c r="S129" s="216"/>
      <c r="T129" s="217"/>
      <c r="AT129" s="218" t="s">
        <v>186</v>
      </c>
      <c r="AU129" s="218" t="s">
        <v>89</v>
      </c>
      <c r="AV129" s="13" t="s">
        <v>89</v>
      </c>
      <c r="AW129" s="13" t="s">
        <v>35</v>
      </c>
      <c r="AX129" s="13" t="s">
        <v>80</v>
      </c>
      <c r="AY129" s="218" t="s">
        <v>177</v>
      </c>
    </row>
    <row r="130" spans="1:65" s="15" customFormat="1">
      <c r="B130" s="230"/>
      <c r="C130" s="231"/>
      <c r="D130" s="209" t="s">
        <v>186</v>
      </c>
      <c r="E130" s="232" t="s">
        <v>1</v>
      </c>
      <c r="F130" s="233" t="s">
        <v>706</v>
      </c>
      <c r="G130" s="231"/>
      <c r="H130" s="232" t="s">
        <v>1</v>
      </c>
      <c r="I130" s="234"/>
      <c r="J130" s="231"/>
      <c r="K130" s="231"/>
      <c r="L130" s="235"/>
      <c r="M130" s="236"/>
      <c r="N130" s="237"/>
      <c r="O130" s="237"/>
      <c r="P130" s="237"/>
      <c r="Q130" s="237"/>
      <c r="R130" s="237"/>
      <c r="S130" s="237"/>
      <c r="T130" s="238"/>
      <c r="AT130" s="239" t="s">
        <v>186</v>
      </c>
      <c r="AU130" s="239" t="s">
        <v>89</v>
      </c>
      <c r="AV130" s="15" t="s">
        <v>87</v>
      </c>
      <c r="AW130" s="15" t="s">
        <v>35</v>
      </c>
      <c r="AX130" s="15" t="s">
        <v>80</v>
      </c>
      <c r="AY130" s="239" t="s">
        <v>177</v>
      </c>
    </row>
    <row r="131" spans="1:65" s="13" customFormat="1">
      <c r="B131" s="207"/>
      <c r="C131" s="208"/>
      <c r="D131" s="209" t="s">
        <v>186</v>
      </c>
      <c r="E131" s="210" t="s">
        <v>1</v>
      </c>
      <c r="F131" s="211" t="s">
        <v>707</v>
      </c>
      <c r="G131" s="208"/>
      <c r="H131" s="212">
        <v>-408.84</v>
      </c>
      <c r="I131" s="213"/>
      <c r="J131" s="208"/>
      <c r="K131" s="208"/>
      <c r="L131" s="214"/>
      <c r="M131" s="215"/>
      <c r="N131" s="216"/>
      <c r="O131" s="216"/>
      <c r="P131" s="216"/>
      <c r="Q131" s="216"/>
      <c r="R131" s="216"/>
      <c r="S131" s="216"/>
      <c r="T131" s="217"/>
      <c r="AT131" s="218" t="s">
        <v>186</v>
      </c>
      <c r="AU131" s="218" t="s">
        <v>89</v>
      </c>
      <c r="AV131" s="13" t="s">
        <v>89</v>
      </c>
      <c r="AW131" s="13" t="s">
        <v>35</v>
      </c>
      <c r="AX131" s="13" t="s">
        <v>80</v>
      </c>
      <c r="AY131" s="218" t="s">
        <v>177</v>
      </c>
    </row>
    <row r="132" spans="1:65" s="14" customFormat="1">
      <c r="B132" s="219"/>
      <c r="C132" s="220"/>
      <c r="D132" s="209" t="s">
        <v>186</v>
      </c>
      <c r="E132" s="221" t="s">
        <v>1</v>
      </c>
      <c r="F132" s="222" t="s">
        <v>188</v>
      </c>
      <c r="G132" s="220"/>
      <c r="H132" s="223">
        <v>1354.52</v>
      </c>
      <c r="I132" s="224"/>
      <c r="J132" s="220"/>
      <c r="K132" s="220"/>
      <c r="L132" s="225"/>
      <c r="M132" s="226"/>
      <c r="N132" s="227"/>
      <c r="O132" s="227"/>
      <c r="P132" s="227"/>
      <c r="Q132" s="227"/>
      <c r="R132" s="227"/>
      <c r="S132" s="227"/>
      <c r="T132" s="228"/>
      <c r="AT132" s="229" t="s">
        <v>186</v>
      </c>
      <c r="AU132" s="229" t="s">
        <v>89</v>
      </c>
      <c r="AV132" s="14" t="s">
        <v>184</v>
      </c>
      <c r="AW132" s="14" t="s">
        <v>35</v>
      </c>
      <c r="AX132" s="14" t="s">
        <v>87</v>
      </c>
      <c r="AY132" s="229" t="s">
        <v>177</v>
      </c>
    </row>
    <row r="133" spans="1:65" s="2" customFormat="1" ht="16.5" customHeight="1">
      <c r="A133" s="35"/>
      <c r="B133" s="36"/>
      <c r="C133" s="240" t="s">
        <v>89</v>
      </c>
      <c r="D133" s="240" t="s">
        <v>216</v>
      </c>
      <c r="E133" s="241" t="s">
        <v>708</v>
      </c>
      <c r="F133" s="242" t="s">
        <v>709</v>
      </c>
      <c r="G133" s="243" t="s">
        <v>380</v>
      </c>
      <c r="H133" s="244">
        <v>0.433</v>
      </c>
      <c r="I133" s="245"/>
      <c r="J133" s="246">
        <f>ROUND(I133*H133,2)</f>
        <v>0</v>
      </c>
      <c r="K133" s="247"/>
      <c r="L133" s="248"/>
      <c r="M133" s="249" t="s">
        <v>1</v>
      </c>
      <c r="N133" s="250" t="s">
        <v>45</v>
      </c>
      <c r="O133" s="72"/>
      <c r="P133" s="203">
        <f>O133*H133</f>
        <v>0</v>
      </c>
      <c r="Q133" s="203">
        <v>1</v>
      </c>
      <c r="R133" s="203">
        <f>Q133*H133</f>
        <v>0.433</v>
      </c>
      <c r="S133" s="203">
        <v>0</v>
      </c>
      <c r="T133" s="204">
        <f>S133*H133</f>
        <v>0</v>
      </c>
      <c r="U133" s="35"/>
      <c r="V133" s="35"/>
      <c r="W133" s="35"/>
      <c r="X133" s="35"/>
      <c r="Y133" s="35"/>
      <c r="Z133" s="35"/>
      <c r="AA133" s="35"/>
      <c r="AB133" s="35"/>
      <c r="AC133" s="35"/>
      <c r="AD133" s="35"/>
      <c r="AE133" s="35"/>
      <c r="AR133" s="205" t="s">
        <v>335</v>
      </c>
      <c r="AT133" s="205" t="s">
        <v>216</v>
      </c>
      <c r="AU133" s="205" t="s">
        <v>89</v>
      </c>
      <c r="AY133" s="18" t="s">
        <v>177</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193</v>
      </c>
      <c r="BM133" s="205" t="s">
        <v>710</v>
      </c>
    </row>
    <row r="134" spans="1:65" s="13" customFormat="1">
      <c r="B134" s="207"/>
      <c r="C134" s="208"/>
      <c r="D134" s="209" t="s">
        <v>186</v>
      </c>
      <c r="E134" s="210" t="s">
        <v>1</v>
      </c>
      <c r="F134" s="211" t="s">
        <v>711</v>
      </c>
      <c r="G134" s="208"/>
      <c r="H134" s="212">
        <v>0.433</v>
      </c>
      <c r="I134" s="213"/>
      <c r="J134" s="208"/>
      <c r="K134" s="208"/>
      <c r="L134" s="214"/>
      <c r="M134" s="215"/>
      <c r="N134" s="216"/>
      <c r="O134" s="216"/>
      <c r="P134" s="216"/>
      <c r="Q134" s="216"/>
      <c r="R134" s="216"/>
      <c r="S134" s="216"/>
      <c r="T134" s="217"/>
      <c r="AT134" s="218" t="s">
        <v>186</v>
      </c>
      <c r="AU134" s="218" t="s">
        <v>89</v>
      </c>
      <c r="AV134" s="13" t="s">
        <v>89</v>
      </c>
      <c r="AW134" s="13" t="s">
        <v>35</v>
      </c>
      <c r="AX134" s="13" t="s">
        <v>80</v>
      </c>
      <c r="AY134" s="218" t="s">
        <v>177</v>
      </c>
    </row>
    <row r="135" spans="1:65" s="14" customFormat="1">
      <c r="B135" s="219"/>
      <c r="C135" s="220"/>
      <c r="D135" s="209" t="s">
        <v>186</v>
      </c>
      <c r="E135" s="221" t="s">
        <v>1</v>
      </c>
      <c r="F135" s="222" t="s">
        <v>188</v>
      </c>
      <c r="G135" s="220"/>
      <c r="H135" s="223">
        <v>0.433</v>
      </c>
      <c r="I135" s="224"/>
      <c r="J135" s="220"/>
      <c r="K135" s="220"/>
      <c r="L135" s="225"/>
      <c r="M135" s="226"/>
      <c r="N135" s="227"/>
      <c r="O135" s="227"/>
      <c r="P135" s="227"/>
      <c r="Q135" s="227"/>
      <c r="R135" s="227"/>
      <c r="S135" s="227"/>
      <c r="T135" s="228"/>
      <c r="AT135" s="229" t="s">
        <v>186</v>
      </c>
      <c r="AU135" s="229" t="s">
        <v>89</v>
      </c>
      <c r="AV135" s="14" t="s">
        <v>184</v>
      </c>
      <c r="AW135" s="14" t="s">
        <v>35</v>
      </c>
      <c r="AX135" s="14" t="s">
        <v>87</v>
      </c>
      <c r="AY135" s="229" t="s">
        <v>177</v>
      </c>
    </row>
    <row r="136" spans="1:65" s="2" customFormat="1" ht="24.2" customHeight="1">
      <c r="A136" s="35"/>
      <c r="B136" s="36"/>
      <c r="C136" s="193" t="s">
        <v>178</v>
      </c>
      <c r="D136" s="193" t="s">
        <v>180</v>
      </c>
      <c r="E136" s="194" t="s">
        <v>712</v>
      </c>
      <c r="F136" s="195" t="s">
        <v>713</v>
      </c>
      <c r="G136" s="196" t="s">
        <v>199</v>
      </c>
      <c r="H136" s="197">
        <v>408.84</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193</v>
      </c>
      <c r="AT136" s="205" t="s">
        <v>180</v>
      </c>
      <c r="AU136" s="205" t="s">
        <v>89</v>
      </c>
      <c r="AY136" s="18" t="s">
        <v>177</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193</v>
      </c>
      <c r="BM136" s="205" t="s">
        <v>714</v>
      </c>
    </row>
    <row r="137" spans="1:65" s="15" customFormat="1">
      <c r="B137" s="230"/>
      <c r="C137" s="231"/>
      <c r="D137" s="209" t="s">
        <v>186</v>
      </c>
      <c r="E137" s="232" t="s">
        <v>1</v>
      </c>
      <c r="F137" s="233" t="s">
        <v>706</v>
      </c>
      <c r="G137" s="231"/>
      <c r="H137" s="232" t="s">
        <v>1</v>
      </c>
      <c r="I137" s="234"/>
      <c r="J137" s="231"/>
      <c r="K137" s="231"/>
      <c r="L137" s="235"/>
      <c r="M137" s="236"/>
      <c r="N137" s="237"/>
      <c r="O137" s="237"/>
      <c r="P137" s="237"/>
      <c r="Q137" s="237"/>
      <c r="R137" s="237"/>
      <c r="S137" s="237"/>
      <c r="T137" s="238"/>
      <c r="AT137" s="239" t="s">
        <v>186</v>
      </c>
      <c r="AU137" s="239" t="s">
        <v>89</v>
      </c>
      <c r="AV137" s="15" t="s">
        <v>87</v>
      </c>
      <c r="AW137" s="15" t="s">
        <v>35</v>
      </c>
      <c r="AX137" s="15" t="s">
        <v>80</v>
      </c>
      <c r="AY137" s="239" t="s">
        <v>177</v>
      </c>
    </row>
    <row r="138" spans="1:65" s="15" customFormat="1">
      <c r="B138" s="230"/>
      <c r="C138" s="231"/>
      <c r="D138" s="209" t="s">
        <v>186</v>
      </c>
      <c r="E138" s="232" t="s">
        <v>1</v>
      </c>
      <c r="F138" s="233" t="s">
        <v>715</v>
      </c>
      <c r="G138" s="231"/>
      <c r="H138" s="232" t="s">
        <v>1</v>
      </c>
      <c r="I138" s="234"/>
      <c r="J138" s="231"/>
      <c r="K138" s="231"/>
      <c r="L138" s="235"/>
      <c r="M138" s="236"/>
      <c r="N138" s="237"/>
      <c r="O138" s="237"/>
      <c r="P138" s="237"/>
      <c r="Q138" s="237"/>
      <c r="R138" s="237"/>
      <c r="S138" s="237"/>
      <c r="T138" s="238"/>
      <c r="AT138" s="239" t="s">
        <v>186</v>
      </c>
      <c r="AU138" s="239" t="s">
        <v>89</v>
      </c>
      <c r="AV138" s="15" t="s">
        <v>87</v>
      </c>
      <c r="AW138" s="15" t="s">
        <v>35</v>
      </c>
      <c r="AX138" s="15" t="s">
        <v>80</v>
      </c>
      <c r="AY138" s="239" t="s">
        <v>177</v>
      </c>
    </row>
    <row r="139" spans="1:65" s="13" customFormat="1">
      <c r="B139" s="207"/>
      <c r="C139" s="208"/>
      <c r="D139" s="209" t="s">
        <v>186</v>
      </c>
      <c r="E139" s="210" t="s">
        <v>1</v>
      </c>
      <c r="F139" s="211" t="s">
        <v>716</v>
      </c>
      <c r="G139" s="208"/>
      <c r="H139" s="212">
        <v>56.76</v>
      </c>
      <c r="I139" s="213"/>
      <c r="J139" s="208"/>
      <c r="K139" s="208"/>
      <c r="L139" s="214"/>
      <c r="M139" s="215"/>
      <c r="N139" s="216"/>
      <c r="O139" s="216"/>
      <c r="P139" s="216"/>
      <c r="Q139" s="216"/>
      <c r="R139" s="216"/>
      <c r="S139" s="216"/>
      <c r="T139" s="217"/>
      <c r="AT139" s="218" t="s">
        <v>186</v>
      </c>
      <c r="AU139" s="218" t="s">
        <v>89</v>
      </c>
      <c r="AV139" s="13" t="s">
        <v>89</v>
      </c>
      <c r="AW139" s="13" t="s">
        <v>35</v>
      </c>
      <c r="AX139" s="13" t="s">
        <v>80</v>
      </c>
      <c r="AY139" s="218" t="s">
        <v>177</v>
      </c>
    </row>
    <row r="140" spans="1:65" s="13" customFormat="1">
      <c r="B140" s="207"/>
      <c r="C140" s="208"/>
      <c r="D140" s="209" t="s">
        <v>186</v>
      </c>
      <c r="E140" s="210" t="s">
        <v>1</v>
      </c>
      <c r="F140" s="211" t="s">
        <v>717</v>
      </c>
      <c r="G140" s="208"/>
      <c r="H140" s="212">
        <v>15</v>
      </c>
      <c r="I140" s="213"/>
      <c r="J140" s="208"/>
      <c r="K140" s="208"/>
      <c r="L140" s="214"/>
      <c r="M140" s="215"/>
      <c r="N140" s="216"/>
      <c r="O140" s="216"/>
      <c r="P140" s="216"/>
      <c r="Q140" s="216"/>
      <c r="R140" s="216"/>
      <c r="S140" s="216"/>
      <c r="T140" s="217"/>
      <c r="AT140" s="218" t="s">
        <v>186</v>
      </c>
      <c r="AU140" s="218" t="s">
        <v>89</v>
      </c>
      <c r="AV140" s="13" t="s">
        <v>89</v>
      </c>
      <c r="AW140" s="13" t="s">
        <v>35</v>
      </c>
      <c r="AX140" s="13" t="s">
        <v>80</v>
      </c>
      <c r="AY140" s="218" t="s">
        <v>177</v>
      </c>
    </row>
    <row r="141" spans="1:65" s="13" customFormat="1">
      <c r="B141" s="207"/>
      <c r="C141" s="208"/>
      <c r="D141" s="209" t="s">
        <v>186</v>
      </c>
      <c r="E141" s="210" t="s">
        <v>1</v>
      </c>
      <c r="F141" s="211" t="s">
        <v>718</v>
      </c>
      <c r="G141" s="208"/>
      <c r="H141" s="212">
        <v>14.19</v>
      </c>
      <c r="I141" s="213"/>
      <c r="J141" s="208"/>
      <c r="K141" s="208"/>
      <c r="L141" s="214"/>
      <c r="M141" s="215"/>
      <c r="N141" s="216"/>
      <c r="O141" s="216"/>
      <c r="P141" s="216"/>
      <c r="Q141" s="216"/>
      <c r="R141" s="216"/>
      <c r="S141" s="216"/>
      <c r="T141" s="217"/>
      <c r="AT141" s="218" t="s">
        <v>186</v>
      </c>
      <c r="AU141" s="218" t="s">
        <v>89</v>
      </c>
      <c r="AV141" s="13" t="s">
        <v>89</v>
      </c>
      <c r="AW141" s="13" t="s">
        <v>35</v>
      </c>
      <c r="AX141" s="13" t="s">
        <v>80</v>
      </c>
      <c r="AY141" s="218" t="s">
        <v>177</v>
      </c>
    </row>
    <row r="142" spans="1:65" s="13" customFormat="1">
      <c r="B142" s="207"/>
      <c r="C142" s="208"/>
      <c r="D142" s="209" t="s">
        <v>186</v>
      </c>
      <c r="E142" s="210" t="s">
        <v>1</v>
      </c>
      <c r="F142" s="211" t="s">
        <v>719</v>
      </c>
      <c r="G142" s="208"/>
      <c r="H142" s="212">
        <v>139.13999999999999</v>
      </c>
      <c r="I142" s="213"/>
      <c r="J142" s="208"/>
      <c r="K142" s="208"/>
      <c r="L142" s="214"/>
      <c r="M142" s="215"/>
      <c r="N142" s="216"/>
      <c r="O142" s="216"/>
      <c r="P142" s="216"/>
      <c r="Q142" s="216"/>
      <c r="R142" s="216"/>
      <c r="S142" s="216"/>
      <c r="T142" s="217"/>
      <c r="AT142" s="218" t="s">
        <v>186</v>
      </c>
      <c r="AU142" s="218" t="s">
        <v>89</v>
      </c>
      <c r="AV142" s="13" t="s">
        <v>89</v>
      </c>
      <c r="AW142" s="13" t="s">
        <v>35</v>
      </c>
      <c r="AX142" s="13" t="s">
        <v>80</v>
      </c>
      <c r="AY142" s="218" t="s">
        <v>177</v>
      </c>
    </row>
    <row r="143" spans="1:65" s="13" customFormat="1">
      <c r="B143" s="207"/>
      <c r="C143" s="208"/>
      <c r="D143" s="209" t="s">
        <v>186</v>
      </c>
      <c r="E143" s="210" t="s">
        <v>1</v>
      </c>
      <c r="F143" s="211" t="s">
        <v>720</v>
      </c>
      <c r="G143" s="208"/>
      <c r="H143" s="212">
        <v>14.19</v>
      </c>
      <c r="I143" s="213"/>
      <c r="J143" s="208"/>
      <c r="K143" s="208"/>
      <c r="L143" s="214"/>
      <c r="M143" s="215"/>
      <c r="N143" s="216"/>
      <c r="O143" s="216"/>
      <c r="P143" s="216"/>
      <c r="Q143" s="216"/>
      <c r="R143" s="216"/>
      <c r="S143" s="216"/>
      <c r="T143" s="217"/>
      <c r="AT143" s="218" t="s">
        <v>186</v>
      </c>
      <c r="AU143" s="218" t="s">
        <v>89</v>
      </c>
      <c r="AV143" s="13" t="s">
        <v>89</v>
      </c>
      <c r="AW143" s="13" t="s">
        <v>35</v>
      </c>
      <c r="AX143" s="13" t="s">
        <v>80</v>
      </c>
      <c r="AY143" s="218" t="s">
        <v>177</v>
      </c>
    </row>
    <row r="144" spans="1:65" s="13" customFormat="1">
      <c r="B144" s="207"/>
      <c r="C144" s="208"/>
      <c r="D144" s="209" t="s">
        <v>186</v>
      </c>
      <c r="E144" s="210" t="s">
        <v>1</v>
      </c>
      <c r="F144" s="211" t="s">
        <v>721</v>
      </c>
      <c r="G144" s="208"/>
      <c r="H144" s="212">
        <v>95.55</v>
      </c>
      <c r="I144" s="213"/>
      <c r="J144" s="208"/>
      <c r="K144" s="208"/>
      <c r="L144" s="214"/>
      <c r="M144" s="215"/>
      <c r="N144" s="216"/>
      <c r="O144" s="216"/>
      <c r="P144" s="216"/>
      <c r="Q144" s="216"/>
      <c r="R144" s="216"/>
      <c r="S144" s="216"/>
      <c r="T144" s="217"/>
      <c r="AT144" s="218" t="s">
        <v>186</v>
      </c>
      <c r="AU144" s="218" t="s">
        <v>89</v>
      </c>
      <c r="AV144" s="13" t="s">
        <v>89</v>
      </c>
      <c r="AW144" s="13" t="s">
        <v>35</v>
      </c>
      <c r="AX144" s="13" t="s">
        <v>80</v>
      </c>
      <c r="AY144" s="218" t="s">
        <v>177</v>
      </c>
    </row>
    <row r="145" spans="1:65" s="13" customFormat="1">
      <c r="B145" s="207"/>
      <c r="C145" s="208"/>
      <c r="D145" s="209" t="s">
        <v>186</v>
      </c>
      <c r="E145" s="210" t="s">
        <v>1</v>
      </c>
      <c r="F145" s="211" t="s">
        <v>722</v>
      </c>
      <c r="G145" s="208"/>
      <c r="H145" s="212">
        <v>74.010000000000005</v>
      </c>
      <c r="I145" s="213"/>
      <c r="J145" s="208"/>
      <c r="K145" s="208"/>
      <c r="L145" s="214"/>
      <c r="M145" s="215"/>
      <c r="N145" s="216"/>
      <c r="O145" s="216"/>
      <c r="P145" s="216"/>
      <c r="Q145" s="216"/>
      <c r="R145" s="216"/>
      <c r="S145" s="216"/>
      <c r="T145" s="217"/>
      <c r="AT145" s="218" t="s">
        <v>186</v>
      </c>
      <c r="AU145" s="218" t="s">
        <v>89</v>
      </c>
      <c r="AV145" s="13" t="s">
        <v>89</v>
      </c>
      <c r="AW145" s="13" t="s">
        <v>35</v>
      </c>
      <c r="AX145" s="13" t="s">
        <v>80</v>
      </c>
      <c r="AY145" s="218" t="s">
        <v>177</v>
      </c>
    </row>
    <row r="146" spans="1:65" s="14" customFormat="1">
      <c r="B146" s="219"/>
      <c r="C146" s="220"/>
      <c r="D146" s="209" t="s">
        <v>186</v>
      </c>
      <c r="E146" s="221" t="s">
        <v>1</v>
      </c>
      <c r="F146" s="222" t="s">
        <v>188</v>
      </c>
      <c r="G146" s="220"/>
      <c r="H146" s="223">
        <v>408.84</v>
      </c>
      <c r="I146" s="224"/>
      <c r="J146" s="220"/>
      <c r="K146" s="220"/>
      <c r="L146" s="225"/>
      <c r="M146" s="226"/>
      <c r="N146" s="227"/>
      <c r="O146" s="227"/>
      <c r="P146" s="227"/>
      <c r="Q146" s="227"/>
      <c r="R146" s="227"/>
      <c r="S146" s="227"/>
      <c r="T146" s="228"/>
      <c r="AT146" s="229" t="s">
        <v>186</v>
      </c>
      <c r="AU146" s="229" t="s">
        <v>89</v>
      </c>
      <c r="AV146" s="14" t="s">
        <v>184</v>
      </c>
      <c r="AW146" s="14" t="s">
        <v>35</v>
      </c>
      <c r="AX146" s="14" t="s">
        <v>87</v>
      </c>
      <c r="AY146" s="229" t="s">
        <v>177</v>
      </c>
    </row>
    <row r="147" spans="1:65" s="2" customFormat="1" ht="49.15" customHeight="1">
      <c r="A147" s="35"/>
      <c r="B147" s="36"/>
      <c r="C147" s="240" t="s">
        <v>184</v>
      </c>
      <c r="D147" s="240" t="s">
        <v>216</v>
      </c>
      <c r="E147" s="241" t="s">
        <v>439</v>
      </c>
      <c r="F147" s="242" t="s">
        <v>723</v>
      </c>
      <c r="G147" s="243" t="s">
        <v>199</v>
      </c>
      <c r="H147" s="244">
        <v>476.50299999999999</v>
      </c>
      <c r="I147" s="245"/>
      <c r="J147" s="246">
        <f>ROUND(I147*H147,2)</f>
        <v>0</v>
      </c>
      <c r="K147" s="247"/>
      <c r="L147" s="248"/>
      <c r="M147" s="249" t="s">
        <v>1</v>
      </c>
      <c r="N147" s="250" t="s">
        <v>45</v>
      </c>
      <c r="O147" s="72"/>
      <c r="P147" s="203">
        <f>O147*H147</f>
        <v>0</v>
      </c>
      <c r="Q147" s="203">
        <v>4.0000000000000001E-3</v>
      </c>
      <c r="R147" s="203">
        <f>Q147*H147</f>
        <v>1.906012</v>
      </c>
      <c r="S147" s="203">
        <v>0</v>
      </c>
      <c r="T147" s="204">
        <f>S147*H147</f>
        <v>0</v>
      </c>
      <c r="U147" s="35"/>
      <c r="V147" s="35"/>
      <c r="W147" s="35"/>
      <c r="X147" s="35"/>
      <c r="Y147" s="35"/>
      <c r="Z147" s="35"/>
      <c r="AA147" s="35"/>
      <c r="AB147" s="35"/>
      <c r="AC147" s="35"/>
      <c r="AD147" s="35"/>
      <c r="AE147" s="35"/>
      <c r="AR147" s="205" t="s">
        <v>335</v>
      </c>
      <c r="AT147" s="205" t="s">
        <v>216</v>
      </c>
      <c r="AU147" s="205" t="s">
        <v>89</v>
      </c>
      <c r="AY147" s="18" t="s">
        <v>177</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193</v>
      </c>
      <c r="BM147" s="205" t="s">
        <v>724</v>
      </c>
    </row>
    <row r="148" spans="1:65" s="13" customFormat="1">
      <c r="B148" s="207"/>
      <c r="C148" s="208"/>
      <c r="D148" s="209" t="s">
        <v>186</v>
      </c>
      <c r="E148" s="210" t="s">
        <v>1</v>
      </c>
      <c r="F148" s="211" t="s">
        <v>725</v>
      </c>
      <c r="G148" s="208"/>
      <c r="H148" s="212">
        <v>476.50299999999999</v>
      </c>
      <c r="I148" s="213"/>
      <c r="J148" s="208"/>
      <c r="K148" s="208"/>
      <c r="L148" s="214"/>
      <c r="M148" s="215"/>
      <c r="N148" s="216"/>
      <c r="O148" s="216"/>
      <c r="P148" s="216"/>
      <c r="Q148" s="216"/>
      <c r="R148" s="216"/>
      <c r="S148" s="216"/>
      <c r="T148" s="217"/>
      <c r="AT148" s="218" t="s">
        <v>186</v>
      </c>
      <c r="AU148" s="218" t="s">
        <v>89</v>
      </c>
      <c r="AV148" s="13" t="s">
        <v>89</v>
      </c>
      <c r="AW148" s="13" t="s">
        <v>35</v>
      </c>
      <c r="AX148" s="13" t="s">
        <v>80</v>
      </c>
      <c r="AY148" s="218" t="s">
        <v>177</v>
      </c>
    </row>
    <row r="149" spans="1:65" s="14" customFormat="1">
      <c r="B149" s="219"/>
      <c r="C149" s="220"/>
      <c r="D149" s="209" t="s">
        <v>186</v>
      </c>
      <c r="E149" s="221" t="s">
        <v>1</v>
      </c>
      <c r="F149" s="222" t="s">
        <v>188</v>
      </c>
      <c r="G149" s="220"/>
      <c r="H149" s="223">
        <v>476.50299999999999</v>
      </c>
      <c r="I149" s="224"/>
      <c r="J149" s="220"/>
      <c r="K149" s="220"/>
      <c r="L149" s="225"/>
      <c r="M149" s="226"/>
      <c r="N149" s="227"/>
      <c r="O149" s="227"/>
      <c r="P149" s="227"/>
      <c r="Q149" s="227"/>
      <c r="R149" s="227"/>
      <c r="S149" s="227"/>
      <c r="T149" s="228"/>
      <c r="AT149" s="229" t="s">
        <v>186</v>
      </c>
      <c r="AU149" s="229" t="s">
        <v>89</v>
      </c>
      <c r="AV149" s="14" t="s">
        <v>184</v>
      </c>
      <c r="AW149" s="14" t="s">
        <v>35</v>
      </c>
      <c r="AX149" s="14" t="s">
        <v>87</v>
      </c>
      <c r="AY149" s="229" t="s">
        <v>177</v>
      </c>
    </row>
    <row r="150" spans="1:65" s="2" customFormat="1" ht="24.2" customHeight="1">
      <c r="A150" s="35"/>
      <c r="B150" s="36"/>
      <c r="C150" s="193" t="s">
        <v>208</v>
      </c>
      <c r="D150" s="193" t="s">
        <v>180</v>
      </c>
      <c r="E150" s="194" t="s">
        <v>726</v>
      </c>
      <c r="F150" s="195" t="s">
        <v>727</v>
      </c>
      <c r="G150" s="196" t="s">
        <v>199</v>
      </c>
      <c r="H150" s="197">
        <v>1354.52</v>
      </c>
      <c r="I150" s="198"/>
      <c r="J150" s="199">
        <f>ROUND(I150*H150,2)</f>
        <v>0</v>
      </c>
      <c r="K150" s="200"/>
      <c r="L150" s="40"/>
      <c r="M150" s="201" t="s">
        <v>1</v>
      </c>
      <c r="N150" s="202" t="s">
        <v>45</v>
      </c>
      <c r="O150" s="72"/>
      <c r="P150" s="203">
        <f>O150*H150</f>
        <v>0</v>
      </c>
      <c r="Q150" s="203">
        <v>3.6000000000000002E-4</v>
      </c>
      <c r="R150" s="203">
        <f>Q150*H150</f>
        <v>0.48762720000000004</v>
      </c>
      <c r="S150" s="203">
        <v>0</v>
      </c>
      <c r="T150" s="204">
        <f>S150*H150</f>
        <v>0</v>
      </c>
      <c r="U150" s="35"/>
      <c r="V150" s="35"/>
      <c r="W150" s="35"/>
      <c r="X150" s="35"/>
      <c r="Y150" s="35"/>
      <c r="Z150" s="35"/>
      <c r="AA150" s="35"/>
      <c r="AB150" s="35"/>
      <c r="AC150" s="35"/>
      <c r="AD150" s="35"/>
      <c r="AE150" s="35"/>
      <c r="AR150" s="205" t="s">
        <v>193</v>
      </c>
      <c r="AT150" s="205" t="s">
        <v>180</v>
      </c>
      <c r="AU150" s="205" t="s">
        <v>89</v>
      </c>
      <c r="AY150" s="18" t="s">
        <v>177</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193</v>
      </c>
      <c r="BM150" s="205" t="s">
        <v>728</v>
      </c>
    </row>
    <row r="151" spans="1:65" s="15" customFormat="1">
      <c r="B151" s="230"/>
      <c r="C151" s="231"/>
      <c r="D151" s="209" t="s">
        <v>186</v>
      </c>
      <c r="E151" s="232" t="s">
        <v>1</v>
      </c>
      <c r="F151" s="233" t="s">
        <v>703</v>
      </c>
      <c r="G151" s="231"/>
      <c r="H151" s="232" t="s">
        <v>1</v>
      </c>
      <c r="I151" s="234"/>
      <c r="J151" s="231"/>
      <c r="K151" s="231"/>
      <c r="L151" s="235"/>
      <c r="M151" s="236"/>
      <c r="N151" s="237"/>
      <c r="O151" s="237"/>
      <c r="P151" s="237"/>
      <c r="Q151" s="237"/>
      <c r="R151" s="237"/>
      <c r="S151" s="237"/>
      <c r="T151" s="238"/>
      <c r="AT151" s="239" t="s">
        <v>186</v>
      </c>
      <c r="AU151" s="239" t="s">
        <v>89</v>
      </c>
      <c r="AV151" s="15" t="s">
        <v>87</v>
      </c>
      <c r="AW151" s="15" t="s">
        <v>35</v>
      </c>
      <c r="AX151" s="15" t="s">
        <v>80</v>
      </c>
      <c r="AY151" s="239" t="s">
        <v>177</v>
      </c>
    </row>
    <row r="152" spans="1:65" s="13" customFormat="1">
      <c r="B152" s="207"/>
      <c r="C152" s="208"/>
      <c r="D152" s="209" t="s">
        <v>186</v>
      </c>
      <c r="E152" s="210" t="s">
        <v>1</v>
      </c>
      <c r="F152" s="211" t="s">
        <v>704</v>
      </c>
      <c r="G152" s="208"/>
      <c r="H152" s="212">
        <v>443.54</v>
      </c>
      <c r="I152" s="213"/>
      <c r="J152" s="208"/>
      <c r="K152" s="208"/>
      <c r="L152" s="214"/>
      <c r="M152" s="215"/>
      <c r="N152" s="216"/>
      <c r="O152" s="216"/>
      <c r="P152" s="216"/>
      <c r="Q152" s="216"/>
      <c r="R152" s="216"/>
      <c r="S152" s="216"/>
      <c r="T152" s="217"/>
      <c r="AT152" s="218" t="s">
        <v>186</v>
      </c>
      <c r="AU152" s="218" t="s">
        <v>89</v>
      </c>
      <c r="AV152" s="13" t="s">
        <v>89</v>
      </c>
      <c r="AW152" s="13" t="s">
        <v>35</v>
      </c>
      <c r="AX152" s="13" t="s">
        <v>80</v>
      </c>
      <c r="AY152" s="218" t="s">
        <v>177</v>
      </c>
    </row>
    <row r="153" spans="1:65" s="13" customFormat="1">
      <c r="B153" s="207"/>
      <c r="C153" s="208"/>
      <c r="D153" s="209" t="s">
        <v>186</v>
      </c>
      <c r="E153" s="210" t="s">
        <v>1</v>
      </c>
      <c r="F153" s="211" t="s">
        <v>705</v>
      </c>
      <c r="G153" s="208"/>
      <c r="H153" s="212">
        <v>1319.82</v>
      </c>
      <c r="I153" s="213"/>
      <c r="J153" s="208"/>
      <c r="K153" s="208"/>
      <c r="L153" s="214"/>
      <c r="M153" s="215"/>
      <c r="N153" s="216"/>
      <c r="O153" s="216"/>
      <c r="P153" s="216"/>
      <c r="Q153" s="216"/>
      <c r="R153" s="216"/>
      <c r="S153" s="216"/>
      <c r="T153" s="217"/>
      <c r="AT153" s="218" t="s">
        <v>186</v>
      </c>
      <c r="AU153" s="218" t="s">
        <v>89</v>
      </c>
      <c r="AV153" s="13" t="s">
        <v>89</v>
      </c>
      <c r="AW153" s="13" t="s">
        <v>35</v>
      </c>
      <c r="AX153" s="13" t="s">
        <v>80</v>
      </c>
      <c r="AY153" s="218" t="s">
        <v>177</v>
      </c>
    </row>
    <row r="154" spans="1:65" s="15" customFormat="1">
      <c r="B154" s="230"/>
      <c r="C154" s="231"/>
      <c r="D154" s="209" t="s">
        <v>186</v>
      </c>
      <c r="E154" s="232" t="s">
        <v>1</v>
      </c>
      <c r="F154" s="233" t="s">
        <v>706</v>
      </c>
      <c r="G154" s="231"/>
      <c r="H154" s="232" t="s">
        <v>1</v>
      </c>
      <c r="I154" s="234"/>
      <c r="J154" s="231"/>
      <c r="K154" s="231"/>
      <c r="L154" s="235"/>
      <c r="M154" s="236"/>
      <c r="N154" s="237"/>
      <c r="O154" s="237"/>
      <c r="P154" s="237"/>
      <c r="Q154" s="237"/>
      <c r="R154" s="237"/>
      <c r="S154" s="237"/>
      <c r="T154" s="238"/>
      <c r="AT154" s="239" t="s">
        <v>186</v>
      </c>
      <c r="AU154" s="239" t="s">
        <v>89</v>
      </c>
      <c r="AV154" s="15" t="s">
        <v>87</v>
      </c>
      <c r="AW154" s="15" t="s">
        <v>35</v>
      </c>
      <c r="AX154" s="15" t="s">
        <v>80</v>
      </c>
      <c r="AY154" s="239" t="s">
        <v>177</v>
      </c>
    </row>
    <row r="155" spans="1:65" s="13" customFormat="1">
      <c r="B155" s="207"/>
      <c r="C155" s="208"/>
      <c r="D155" s="209" t="s">
        <v>186</v>
      </c>
      <c r="E155" s="210" t="s">
        <v>1</v>
      </c>
      <c r="F155" s="211" t="s">
        <v>707</v>
      </c>
      <c r="G155" s="208"/>
      <c r="H155" s="212">
        <v>-408.84</v>
      </c>
      <c r="I155" s="213"/>
      <c r="J155" s="208"/>
      <c r="K155" s="208"/>
      <c r="L155" s="214"/>
      <c r="M155" s="215"/>
      <c r="N155" s="216"/>
      <c r="O155" s="216"/>
      <c r="P155" s="216"/>
      <c r="Q155" s="216"/>
      <c r="R155" s="216"/>
      <c r="S155" s="216"/>
      <c r="T155" s="217"/>
      <c r="AT155" s="218" t="s">
        <v>186</v>
      </c>
      <c r="AU155" s="218" t="s">
        <v>89</v>
      </c>
      <c r="AV155" s="13" t="s">
        <v>89</v>
      </c>
      <c r="AW155" s="13" t="s">
        <v>35</v>
      </c>
      <c r="AX155" s="13" t="s">
        <v>80</v>
      </c>
      <c r="AY155" s="218" t="s">
        <v>177</v>
      </c>
    </row>
    <row r="156" spans="1:65" s="14" customFormat="1">
      <c r="B156" s="219"/>
      <c r="C156" s="220"/>
      <c r="D156" s="209" t="s">
        <v>186</v>
      </c>
      <c r="E156" s="221" t="s">
        <v>1</v>
      </c>
      <c r="F156" s="222" t="s">
        <v>188</v>
      </c>
      <c r="G156" s="220"/>
      <c r="H156" s="223">
        <v>1354.52</v>
      </c>
      <c r="I156" s="224"/>
      <c r="J156" s="220"/>
      <c r="K156" s="220"/>
      <c r="L156" s="225"/>
      <c r="M156" s="226"/>
      <c r="N156" s="227"/>
      <c r="O156" s="227"/>
      <c r="P156" s="227"/>
      <c r="Q156" s="227"/>
      <c r="R156" s="227"/>
      <c r="S156" s="227"/>
      <c r="T156" s="228"/>
      <c r="AT156" s="229" t="s">
        <v>186</v>
      </c>
      <c r="AU156" s="229" t="s">
        <v>89</v>
      </c>
      <c r="AV156" s="14" t="s">
        <v>184</v>
      </c>
      <c r="AW156" s="14" t="s">
        <v>35</v>
      </c>
      <c r="AX156" s="14" t="s">
        <v>87</v>
      </c>
      <c r="AY156" s="229" t="s">
        <v>177</v>
      </c>
    </row>
    <row r="157" spans="1:65" s="2" customFormat="1" ht="49.15" customHeight="1">
      <c r="A157" s="35"/>
      <c r="B157" s="36"/>
      <c r="C157" s="240" t="s">
        <v>195</v>
      </c>
      <c r="D157" s="240" t="s">
        <v>216</v>
      </c>
      <c r="E157" s="241" t="s">
        <v>729</v>
      </c>
      <c r="F157" s="242" t="s">
        <v>730</v>
      </c>
      <c r="G157" s="243" t="s">
        <v>199</v>
      </c>
      <c r="H157" s="244">
        <v>1578.693</v>
      </c>
      <c r="I157" s="245"/>
      <c r="J157" s="246">
        <f>ROUND(I157*H157,2)</f>
        <v>0</v>
      </c>
      <c r="K157" s="247"/>
      <c r="L157" s="248"/>
      <c r="M157" s="249" t="s">
        <v>1</v>
      </c>
      <c r="N157" s="250" t="s">
        <v>45</v>
      </c>
      <c r="O157" s="72"/>
      <c r="P157" s="203">
        <f>O157*H157</f>
        <v>0</v>
      </c>
      <c r="Q157" s="203">
        <v>5.4000000000000003E-3</v>
      </c>
      <c r="R157" s="203">
        <f>Q157*H157</f>
        <v>8.5249421999999999</v>
      </c>
      <c r="S157" s="203">
        <v>0</v>
      </c>
      <c r="T157" s="204">
        <f>S157*H157</f>
        <v>0</v>
      </c>
      <c r="U157" s="35"/>
      <c r="V157" s="35"/>
      <c r="W157" s="35"/>
      <c r="X157" s="35"/>
      <c r="Y157" s="35"/>
      <c r="Z157" s="35"/>
      <c r="AA157" s="35"/>
      <c r="AB157" s="35"/>
      <c r="AC157" s="35"/>
      <c r="AD157" s="35"/>
      <c r="AE157" s="35"/>
      <c r="AR157" s="205" t="s">
        <v>335</v>
      </c>
      <c r="AT157" s="205" t="s">
        <v>216</v>
      </c>
      <c r="AU157" s="205" t="s">
        <v>89</v>
      </c>
      <c r="AY157" s="18" t="s">
        <v>177</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193</v>
      </c>
      <c r="BM157" s="205" t="s">
        <v>731</v>
      </c>
    </row>
    <row r="158" spans="1:65" s="13" customFormat="1">
      <c r="B158" s="207"/>
      <c r="C158" s="208"/>
      <c r="D158" s="209" t="s">
        <v>186</v>
      </c>
      <c r="E158" s="210" t="s">
        <v>1</v>
      </c>
      <c r="F158" s="211" t="s">
        <v>732</v>
      </c>
      <c r="G158" s="208"/>
      <c r="H158" s="212">
        <v>1578.693</v>
      </c>
      <c r="I158" s="213"/>
      <c r="J158" s="208"/>
      <c r="K158" s="208"/>
      <c r="L158" s="214"/>
      <c r="M158" s="215"/>
      <c r="N158" s="216"/>
      <c r="O158" s="216"/>
      <c r="P158" s="216"/>
      <c r="Q158" s="216"/>
      <c r="R158" s="216"/>
      <c r="S158" s="216"/>
      <c r="T158" s="217"/>
      <c r="AT158" s="218" t="s">
        <v>186</v>
      </c>
      <c r="AU158" s="218" t="s">
        <v>89</v>
      </c>
      <c r="AV158" s="13" t="s">
        <v>89</v>
      </c>
      <c r="AW158" s="13" t="s">
        <v>35</v>
      </c>
      <c r="AX158" s="13" t="s">
        <v>80</v>
      </c>
      <c r="AY158" s="218" t="s">
        <v>177</v>
      </c>
    </row>
    <row r="159" spans="1:65" s="14" customFormat="1">
      <c r="B159" s="219"/>
      <c r="C159" s="220"/>
      <c r="D159" s="209" t="s">
        <v>186</v>
      </c>
      <c r="E159" s="221" t="s">
        <v>1</v>
      </c>
      <c r="F159" s="222" t="s">
        <v>188</v>
      </c>
      <c r="G159" s="220"/>
      <c r="H159" s="223">
        <v>1578.693</v>
      </c>
      <c r="I159" s="224"/>
      <c r="J159" s="220"/>
      <c r="K159" s="220"/>
      <c r="L159" s="225"/>
      <c r="M159" s="226"/>
      <c r="N159" s="227"/>
      <c r="O159" s="227"/>
      <c r="P159" s="227"/>
      <c r="Q159" s="227"/>
      <c r="R159" s="227"/>
      <c r="S159" s="227"/>
      <c r="T159" s="228"/>
      <c r="AT159" s="229" t="s">
        <v>186</v>
      </c>
      <c r="AU159" s="229" t="s">
        <v>89</v>
      </c>
      <c r="AV159" s="14" t="s">
        <v>184</v>
      </c>
      <c r="AW159" s="14" t="s">
        <v>35</v>
      </c>
      <c r="AX159" s="14" t="s">
        <v>87</v>
      </c>
      <c r="AY159" s="229" t="s">
        <v>177</v>
      </c>
    </row>
    <row r="160" spans="1:65" s="2" customFormat="1" ht="37.9" customHeight="1">
      <c r="A160" s="35"/>
      <c r="B160" s="36"/>
      <c r="C160" s="193" t="s">
        <v>215</v>
      </c>
      <c r="D160" s="193" t="s">
        <v>180</v>
      </c>
      <c r="E160" s="194" t="s">
        <v>443</v>
      </c>
      <c r="F160" s="195" t="s">
        <v>733</v>
      </c>
      <c r="G160" s="196" t="s">
        <v>199</v>
      </c>
      <c r="H160" s="197">
        <v>1763.36</v>
      </c>
      <c r="I160" s="198"/>
      <c r="J160" s="199">
        <f>ROUND(I160*H160,2)</f>
        <v>0</v>
      </c>
      <c r="K160" s="200"/>
      <c r="L160" s="40"/>
      <c r="M160" s="201" t="s">
        <v>1</v>
      </c>
      <c r="N160" s="202" t="s">
        <v>45</v>
      </c>
      <c r="O160" s="72"/>
      <c r="P160" s="203">
        <f>O160*H160</f>
        <v>0</v>
      </c>
      <c r="Q160" s="203">
        <v>1.3999999999999999E-4</v>
      </c>
      <c r="R160" s="203">
        <f>Q160*H160</f>
        <v>0.24687039999999996</v>
      </c>
      <c r="S160" s="203">
        <v>0</v>
      </c>
      <c r="T160" s="204">
        <f>S160*H160</f>
        <v>0</v>
      </c>
      <c r="U160" s="35"/>
      <c r="V160" s="35"/>
      <c r="W160" s="35"/>
      <c r="X160" s="35"/>
      <c r="Y160" s="35"/>
      <c r="Z160" s="35"/>
      <c r="AA160" s="35"/>
      <c r="AB160" s="35"/>
      <c r="AC160" s="35"/>
      <c r="AD160" s="35"/>
      <c r="AE160" s="35"/>
      <c r="AR160" s="205" t="s">
        <v>193</v>
      </c>
      <c r="AT160" s="205" t="s">
        <v>180</v>
      </c>
      <c r="AU160" s="205" t="s">
        <v>89</v>
      </c>
      <c r="AY160" s="18" t="s">
        <v>177</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193</v>
      </c>
      <c r="BM160" s="205" t="s">
        <v>734</v>
      </c>
    </row>
    <row r="161" spans="1:65" s="15" customFormat="1">
      <c r="B161" s="230"/>
      <c r="C161" s="231"/>
      <c r="D161" s="209" t="s">
        <v>186</v>
      </c>
      <c r="E161" s="232" t="s">
        <v>1</v>
      </c>
      <c r="F161" s="233" t="s">
        <v>703</v>
      </c>
      <c r="G161" s="231"/>
      <c r="H161" s="232" t="s">
        <v>1</v>
      </c>
      <c r="I161" s="234"/>
      <c r="J161" s="231"/>
      <c r="K161" s="231"/>
      <c r="L161" s="235"/>
      <c r="M161" s="236"/>
      <c r="N161" s="237"/>
      <c r="O161" s="237"/>
      <c r="P161" s="237"/>
      <c r="Q161" s="237"/>
      <c r="R161" s="237"/>
      <c r="S161" s="237"/>
      <c r="T161" s="238"/>
      <c r="AT161" s="239" t="s">
        <v>186</v>
      </c>
      <c r="AU161" s="239" t="s">
        <v>89</v>
      </c>
      <c r="AV161" s="15" t="s">
        <v>87</v>
      </c>
      <c r="AW161" s="15" t="s">
        <v>35</v>
      </c>
      <c r="AX161" s="15" t="s">
        <v>80</v>
      </c>
      <c r="AY161" s="239" t="s">
        <v>177</v>
      </c>
    </row>
    <row r="162" spans="1:65" s="13" customFormat="1">
      <c r="B162" s="207"/>
      <c r="C162" s="208"/>
      <c r="D162" s="209" t="s">
        <v>186</v>
      </c>
      <c r="E162" s="210" t="s">
        <v>1</v>
      </c>
      <c r="F162" s="211" t="s">
        <v>704</v>
      </c>
      <c r="G162" s="208"/>
      <c r="H162" s="212">
        <v>443.54</v>
      </c>
      <c r="I162" s="213"/>
      <c r="J162" s="208"/>
      <c r="K162" s="208"/>
      <c r="L162" s="214"/>
      <c r="M162" s="215"/>
      <c r="N162" s="216"/>
      <c r="O162" s="216"/>
      <c r="P162" s="216"/>
      <c r="Q162" s="216"/>
      <c r="R162" s="216"/>
      <c r="S162" s="216"/>
      <c r="T162" s="217"/>
      <c r="AT162" s="218" t="s">
        <v>186</v>
      </c>
      <c r="AU162" s="218" t="s">
        <v>89</v>
      </c>
      <c r="AV162" s="13" t="s">
        <v>89</v>
      </c>
      <c r="AW162" s="13" t="s">
        <v>35</v>
      </c>
      <c r="AX162" s="13" t="s">
        <v>80</v>
      </c>
      <c r="AY162" s="218" t="s">
        <v>177</v>
      </c>
    </row>
    <row r="163" spans="1:65" s="13" customFormat="1">
      <c r="B163" s="207"/>
      <c r="C163" s="208"/>
      <c r="D163" s="209" t="s">
        <v>186</v>
      </c>
      <c r="E163" s="210" t="s">
        <v>1</v>
      </c>
      <c r="F163" s="211" t="s">
        <v>705</v>
      </c>
      <c r="G163" s="208"/>
      <c r="H163" s="212">
        <v>1319.82</v>
      </c>
      <c r="I163" s="213"/>
      <c r="J163" s="208"/>
      <c r="K163" s="208"/>
      <c r="L163" s="214"/>
      <c r="M163" s="215"/>
      <c r="N163" s="216"/>
      <c r="O163" s="216"/>
      <c r="P163" s="216"/>
      <c r="Q163" s="216"/>
      <c r="R163" s="216"/>
      <c r="S163" s="216"/>
      <c r="T163" s="217"/>
      <c r="AT163" s="218" t="s">
        <v>186</v>
      </c>
      <c r="AU163" s="218" t="s">
        <v>89</v>
      </c>
      <c r="AV163" s="13" t="s">
        <v>89</v>
      </c>
      <c r="AW163" s="13" t="s">
        <v>35</v>
      </c>
      <c r="AX163" s="13" t="s">
        <v>80</v>
      </c>
      <c r="AY163" s="218" t="s">
        <v>177</v>
      </c>
    </row>
    <row r="164" spans="1:65" s="14" customFormat="1">
      <c r="B164" s="219"/>
      <c r="C164" s="220"/>
      <c r="D164" s="209" t="s">
        <v>186</v>
      </c>
      <c r="E164" s="221" t="s">
        <v>1</v>
      </c>
      <c r="F164" s="222" t="s">
        <v>188</v>
      </c>
      <c r="G164" s="220"/>
      <c r="H164" s="223">
        <v>1763.36</v>
      </c>
      <c r="I164" s="224"/>
      <c r="J164" s="220"/>
      <c r="K164" s="220"/>
      <c r="L164" s="225"/>
      <c r="M164" s="226"/>
      <c r="N164" s="227"/>
      <c r="O164" s="227"/>
      <c r="P164" s="227"/>
      <c r="Q164" s="227"/>
      <c r="R164" s="227"/>
      <c r="S164" s="227"/>
      <c r="T164" s="228"/>
      <c r="AT164" s="229" t="s">
        <v>186</v>
      </c>
      <c r="AU164" s="229" t="s">
        <v>89</v>
      </c>
      <c r="AV164" s="14" t="s">
        <v>184</v>
      </c>
      <c r="AW164" s="14" t="s">
        <v>35</v>
      </c>
      <c r="AX164" s="14" t="s">
        <v>87</v>
      </c>
      <c r="AY164" s="229" t="s">
        <v>177</v>
      </c>
    </row>
    <row r="165" spans="1:65" s="2" customFormat="1" ht="24.2" customHeight="1">
      <c r="A165" s="35"/>
      <c r="B165" s="36"/>
      <c r="C165" s="240" t="s">
        <v>219</v>
      </c>
      <c r="D165" s="240" t="s">
        <v>216</v>
      </c>
      <c r="E165" s="241" t="s">
        <v>735</v>
      </c>
      <c r="F165" s="242" t="s">
        <v>736</v>
      </c>
      <c r="G165" s="243" t="s">
        <v>199</v>
      </c>
      <c r="H165" s="244">
        <v>2055.1959999999999</v>
      </c>
      <c r="I165" s="245"/>
      <c r="J165" s="246">
        <f>ROUND(I165*H165,2)</f>
        <v>0</v>
      </c>
      <c r="K165" s="247"/>
      <c r="L165" s="248"/>
      <c r="M165" s="249" t="s">
        <v>1</v>
      </c>
      <c r="N165" s="250" t="s">
        <v>45</v>
      </c>
      <c r="O165" s="72"/>
      <c r="P165" s="203">
        <f>O165*H165</f>
        <v>0</v>
      </c>
      <c r="Q165" s="203">
        <v>2.5000000000000001E-3</v>
      </c>
      <c r="R165" s="203">
        <f>Q165*H165</f>
        <v>5.1379900000000003</v>
      </c>
      <c r="S165" s="203">
        <v>0</v>
      </c>
      <c r="T165" s="204">
        <f>S165*H165</f>
        <v>0</v>
      </c>
      <c r="U165" s="35"/>
      <c r="V165" s="35"/>
      <c r="W165" s="35"/>
      <c r="X165" s="35"/>
      <c r="Y165" s="35"/>
      <c r="Z165" s="35"/>
      <c r="AA165" s="35"/>
      <c r="AB165" s="35"/>
      <c r="AC165" s="35"/>
      <c r="AD165" s="35"/>
      <c r="AE165" s="35"/>
      <c r="AR165" s="205" t="s">
        <v>335</v>
      </c>
      <c r="AT165" s="205" t="s">
        <v>216</v>
      </c>
      <c r="AU165" s="205" t="s">
        <v>89</v>
      </c>
      <c r="AY165" s="18" t="s">
        <v>177</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193</v>
      </c>
      <c r="BM165" s="205" t="s">
        <v>737</v>
      </c>
    </row>
    <row r="166" spans="1:65" s="13" customFormat="1">
      <c r="B166" s="207"/>
      <c r="C166" s="208"/>
      <c r="D166" s="209" t="s">
        <v>186</v>
      </c>
      <c r="E166" s="210" t="s">
        <v>1</v>
      </c>
      <c r="F166" s="211" t="s">
        <v>738</v>
      </c>
      <c r="G166" s="208"/>
      <c r="H166" s="212">
        <v>2055.1959999999999</v>
      </c>
      <c r="I166" s="213"/>
      <c r="J166" s="208"/>
      <c r="K166" s="208"/>
      <c r="L166" s="214"/>
      <c r="M166" s="215"/>
      <c r="N166" s="216"/>
      <c r="O166" s="216"/>
      <c r="P166" s="216"/>
      <c r="Q166" s="216"/>
      <c r="R166" s="216"/>
      <c r="S166" s="216"/>
      <c r="T166" s="217"/>
      <c r="AT166" s="218" t="s">
        <v>186</v>
      </c>
      <c r="AU166" s="218" t="s">
        <v>89</v>
      </c>
      <c r="AV166" s="13" t="s">
        <v>89</v>
      </c>
      <c r="AW166" s="13" t="s">
        <v>35</v>
      </c>
      <c r="AX166" s="13" t="s">
        <v>80</v>
      </c>
      <c r="AY166" s="218" t="s">
        <v>177</v>
      </c>
    </row>
    <row r="167" spans="1:65" s="14" customFormat="1">
      <c r="B167" s="219"/>
      <c r="C167" s="220"/>
      <c r="D167" s="209" t="s">
        <v>186</v>
      </c>
      <c r="E167" s="221" t="s">
        <v>1</v>
      </c>
      <c r="F167" s="222" t="s">
        <v>188</v>
      </c>
      <c r="G167" s="220"/>
      <c r="H167" s="223">
        <v>2055.1959999999999</v>
      </c>
      <c r="I167" s="224"/>
      <c r="J167" s="220"/>
      <c r="K167" s="220"/>
      <c r="L167" s="225"/>
      <c r="M167" s="226"/>
      <c r="N167" s="227"/>
      <c r="O167" s="227"/>
      <c r="P167" s="227"/>
      <c r="Q167" s="227"/>
      <c r="R167" s="227"/>
      <c r="S167" s="227"/>
      <c r="T167" s="228"/>
      <c r="AT167" s="229" t="s">
        <v>186</v>
      </c>
      <c r="AU167" s="229" t="s">
        <v>89</v>
      </c>
      <c r="AV167" s="14" t="s">
        <v>184</v>
      </c>
      <c r="AW167" s="14" t="s">
        <v>35</v>
      </c>
      <c r="AX167" s="14" t="s">
        <v>87</v>
      </c>
      <c r="AY167" s="229" t="s">
        <v>177</v>
      </c>
    </row>
    <row r="168" spans="1:65" s="2" customFormat="1" ht="24.2" customHeight="1">
      <c r="A168" s="35"/>
      <c r="B168" s="36"/>
      <c r="C168" s="193" t="s">
        <v>225</v>
      </c>
      <c r="D168" s="193" t="s">
        <v>180</v>
      </c>
      <c r="E168" s="194" t="s">
        <v>739</v>
      </c>
      <c r="F168" s="195" t="s">
        <v>740</v>
      </c>
      <c r="G168" s="196" t="s">
        <v>199</v>
      </c>
      <c r="H168" s="197">
        <v>1763.36</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193</v>
      </c>
      <c r="AT168" s="205" t="s">
        <v>180</v>
      </c>
      <c r="AU168" s="205" t="s">
        <v>89</v>
      </c>
      <c r="AY168" s="18" t="s">
        <v>177</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193</v>
      </c>
      <c r="BM168" s="205" t="s">
        <v>741</v>
      </c>
    </row>
    <row r="169" spans="1:65" s="15" customFormat="1">
      <c r="B169" s="230"/>
      <c r="C169" s="231"/>
      <c r="D169" s="209" t="s">
        <v>186</v>
      </c>
      <c r="E169" s="232" t="s">
        <v>1</v>
      </c>
      <c r="F169" s="233" t="s">
        <v>703</v>
      </c>
      <c r="G169" s="231"/>
      <c r="H169" s="232" t="s">
        <v>1</v>
      </c>
      <c r="I169" s="234"/>
      <c r="J169" s="231"/>
      <c r="K169" s="231"/>
      <c r="L169" s="235"/>
      <c r="M169" s="236"/>
      <c r="N169" s="237"/>
      <c r="O169" s="237"/>
      <c r="P169" s="237"/>
      <c r="Q169" s="237"/>
      <c r="R169" s="237"/>
      <c r="S169" s="237"/>
      <c r="T169" s="238"/>
      <c r="AT169" s="239" t="s">
        <v>186</v>
      </c>
      <c r="AU169" s="239" t="s">
        <v>89</v>
      </c>
      <c r="AV169" s="15" t="s">
        <v>87</v>
      </c>
      <c r="AW169" s="15" t="s">
        <v>35</v>
      </c>
      <c r="AX169" s="15" t="s">
        <v>80</v>
      </c>
      <c r="AY169" s="239" t="s">
        <v>177</v>
      </c>
    </row>
    <row r="170" spans="1:65" s="13" customFormat="1">
      <c r="B170" s="207"/>
      <c r="C170" s="208"/>
      <c r="D170" s="209" t="s">
        <v>186</v>
      </c>
      <c r="E170" s="210" t="s">
        <v>1</v>
      </c>
      <c r="F170" s="211" t="s">
        <v>704</v>
      </c>
      <c r="G170" s="208"/>
      <c r="H170" s="212">
        <v>443.54</v>
      </c>
      <c r="I170" s="213"/>
      <c r="J170" s="208"/>
      <c r="K170" s="208"/>
      <c r="L170" s="214"/>
      <c r="M170" s="215"/>
      <c r="N170" s="216"/>
      <c r="O170" s="216"/>
      <c r="P170" s="216"/>
      <c r="Q170" s="216"/>
      <c r="R170" s="216"/>
      <c r="S170" s="216"/>
      <c r="T170" s="217"/>
      <c r="AT170" s="218" t="s">
        <v>186</v>
      </c>
      <c r="AU170" s="218" t="s">
        <v>89</v>
      </c>
      <c r="AV170" s="13" t="s">
        <v>89</v>
      </c>
      <c r="AW170" s="13" t="s">
        <v>35</v>
      </c>
      <c r="AX170" s="13" t="s">
        <v>80</v>
      </c>
      <c r="AY170" s="218" t="s">
        <v>177</v>
      </c>
    </row>
    <row r="171" spans="1:65" s="13" customFormat="1">
      <c r="B171" s="207"/>
      <c r="C171" s="208"/>
      <c r="D171" s="209" t="s">
        <v>186</v>
      </c>
      <c r="E171" s="210" t="s">
        <v>1</v>
      </c>
      <c r="F171" s="211" t="s">
        <v>705</v>
      </c>
      <c r="G171" s="208"/>
      <c r="H171" s="212">
        <v>1319.82</v>
      </c>
      <c r="I171" s="213"/>
      <c r="J171" s="208"/>
      <c r="K171" s="208"/>
      <c r="L171" s="214"/>
      <c r="M171" s="215"/>
      <c r="N171" s="216"/>
      <c r="O171" s="216"/>
      <c r="P171" s="216"/>
      <c r="Q171" s="216"/>
      <c r="R171" s="216"/>
      <c r="S171" s="216"/>
      <c r="T171" s="217"/>
      <c r="AT171" s="218" t="s">
        <v>186</v>
      </c>
      <c r="AU171" s="218" t="s">
        <v>89</v>
      </c>
      <c r="AV171" s="13" t="s">
        <v>89</v>
      </c>
      <c r="AW171" s="13" t="s">
        <v>35</v>
      </c>
      <c r="AX171" s="13" t="s">
        <v>80</v>
      </c>
      <c r="AY171" s="218" t="s">
        <v>177</v>
      </c>
    </row>
    <row r="172" spans="1:65" s="14" customFormat="1">
      <c r="B172" s="219"/>
      <c r="C172" s="220"/>
      <c r="D172" s="209" t="s">
        <v>186</v>
      </c>
      <c r="E172" s="221" t="s">
        <v>1</v>
      </c>
      <c r="F172" s="222" t="s">
        <v>188</v>
      </c>
      <c r="G172" s="220"/>
      <c r="H172" s="223">
        <v>1763.36</v>
      </c>
      <c r="I172" s="224"/>
      <c r="J172" s="220"/>
      <c r="K172" s="220"/>
      <c r="L172" s="225"/>
      <c r="M172" s="226"/>
      <c r="N172" s="227"/>
      <c r="O172" s="227"/>
      <c r="P172" s="227"/>
      <c r="Q172" s="227"/>
      <c r="R172" s="227"/>
      <c r="S172" s="227"/>
      <c r="T172" s="228"/>
      <c r="AT172" s="229" t="s">
        <v>186</v>
      </c>
      <c r="AU172" s="229" t="s">
        <v>89</v>
      </c>
      <c r="AV172" s="14" t="s">
        <v>184</v>
      </c>
      <c r="AW172" s="14" t="s">
        <v>35</v>
      </c>
      <c r="AX172" s="14" t="s">
        <v>87</v>
      </c>
      <c r="AY172" s="229" t="s">
        <v>177</v>
      </c>
    </row>
    <row r="173" spans="1:65" s="2" customFormat="1" ht="24.2" customHeight="1">
      <c r="A173" s="35"/>
      <c r="B173" s="36"/>
      <c r="C173" s="240" t="s">
        <v>229</v>
      </c>
      <c r="D173" s="240" t="s">
        <v>216</v>
      </c>
      <c r="E173" s="241" t="s">
        <v>742</v>
      </c>
      <c r="F173" s="242" t="s">
        <v>743</v>
      </c>
      <c r="G173" s="243" t="s">
        <v>199</v>
      </c>
      <c r="H173" s="244">
        <v>2036.681</v>
      </c>
      <c r="I173" s="245"/>
      <c r="J173" s="246">
        <f>ROUND(I173*H173,2)</f>
        <v>0</v>
      </c>
      <c r="K173" s="247"/>
      <c r="L173" s="248"/>
      <c r="M173" s="249" t="s">
        <v>1</v>
      </c>
      <c r="N173" s="250" t="s">
        <v>45</v>
      </c>
      <c r="O173" s="72"/>
      <c r="P173" s="203">
        <f>O173*H173</f>
        <v>0</v>
      </c>
      <c r="Q173" s="203">
        <v>1.2999999999999999E-4</v>
      </c>
      <c r="R173" s="203">
        <f>Q173*H173</f>
        <v>0.26476853</v>
      </c>
      <c r="S173" s="203">
        <v>0</v>
      </c>
      <c r="T173" s="204">
        <f>S173*H173</f>
        <v>0</v>
      </c>
      <c r="U173" s="35"/>
      <c r="V173" s="35"/>
      <c r="W173" s="35"/>
      <c r="X173" s="35"/>
      <c r="Y173" s="35"/>
      <c r="Z173" s="35"/>
      <c r="AA173" s="35"/>
      <c r="AB173" s="35"/>
      <c r="AC173" s="35"/>
      <c r="AD173" s="35"/>
      <c r="AE173" s="35"/>
      <c r="AR173" s="205" t="s">
        <v>335</v>
      </c>
      <c r="AT173" s="205" t="s">
        <v>216</v>
      </c>
      <c r="AU173" s="205" t="s">
        <v>89</v>
      </c>
      <c r="AY173" s="18" t="s">
        <v>177</v>
      </c>
      <c r="BE173" s="206">
        <f>IF(N173="základní",J173,0)</f>
        <v>0</v>
      </c>
      <c r="BF173" s="206">
        <f>IF(N173="snížená",J173,0)</f>
        <v>0</v>
      </c>
      <c r="BG173" s="206">
        <f>IF(N173="zákl. přenesená",J173,0)</f>
        <v>0</v>
      </c>
      <c r="BH173" s="206">
        <f>IF(N173="sníž. přenesená",J173,0)</f>
        <v>0</v>
      </c>
      <c r="BI173" s="206">
        <f>IF(N173="nulová",J173,0)</f>
        <v>0</v>
      </c>
      <c r="BJ173" s="18" t="s">
        <v>87</v>
      </c>
      <c r="BK173" s="206">
        <f>ROUND(I173*H173,2)</f>
        <v>0</v>
      </c>
      <c r="BL173" s="18" t="s">
        <v>193</v>
      </c>
      <c r="BM173" s="205" t="s">
        <v>744</v>
      </c>
    </row>
    <row r="174" spans="1:65" s="13" customFormat="1">
      <c r="B174" s="207"/>
      <c r="C174" s="208"/>
      <c r="D174" s="209" t="s">
        <v>186</v>
      </c>
      <c r="E174" s="210" t="s">
        <v>1</v>
      </c>
      <c r="F174" s="211" t="s">
        <v>745</v>
      </c>
      <c r="G174" s="208"/>
      <c r="H174" s="212">
        <v>2036.681</v>
      </c>
      <c r="I174" s="213"/>
      <c r="J174" s="208"/>
      <c r="K174" s="208"/>
      <c r="L174" s="214"/>
      <c r="M174" s="215"/>
      <c r="N174" s="216"/>
      <c r="O174" s="216"/>
      <c r="P174" s="216"/>
      <c r="Q174" s="216"/>
      <c r="R174" s="216"/>
      <c r="S174" s="216"/>
      <c r="T174" s="217"/>
      <c r="AT174" s="218" t="s">
        <v>186</v>
      </c>
      <c r="AU174" s="218" t="s">
        <v>89</v>
      </c>
      <c r="AV174" s="13" t="s">
        <v>89</v>
      </c>
      <c r="AW174" s="13" t="s">
        <v>35</v>
      </c>
      <c r="AX174" s="13" t="s">
        <v>80</v>
      </c>
      <c r="AY174" s="218" t="s">
        <v>177</v>
      </c>
    </row>
    <row r="175" spans="1:65" s="14" customFormat="1">
      <c r="B175" s="219"/>
      <c r="C175" s="220"/>
      <c r="D175" s="209" t="s">
        <v>186</v>
      </c>
      <c r="E175" s="221" t="s">
        <v>1</v>
      </c>
      <c r="F175" s="222" t="s">
        <v>188</v>
      </c>
      <c r="G175" s="220"/>
      <c r="H175" s="223">
        <v>2036.681</v>
      </c>
      <c r="I175" s="224"/>
      <c r="J175" s="220"/>
      <c r="K175" s="220"/>
      <c r="L175" s="225"/>
      <c r="M175" s="226"/>
      <c r="N175" s="227"/>
      <c r="O175" s="227"/>
      <c r="P175" s="227"/>
      <c r="Q175" s="227"/>
      <c r="R175" s="227"/>
      <c r="S175" s="227"/>
      <c r="T175" s="228"/>
      <c r="AT175" s="229" t="s">
        <v>186</v>
      </c>
      <c r="AU175" s="229" t="s">
        <v>89</v>
      </c>
      <c r="AV175" s="14" t="s">
        <v>184</v>
      </c>
      <c r="AW175" s="14" t="s">
        <v>35</v>
      </c>
      <c r="AX175" s="14" t="s">
        <v>87</v>
      </c>
      <c r="AY175" s="229" t="s">
        <v>177</v>
      </c>
    </row>
    <row r="176" spans="1:65" s="2" customFormat="1" ht="24.2" customHeight="1">
      <c r="A176" s="35"/>
      <c r="B176" s="36"/>
      <c r="C176" s="193" t="s">
        <v>233</v>
      </c>
      <c r="D176" s="193" t="s">
        <v>180</v>
      </c>
      <c r="E176" s="194" t="s">
        <v>746</v>
      </c>
      <c r="F176" s="195" t="s">
        <v>747</v>
      </c>
      <c r="G176" s="196" t="s">
        <v>380</v>
      </c>
      <c r="H176" s="197">
        <v>17.001000000000001</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193</v>
      </c>
      <c r="AT176" s="205" t="s">
        <v>180</v>
      </c>
      <c r="AU176" s="205" t="s">
        <v>89</v>
      </c>
      <c r="AY176" s="18" t="s">
        <v>177</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193</v>
      </c>
      <c r="BM176" s="205" t="s">
        <v>748</v>
      </c>
    </row>
    <row r="177" spans="1:65" s="12" customFormat="1" ht="22.9" customHeight="1">
      <c r="B177" s="177"/>
      <c r="C177" s="178"/>
      <c r="D177" s="179" t="s">
        <v>79</v>
      </c>
      <c r="E177" s="191" t="s">
        <v>462</v>
      </c>
      <c r="F177" s="191" t="s">
        <v>463</v>
      </c>
      <c r="G177" s="178"/>
      <c r="H177" s="178"/>
      <c r="I177" s="181"/>
      <c r="J177" s="192">
        <f>BK177</f>
        <v>0</v>
      </c>
      <c r="K177" s="178"/>
      <c r="L177" s="183"/>
      <c r="M177" s="184"/>
      <c r="N177" s="185"/>
      <c r="O177" s="185"/>
      <c r="P177" s="186">
        <f>SUM(P178:P191)</f>
        <v>0</v>
      </c>
      <c r="Q177" s="185"/>
      <c r="R177" s="186">
        <f>SUM(R178:R191)</f>
        <v>18.321310399999998</v>
      </c>
      <c r="S177" s="185"/>
      <c r="T177" s="187">
        <f>SUM(T178:T191)</f>
        <v>0</v>
      </c>
      <c r="AR177" s="188" t="s">
        <v>89</v>
      </c>
      <c r="AT177" s="189" t="s">
        <v>79</v>
      </c>
      <c r="AU177" s="189" t="s">
        <v>87</v>
      </c>
      <c r="AY177" s="188" t="s">
        <v>177</v>
      </c>
      <c r="BK177" s="190">
        <f>SUM(BK178:BK191)</f>
        <v>0</v>
      </c>
    </row>
    <row r="178" spans="1:65" s="2" customFormat="1" ht="24.2" customHeight="1">
      <c r="A178" s="35"/>
      <c r="B178" s="36"/>
      <c r="C178" s="193" t="s">
        <v>8</v>
      </c>
      <c r="D178" s="193" t="s">
        <v>180</v>
      </c>
      <c r="E178" s="194" t="s">
        <v>749</v>
      </c>
      <c r="F178" s="195" t="s">
        <v>750</v>
      </c>
      <c r="G178" s="196" t="s">
        <v>199</v>
      </c>
      <c r="H178" s="197">
        <v>1763.36</v>
      </c>
      <c r="I178" s="198"/>
      <c r="J178" s="199">
        <f>ROUND(I178*H178,2)</f>
        <v>0</v>
      </c>
      <c r="K178" s="200"/>
      <c r="L178" s="40"/>
      <c r="M178" s="201" t="s">
        <v>1</v>
      </c>
      <c r="N178" s="202" t="s">
        <v>45</v>
      </c>
      <c r="O178" s="72"/>
      <c r="P178" s="203">
        <f>O178*H178</f>
        <v>0</v>
      </c>
      <c r="Q178" s="203">
        <v>0</v>
      </c>
      <c r="R178" s="203">
        <f>Q178*H178</f>
        <v>0</v>
      </c>
      <c r="S178" s="203">
        <v>0</v>
      </c>
      <c r="T178" s="204">
        <f>S178*H178</f>
        <v>0</v>
      </c>
      <c r="U178" s="35"/>
      <c r="V178" s="35"/>
      <c r="W178" s="35"/>
      <c r="X178" s="35"/>
      <c r="Y178" s="35"/>
      <c r="Z178" s="35"/>
      <c r="AA178" s="35"/>
      <c r="AB178" s="35"/>
      <c r="AC178" s="35"/>
      <c r="AD178" s="35"/>
      <c r="AE178" s="35"/>
      <c r="AR178" s="205" t="s">
        <v>193</v>
      </c>
      <c r="AT178" s="205" t="s">
        <v>180</v>
      </c>
      <c r="AU178" s="205" t="s">
        <v>89</v>
      </c>
      <c r="AY178" s="18" t="s">
        <v>177</v>
      </c>
      <c r="BE178" s="206">
        <f>IF(N178="základní",J178,0)</f>
        <v>0</v>
      </c>
      <c r="BF178" s="206">
        <f>IF(N178="snížená",J178,0)</f>
        <v>0</v>
      </c>
      <c r="BG178" s="206">
        <f>IF(N178="zákl. přenesená",J178,0)</f>
        <v>0</v>
      </c>
      <c r="BH178" s="206">
        <f>IF(N178="sníž. přenesená",J178,0)</f>
        <v>0</v>
      </c>
      <c r="BI178" s="206">
        <f>IF(N178="nulová",J178,0)</f>
        <v>0</v>
      </c>
      <c r="BJ178" s="18" t="s">
        <v>87</v>
      </c>
      <c r="BK178" s="206">
        <f>ROUND(I178*H178,2)</f>
        <v>0</v>
      </c>
      <c r="BL178" s="18" t="s">
        <v>193</v>
      </c>
      <c r="BM178" s="205" t="s">
        <v>751</v>
      </c>
    </row>
    <row r="179" spans="1:65" s="15" customFormat="1">
      <c r="B179" s="230"/>
      <c r="C179" s="231"/>
      <c r="D179" s="209" t="s">
        <v>186</v>
      </c>
      <c r="E179" s="232" t="s">
        <v>1</v>
      </c>
      <c r="F179" s="233" t="s">
        <v>703</v>
      </c>
      <c r="G179" s="231"/>
      <c r="H179" s="232" t="s">
        <v>1</v>
      </c>
      <c r="I179" s="234"/>
      <c r="J179" s="231"/>
      <c r="K179" s="231"/>
      <c r="L179" s="235"/>
      <c r="M179" s="236"/>
      <c r="N179" s="237"/>
      <c r="O179" s="237"/>
      <c r="P179" s="237"/>
      <c r="Q179" s="237"/>
      <c r="R179" s="237"/>
      <c r="S179" s="237"/>
      <c r="T179" s="238"/>
      <c r="AT179" s="239" t="s">
        <v>186</v>
      </c>
      <c r="AU179" s="239" t="s">
        <v>89</v>
      </c>
      <c r="AV179" s="15" t="s">
        <v>87</v>
      </c>
      <c r="AW179" s="15" t="s">
        <v>35</v>
      </c>
      <c r="AX179" s="15" t="s">
        <v>80</v>
      </c>
      <c r="AY179" s="239" t="s">
        <v>177</v>
      </c>
    </row>
    <row r="180" spans="1:65" s="13" customFormat="1">
      <c r="B180" s="207"/>
      <c r="C180" s="208"/>
      <c r="D180" s="209" t="s">
        <v>186</v>
      </c>
      <c r="E180" s="210" t="s">
        <v>1</v>
      </c>
      <c r="F180" s="211" t="s">
        <v>704</v>
      </c>
      <c r="G180" s="208"/>
      <c r="H180" s="212">
        <v>443.54</v>
      </c>
      <c r="I180" s="213"/>
      <c r="J180" s="208"/>
      <c r="K180" s="208"/>
      <c r="L180" s="214"/>
      <c r="M180" s="215"/>
      <c r="N180" s="216"/>
      <c r="O180" s="216"/>
      <c r="P180" s="216"/>
      <c r="Q180" s="216"/>
      <c r="R180" s="216"/>
      <c r="S180" s="216"/>
      <c r="T180" s="217"/>
      <c r="AT180" s="218" t="s">
        <v>186</v>
      </c>
      <c r="AU180" s="218" t="s">
        <v>89</v>
      </c>
      <c r="AV180" s="13" t="s">
        <v>89</v>
      </c>
      <c r="AW180" s="13" t="s">
        <v>35</v>
      </c>
      <c r="AX180" s="13" t="s">
        <v>80</v>
      </c>
      <c r="AY180" s="218" t="s">
        <v>177</v>
      </c>
    </row>
    <row r="181" spans="1:65" s="13" customFormat="1">
      <c r="B181" s="207"/>
      <c r="C181" s="208"/>
      <c r="D181" s="209" t="s">
        <v>186</v>
      </c>
      <c r="E181" s="210" t="s">
        <v>1</v>
      </c>
      <c r="F181" s="211" t="s">
        <v>705</v>
      </c>
      <c r="G181" s="208"/>
      <c r="H181" s="212">
        <v>1319.82</v>
      </c>
      <c r="I181" s="213"/>
      <c r="J181" s="208"/>
      <c r="K181" s="208"/>
      <c r="L181" s="214"/>
      <c r="M181" s="215"/>
      <c r="N181" s="216"/>
      <c r="O181" s="216"/>
      <c r="P181" s="216"/>
      <c r="Q181" s="216"/>
      <c r="R181" s="216"/>
      <c r="S181" s="216"/>
      <c r="T181" s="217"/>
      <c r="AT181" s="218" t="s">
        <v>186</v>
      </c>
      <c r="AU181" s="218" t="s">
        <v>89</v>
      </c>
      <c r="AV181" s="13" t="s">
        <v>89</v>
      </c>
      <c r="AW181" s="13" t="s">
        <v>35</v>
      </c>
      <c r="AX181" s="13" t="s">
        <v>80</v>
      </c>
      <c r="AY181" s="218" t="s">
        <v>177</v>
      </c>
    </row>
    <row r="182" spans="1:65" s="14" customFormat="1">
      <c r="B182" s="219"/>
      <c r="C182" s="220"/>
      <c r="D182" s="209" t="s">
        <v>186</v>
      </c>
      <c r="E182" s="221" t="s">
        <v>1</v>
      </c>
      <c r="F182" s="222" t="s">
        <v>188</v>
      </c>
      <c r="G182" s="220"/>
      <c r="H182" s="223">
        <v>1763.36</v>
      </c>
      <c r="I182" s="224"/>
      <c r="J182" s="220"/>
      <c r="K182" s="220"/>
      <c r="L182" s="225"/>
      <c r="M182" s="226"/>
      <c r="N182" s="227"/>
      <c r="O182" s="227"/>
      <c r="P182" s="227"/>
      <c r="Q182" s="227"/>
      <c r="R182" s="227"/>
      <c r="S182" s="227"/>
      <c r="T182" s="228"/>
      <c r="AT182" s="229" t="s">
        <v>186</v>
      </c>
      <c r="AU182" s="229" t="s">
        <v>89</v>
      </c>
      <c r="AV182" s="14" t="s">
        <v>184</v>
      </c>
      <c r="AW182" s="14" t="s">
        <v>35</v>
      </c>
      <c r="AX182" s="14" t="s">
        <v>87</v>
      </c>
      <c r="AY182" s="229" t="s">
        <v>177</v>
      </c>
    </row>
    <row r="183" spans="1:65" s="2" customFormat="1" ht="24.2" customHeight="1">
      <c r="A183" s="35"/>
      <c r="B183" s="36"/>
      <c r="C183" s="240" t="s">
        <v>242</v>
      </c>
      <c r="D183" s="240" t="s">
        <v>216</v>
      </c>
      <c r="E183" s="241" t="s">
        <v>752</v>
      </c>
      <c r="F183" s="242" t="s">
        <v>753</v>
      </c>
      <c r="G183" s="243" t="s">
        <v>199</v>
      </c>
      <c r="H183" s="244">
        <v>3703.056</v>
      </c>
      <c r="I183" s="245"/>
      <c r="J183" s="246">
        <f>ROUND(I183*H183,2)</f>
        <v>0</v>
      </c>
      <c r="K183" s="247"/>
      <c r="L183" s="248"/>
      <c r="M183" s="249" t="s">
        <v>1</v>
      </c>
      <c r="N183" s="250" t="s">
        <v>45</v>
      </c>
      <c r="O183" s="72"/>
      <c r="P183" s="203">
        <f>O183*H183</f>
        <v>0</v>
      </c>
      <c r="Q183" s="203">
        <v>4.8999999999999998E-3</v>
      </c>
      <c r="R183" s="203">
        <f>Q183*H183</f>
        <v>18.144974399999999</v>
      </c>
      <c r="S183" s="203">
        <v>0</v>
      </c>
      <c r="T183" s="204">
        <f>S183*H183</f>
        <v>0</v>
      </c>
      <c r="U183" s="35"/>
      <c r="V183" s="35"/>
      <c r="W183" s="35"/>
      <c r="X183" s="35"/>
      <c r="Y183" s="35"/>
      <c r="Z183" s="35"/>
      <c r="AA183" s="35"/>
      <c r="AB183" s="35"/>
      <c r="AC183" s="35"/>
      <c r="AD183" s="35"/>
      <c r="AE183" s="35"/>
      <c r="AR183" s="205" t="s">
        <v>335</v>
      </c>
      <c r="AT183" s="205" t="s">
        <v>216</v>
      </c>
      <c r="AU183" s="205" t="s">
        <v>89</v>
      </c>
      <c r="AY183" s="18" t="s">
        <v>177</v>
      </c>
      <c r="BE183" s="206">
        <f>IF(N183="základní",J183,0)</f>
        <v>0</v>
      </c>
      <c r="BF183" s="206">
        <f>IF(N183="snížená",J183,0)</f>
        <v>0</v>
      </c>
      <c r="BG183" s="206">
        <f>IF(N183="zákl. přenesená",J183,0)</f>
        <v>0</v>
      </c>
      <c r="BH183" s="206">
        <f>IF(N183="sníž. přenesená",J183,0)</f>
        <v>0</v>
      </c>
      <c r="BI183" s="206">
        <f>IF(N183="nulová",J183,0)</f>
        <v>0</v>
      </c>
      <c r="BJ183" s="18" t="s">
        <v>87</v>
      </c>
      <c r="BK183" s="206">
        <f>ROUND(I183*H183,2)</f>
        <v>0</v>
      </c>
      <c r="BL183" s="18" t="s">
        <v>193</v>
      </c>
      <c r="BM183" s="205" t="s">
        <v>754</v>
      </c>
    </row>
    <row r="184" spans="1:65" s="13" customFormat="1">
      <c r="B184" s="207"/>
      <c r="C184" s="208"/>
      <c r="D184" s="209" t="s">
        <v>186</v>
      </c>
      <c r="E184" s="210" t="s">
        <v>1</v>
      </c>
      <c r="F184" s="211" t="s">
        <v>755</v>
      </c>
      <c r="G184" s="208"/>
      <c r="H184" s="212">
        <v>3703.056</v>
      </c>
      <c r="I184" s="213"/>
      <c r="J184" s="208"/>
      <c r="K184" s="208"/>
      <c r="L184" s="214"/>
      <c r="M184" s="215"/>
      <c r="N184" s="216"/>
      <c r="O184" s="216"/>
      <c r="P184" s="216"/>
      <c r="Q184" s="216"/>
      <c r="R184" s="216"/>
      <c r="S184" s="216"/>
      <c r="T184" s="217"/>
      <c r="AT184" s="218" t="s">
        <v>186</v>
      </c>
      <c r="AU184" s="218" t="s">
        <v>89</v>
      </c>
      <c r="AV184" s="13" t="s">
        <v>89</v>
      </c>
      <c r="AW184" s="13" t="s">
        <v>35</v>
      </c>
      <c r="AX184" s="13" t="s">
        <v>80</v>
      </c>
      <c r="AY184" s="218" t="s">
        <v>177</v>
      </c>
    </row>
    <row r="185" spans="1:65" s="14" customFormat="1">
      <c r="B185" s="219"/>
      <c r="C185" s="220"/>
      <c r="D185" s="209" t="s">
        <v>186</v>
      </c>
      <c r="E185" s="221" t="s">
        <v>1</v>
      </c>
      <c r="F185" s="222" t="s">
        <v>188</v>
      </c>
      <c r="G185" s="220"/>
      <c r="H185" s="223">
        <v>3703.056</v>
      </c>
      <c r="I185" s="224"/>
      <c r="J185" s="220"/>
      <c r="K185" s="220"/>
      <c r="L185" s="225"/>
      <c r="M185" s="226"/>
      <c r="N185" s="227"/>
      <c r="O185" s="227"/>
      <c r="P185" s="227"/>
      <c r="Q185" s="227"/>
      <c r="R185" s="227"/>
      <c r="S185" s="227"/>
      <c r="T185" s="228"/>
      <c r="AT185" s="229" t="s">
        <v>186</v>
      </c>
      <c r="AU185" s="229" t="s">
        <v>89</v>
      </c>
      <c r="AV185" s="14" t="s">
        <v>184</v>
      </c>
      <c r="AW185" s="14" t="s">
        <v>35</v>
      </c>
      <c r="AX185" s="14" t="s">
        <v>87</v>
      </c>
      <c r="AY185" s="229" t="s">
        <v>177</v>
      </c>
    </row>
    <row r="186" spans="1:65" s="2" customFormat="1" ht="24.2" customHeight="1">
      <c r="A186" s="35"/>
      <c r="B186" s="36"/>
      <c r="C186" s="193" t="s">
        <v>248</v>
      </c>
      <c r="D186" s="193" t="s">
        <v>180</v>
      </c>
      <c r="E186" s="194" t="s">
        <v>756</v>
      </c>
      <c r="F186" s="195" t="s">
        <v>757</v>
      </c>
      <c r="G186" s="196" t="s">
        <v>199</v>
      </c>
      <c r="H186" s="197">
        <v>1763.36</v>
      </c>
      <c r="I186" s="198"/>
      <c r="J186" s="199">
        <f>ROUND(I186*H186,2)</f>
        <v>0</v>
      </c>
      <c r="K186" s="200"/>
      <c r="L186" s="40"/>
      <c r="M186" s="201" t="s">
        <v>1</v>
      </c>
      <c r="N186" s="202" t="s">
        <v>45</v>
      </c>
      <c r="O186" s="72"/>
      <c r="P186" s="203">
        <f>O186*H186</f>
        <v>0</v>
      </c>
      <c r="Q186" s="203">
        <v>1E-4</v>
      </c>
      <c r="R186" s="203">
        <f>Q186*H186</f>
        <v>0.17633599999999999</v>
      </c>
      <c r="S186" s="203">
        <v>0</v>
      </c>
      <c r="T186" s="204">
        <f>S186*H186</f>
        <v>0</v>
      </c>
      <c r="U186" s="35"/>
      <c r="V186" s="35"/>
      <c r="W186" s="35"/>
      <c r="X186" s="35"/>
      <c r="Y186" s="35"/>
      <c r="Z186" s="35"/>
      <c r="AA186" s="35"/>
      <c r="AB186" s="35"/>
      <c r="AC186" s="35"/>
      <c r="AD186" s="35"/>
      <c r="AE186" s="35"/>
      <c r="AR186" s="205" t="s">
        <v>193</v>
      </c>
      <c r="AT186" s="205" t="s">
        <v>180</v>
      </c>
      <c r="AU186" s="205" t="s">
        <v>89</v>
      </c>
      <c r="AY186" s="18" t="s">
        <v>177</v>
      </c>
      <c r="BE186" s="206">
        <f>IF(N186="základní",J186,0)</f>
        <v>0</v>
      </c>
      <c r="BF186" s="206">
        <f>IF(N186="snížená",J186,0)</f>
        <v>0</v>
      </c>
      <c r="BG186" s="206">
        <f>IF(N186="zákl. přenesená",J186,0)</f>
        <v>0</v>
      </c>
      <c r="BH186" s="206">
        <f>IF(N186="sníž. přenesená",J186,0)</f>
        <v>0</v>
      </c>
      <c r="BI186" s="206">
        <f>IF(N186="nulová",J186,0)</f>
        <v>0</v>
      </c>
      <c r="BJ186" s="18" t="s">
        <v>87</v>
      </c>
      <c r="BK186" s="206">
        <f>ROUND(I186*H186,2)</f>
        <v>0</v>
      </c>
      <c r="BL186" s="18" t="s">
        <v>193</v>
      </c>
      <c r="BM186" s="205" t="s">
        <v>758</v>
      </c>
    </row>
    <row r="187" spans="1:65" s="15" customFormat="1">
      <c r="B187" s="230"/>
      <c r="C187" s="231"/>
      <c r="D187" s="209" t="s">
        <v>186</v>
      </c>
      <c r="E187" s="232" t="s">
        <v>1</v>
      </c>
      <c r="F187" s="233" t="s">
        <v>703</v>
      </c>
      <c r="G187" s="231"/>
      <c r="H187" s="232" t="s">
        <v>1</v>
      </c>
      <c r="I187" s="234"/>
      <c r="J187" s="231"/>
      <c r="K187" s="231"/>
      <c r="L187" s="235"/>
      <c r="M187" s="236"/>
      <c r="N187" s="237"/>
      <c r="O187" s="237"/>
      <c r="P187" s="237"/>
      <c r="Q187" s="237"/>
      <c r="R187" s="237"/>
      <c r="S187" s="237"/>
      <c r="T187" s="238"/>
      <c r="AT187" s="239" t="s">
        <v>186</v>
      </c>
      <c r="AU187" s="239" t="s">
        <v>89</v>
      </c>
      <c r="AV187" s="15" t="s">
        <v>87</v>
      </c>
      <c r="AW187" s="15" t="s">
        <v>35</v>
      </c>
      <c r="AX187" s="15" t="s">
        <v>80</v>
      </c>
      <c r="AY187" s="239" t="s">
        <v>177</v>
      </c>
    </row>
    <row r="188" spans="1:65" s="13" customFormat="1">
      <c r="B188" s="207"/>
      <c r="C188" s="208"/>
      <c r="D188" s="209" t="s">
        <v>186</v>
      </c>
      <c r="E188" s="210" t="s">
        <v>1</v>
      </c>
      <c r="F188" s="211" t="s">
        <v>704</v>
      </c>
      <c r="G188" s="208"/>
      <c r="H188" s="212">
        <v>443.54</v>
      </c>
      <c r="I188" s="213"/>
      <c r="J188" s="208"/>
      <c r="K188" s="208"/>
      <c r="L188" s="214"/>
      <c r="M188" s="215"/>
      <c r="N188" s="216"/>
      <c r="O188" s="216"/>
      <c r="P188" s="216"/>
      <c r="Q188" s="216"/>
      <c r="R188" s="216"/>
      <c r="S188" s="216"/>
      <c r="T188" s="217"/>
      <c r="AT188" s="218" t="s">
        <v>186</v>
      </c>
      <c r="AU188" s="218" t="s">
        <v>89</v>
      </c>
      <c r="AV188" s="13" t="s">
        <v>89</v>
      </c>
      <c r="AW188" s="13" t="s">
        <v>35</v>
      </c>
      <c r="AX188" s="13" t="s">
        <v>80</v>
      </c>
      <c r="AY188" s="218" t="s">
        <v>177</v>
      </c>
    </row>
    <row r="189" spans="1:65" s="13" customFormat="1">
      <c r="B189" s="207"/>
      <c r="C189" s="208"/>
      <c r="D189" s="209" t="s">
        <v>186</v>
      </c>
      <c r="E189" s="210" t="s">
        <v>1</v>
      </c>
      <c r="F189" s="211" t="s">
        <v>705</v>
      </c>
      <c r="G189" s="208"/>
      <c r="H189" s="212">
        <v>1319.82</v>
      </c>
      <c r="I189" s="213"/>
      <c r="J189" s="208"/>
      <c r="K189" s="208"/>
      <c r="L189" s="214"/>
      <c r="M189" s="215"/>
      <c r="N189" s="216"/>
      <c r="O189" s="216"/>
      <c r="P189" s="216"/>
      <c r="Q189" s="216"/>
      <c r="R189" s="216"/>
      <c r="S189" s="216"/>
      <c r="T189" s="217"/>
      <c r="AT189" s="218" t="s">
        <v>186</v>
      </c>
      <c r="AU189" s="218" t="s">
        <v>89</v>
      </c>
      <c r="AV189" s="13" t="s">
        <v>89</v>
      </c>
      <c r="AW189" s="13" t="s">
        <v>35</v>
      </c>
      <c r="AX189" s="13" t="s">
        <v>80</v>
      </c>
      <c r="AY189" s="218" t="s">
        <v>177</v>
      </c>
    </row>
    <row r="190" spans="1:65" s="14" customFormat="1">
      <c r="B190" s="219"/>
      <c r="C190" s="220"/>
      <c r="D190" s="209" t="s">
        <v>186</v>
      </c>
      <c r="E190" s="221" t="s">
        <v>1</v>
      </c>
      <c r="F190" s="222" t="s">
        <v>188</v>
      </c>
      <c r="G190" s="220"/>
      <c r="H190" s="223">
        <v>1763.36</v>
      </c>
      <c r="I190" s="224"/>
      <c r="J190" s="220"/>
      <c r="K190" s="220"/>
      <c r="L190" s="225"/>
      <c r="M190" s="226"/>
      <c r="N190" s="227"/>
      <c r="O190" s="227"/>
      <c r="P190" s="227"/>
      <c r="Q190" s="227"/>
      <c r="R190" s="227"/>
      <c r="S190" s="227"/>
      <c r="T190" s="228"/>
      <c r="AT190" s="229" t="s">
        <v>186</v>
      </c>
      <c r="AU190" s="229" t="s">
        <v>89</v>
      </c>
      <c r="AV190" s="14" t="s">
        <v>184</v>
      </c>
      <c r="AW190" s="14" t="s">
        <v>35</v>
      </c>
      <c r="AX190" s="14" t="s">
        <v>87</v>
      </c>
      <c r="AY190" s="229" t="s">
        <v>177</v>
      </c>
    </row>
    <row r="191" spans="1:65" s="2" customFormat="1" ht="24.2" customHeight="1">
      <c r="A191" s="35"/>
      <c r="B191" s="36"/>
      <c r="C191" s="193" t="s">
        <v>254</v>
      </c>
      <c r="D191" s="193" t="s">
        <v>180</v>
      </c>
      <c r="E191" s="194" t="s">
        <v>759</v>
      </c>
      <c r="F191" s="195" t="s">
        <v>760</v>
      </c>
      <c r="G191" s="196" t="s">
        <v>380</v>
      </c>
      <c r="H191" s="197">
        <v>18.321000000000002</v>
      </c>
      <c r="I191" s="198"/>
      <c r="J191" s="199">
        <f>ROUND(I191*H191,2)</f>
        <v>0</v>
      </c>
      <c r="K191" s="200"/>
      <c r="L191" s="40"/>
      <c r="M191" s="254" t="s">
        <v>1</v>
      </c>
      <c r="N191" s="255" t="s">
        <v>45</v>
      </c>
      <c r="O191" s="256"/>
      <c r="P191" s="257">
        <f>O191*H191</f>
        <v>0</v>
      </c>
      <c r="Q191" s="257">
        <v>0</v>
      </c>
      <c r="R191" s="257">
        <f>Q191*H191</f>
        <v>0</v>
      </c>
      <c r="S191" s="257">
        <v>0</v>
      </c>
      <c r="T191" s="258">
        <f>S191*H191</f>
        <v>0</v>
      </c>
      <c r="U191" s="35"/>
      <c r="V191" s="35"/>
      <c r="W191" s="35"/>
      <c r="X191" s="35"/>
      <c r="Y191" s="35"/>
      <c r="Z191" s="35"/>
      <c r="AA191" s="35"/>
      <c r="AB191" s="35"/>
      <c r="AC191" s="35"/>
      <c r="AD191" s="35"/>
      <c r="AE191" s="35"/>
      <c r="AR191" s="205" t="s">
        <v>193</v>
      </c>
      <c r="AT191" s="205" t="s">
        <v>180</v>
      </c>
      <c r="AU191" s="205" t="s">
        <v>89</v>
      </c>
      <c r="AY191" s="18" t="s">
        <v>177</v>
      </c>
      <c r="BE191" s="206">
        <f>IF(N191="základní",J191,0)</f>
        <v>0</v>
      </c>
      <c r="BF191" s="206">
        <f>IF(N191="snížená",J191,0)</f>
        <v>0</v>
      </c>
      <c r="BG191" s="206">
        <f>IF(N191="zákl. přenesená",J191,0)</f>
        <v>0</v>
      </c>
      <c r="BH191" s="206">
        <f>IF(N191="sníž. přenesená",J191,0)</f>
        <v>0</v>
      </c>
      <c r="BI191" s="206">
        <f>IF(N191="nulová",J191,0)</f>
        <v>0</v>
      </c>
      <c r="BJ191" s="18" t="s">
        <v>87</v>
      </c>
      <c r="BK191" s="206">
        <f>ROUND(I191*H191,2)</f>
        <v>0</v>
      </c>
      <c r="BL191" s="18" t="s">
        <v>193</v>
      </c>
      <c r="BM191" s="205" t="s">
        <v>761</v>
      </c>
    </row>
    <row r="192" spans="1:65" s="2" customFormat="1" ht="6.95" customHeight="1">
      <c r="A192" s="35"/>
      <c r="B192" s="55"/>
      <c r="C192" s="56"/>
      <c r="D192" s="56"/>
      <c r="E192" s="56"/>
      <c r="F192" s="56"/>
      <c r="G192" s="56"/>
      <c r="H192" s="56"/>
      <c r="I192" s="56"/>
      <c r="J192" s="56"/>
      <c r="K192" s="56"/>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tjA1et2NYwQzlOPlxmenfIJQRafiCLOw4+bEYSiW3eG+UPnU4dtPni6VjDCtlcvMwVODi9dSMdIWLFVjDznpjg==" saltValue="QAVfDqaJX9nygrwGBi8XT/6oOsVw1egwxxN/xZaz8cv8CgSWmUS1S6Ws6cmXr+u1YIEIB3OjvBbt0zX8tvSPTQ==" spinCount="100000" sheet="1" objects="1" scenarios="1" formatColumns="0" formatRows="0" autoFilter="0"/>
  <autoFilter ref="C122:K191" xr:uid="{00000000-0009-0000-0000-00000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103</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763</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ROUND((SUM(BE141:BE1076)),  2)</f>
        <v>0</v>
      </c>
      <c r="G35" s="35"/>
      <c r="H35" s="35"/>
      <c r="I35" s="131">
        <v>0.21</v>
      </c>
      <c r="J35" s="130">
        <f>ROUND(((SUM(BE141:BE1076))*I35),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ROUND((SUM(BF141:BF1076)),  2)</f>
        <v>0</v>
      </c>
      <c r="G36" s="35"/>
      <c r="H36" s="35"/>
      <c r="I36" s="131">
        <v>0.12</v>
      </c>
      <c r="J36" s="130">
        <f>ROUND(((SUM(BF141:BF1076))*I36),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ROUND((SUM(BG141:BG1076)),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ROUND((SUM(BH141:BH1076)),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ROUND((SUM(BI141:BI1076)),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KJ01 - Stavebně konstrukční část</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J141</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142</v>
      </c>
      <c r="E99" s="157"/>
      <c r="F99" s="157"/>
      <c r="G99" s="157"/>
      <c r="H99" s="157"/>
      <c r="I99" s="157"/>
      <c r="J99" s="158">
        <f>J142</f>
        <v>0</v>
      </c>
      <c r="K99" s="155"/>
      <c r="L99" s="159"/>
    </row>
    <row r="100" spans="1:47" s="10" customFormat="1" ht="19.899999999999999" customHeight="1">
      <c r="B100" s="160"/>
      <c r="C100" s="105"/>
      <c r="D100" s="161" t="s">
        <v>764</v>
      </c>
      <c r="E100" s="162"/>
      <c r="F100" s="162"/>
      <c r="G100" s="162"/>
      <c r="H100" s="162"/>
      <c r="I100" s="162"/>
      <c r="J100" s="163">
        <f>J143</f>
        <v>0</v>
      </c>
      <c r="K100" s="105"/>
      <c r="L100" s="164"/>
    </row>
    <row r="101" spans="1:47" s="10" customFormat="1" ht="19.899999999999999" customHeight="1">
      <c r="B101" s="160"/>
      <c r="C101" s="105"/>
      <c r="D101" s="161" t="s">
        <v>765</v>
      </c>
      <c r="E101" s="162"/>
      <c r="F101" s="162"/>
      <c r="G101" s="162"/>
      <c r="H101" s="162"/>
      <c r="I101" s="162"/>
      <c r="J101" s="163">
        <f>J183</f>
        <v>0</v>
      </c>
      <c r="K101" s="105"/>
      <c r="L101" s="164"/>
    </row>
    <row r="102" spans="1:47" s="10" customFormat="1" ht="19.899999999999999" customHeight="1">
      <c r="B102" s="160"/>
      <c r="C102" s="105"/>
      <c r="D102" s="161" t="s">
        <v>143</v>
      </c>
      <c r="E102" s="162"/>
      <c r="F102" s="162"/>
      <c r="G102" s="162"/>
      <c r="H102" s="162"/>
      <c r="I102" s="162"/>
      <c r="J102" s="163">
        <f>J216</f>
        <v>0</v>
      </c>
      <c r="K102" s="105"/>
      <c r="L102" s="164"/>
    </row>
    <row r="103" spans="1:47" s="10" customFormat="1" ht="19.899999999999999" customHeight="1">
      <c r="B103" s="160"/>
      <c r="C103" s="105"/>
      <c r="D103" s="161" t="s">
        <v>766</v>
      </c>
      <c r="E103" s="162"/>
      <c r="F103" s="162"/>
      <c r="G103" s="162"/>
      <c r="H103" s="162"/>
      <c r="I103" s="162"/>
      <c r="J103" s="163">
        <f>J252</f>
        <v>0</v>
      </c>
      <c r="K103" s="105"/>
      <c r="L103" s="164"/>
    </row>
    <row r="104" spans="1:47" s="10" customFormat="1" ht="19.899999999999999" customHeight="1">
      <c r="B104" s="160"/>
      <c r="C104" s="105"/>
      <c r="D104" s="161" t="s">
        <v>144</v>
      </c>
      <c r="E104" s="162"/>
      <c r="F104" s="162"/>
      <c r="G104" s="162"/>
      <c r="H104" s="162"/>
      <c r="I104" s="162"/>
      <c r="J104" s="163">
        <f>J279</f>
        <v>0</v>
      </c>
      <c r="K104" s="105"/>
      <c r="L104" s="164"/>
    </row>
    <row r="105" spans="1:47" s="10" customFormat="1" ht="19.899999999999999" customHeight="1">
      <c r="B105" s="160"/>
      <c r="C105" s="105"/>
      <c r="D105" s="161" t="s">
        <v>145</v>
      </c>
      <c r="E105" s="162"/>
      <c r="F105" s="162"/>
      <c r="G105" s="162"/>
      <c r="H105" s="162"/>
      <c r="I105" s="162"/>
      <c r="J105" s="163">
        <f>J427</f>
        <v>0</v>
      </c>
      <c r="K105" s="105"/>
      <c r="L105" s="164"/>
    </row>
    <row r="106" spans="1:47" s="10" customFormat="1" ht="19.899999999999999" customHeight="1">
      <c r="B106" s="160"/>
      <c r="C106" s="105"/>
      <c r="D106" s="161" t="s">
        <v>146</v>
      </c>
      <c r="E106" s="162"/>
      <c r="F106" s="162"/>
      <c r="G106" s="162"/>
      <c r="H106" s="162"/>
      <c r="I106" s="162"/>
      <c r="J106" s="163">
        <f>J648</f>
        <v>0</v>
      </c>
      <c r="K106" s="105"/>
      <c r="L106" s="164"/>
    </row>
    <row r="107" spans="1:47" s="10" customFormat="1" ht="19.899999999999999" customHeight="1">
      <c r="B107" s="160"/>
      <c r="C107" s="105"/>
      <c r="D107" s="161" t="s">
        <v>147</v>
      </c>
      <c r="E107" s="162"/>
      <c r="F107" s="162"/>
      <c r="G107" s="162"/>
      <c r="H107" s="162"/>
      <c r="I107" s="162"/>
      <c r="J107" s="163">
        <f>J657</f>
        <v>0</v>
      </c>
      <c r="K107" s="105"/>
      <c r="L107" s="164"/>
    </row>
    <row r="108" spans="1:47" s="9" customFormat="1" ht="24.95" customHeight="1">
      <c r="B108" s="154"/>
      <c r="C108" s="155"/>
      <c r="D108" s="156" t="s">
        <v>148</v>
      </c>
      <c r="E108" s="157"/>
      <c r="F108" s="157"/>
      <c r="G108" s="157"/>
      <c r="H108" s="157"/>
      <c r="I108" s="157"/>
      <c r="J108" s="158">
        <f>J659</f>
        <v>0</v>
      </c>
      <c r="K108" s="155"/>
      <c r="L108" s="159"/>
    </row>
    <row r="109" spans="1:47" s="10" customFormat="1" ht="19.899999999999999" customHeight="1">
      <c r="B109" s="160"/>
      <c r="C109" s="105"/>
      <c r="D109" s="161" t="s">
        <v>149</v>
      </c>
      <c r="E109" s="162"/>
      <c r="F109" s="162"/>
      <c r="G109" s="162"/>
      <c r="H109" s="162"/>
      <c r="I109" s="162"/>
      <c r="J109" s="163">
        <f>J660</f>
        <v>0</v>
      </c>
      <c r="K109" s="105"/>
      <c r="L109" s="164"/>
    </row>
    <row r="110" spans="1:47" s="10" customFormat="1" ht="19.899999999999999" customHeight="1">
      <c r="B110" s="160"/>
      <c r="C110" s="105"/>
      <c r="D110" s="161" t="s">
        <v>150</v>
      </c>
      <c r="E110" s="162"/>
      <c r="F110" s="162"/>
      <c r="G110" s="162"/>
      <c r="H110" s="162"/>
      <c r="I110" s="162"/>
      <c r="J110" s="163">
        <f>J666</f>
        <v>0</v>
      </c>
      <c r="K110" s="105"/>
      <c r="L110" s="164"/>
    </row>
    <row r="111" spans="1:47" s="10" customFormat="1" ht="19.899999999999999" customHeight="1">
      <c r="B111" s="160"/>
      <c r="C111" s="105"/>
      <c r="D111" s="161" t="s">
        <v>767</v>
      </c>
      <c r="E111" s="162"/>
      <c r="F111" s="162"/>
      <c r="G111" s="162"/>
      <c r="H111" s="162"/>
      <c r="I111" s="162"/>
      <c r="J111" s="163">
        <f>J678</f>
        <v>0</v>
      </c>
      <c r="K111" s="105"/>
      <c r="L111" s="164"/>
    </row>
    <row r="112" spans="1:47" s="10" customFormat="1" ht="19.899999999999999" customHeight="1">
      <c r="B112" s="160"/>
      <c r="C112" s="105"/>
      <c r="D112" s="161" t="s">
        <v>153</v>
      </c>
      <c r="E112" s="162"/>
      <c r="F112" s="162"/>
      <c r="G112" s="162"/>
      <c r="H112" s="162"/>
      <c r="I112" s="162"/>
      <c r="J112" s="163">
        <f>J690</f>
        <v>0</v>
      </c>
      <c r="K112" s="105"/>
      <c r="L112" s="164"/>
    </row>
    <row r="113" spans="1:31" s="10" customFormat="1" ht="19.899999999999999" customHeight="1">
      <c r="B113" s="160"/>
      <c r="C113" s="105"/>
      <c r="D113" s="161" t="s">
        <v>156</v>
      </c>
      <c r="E113" s="162"/>
      <c r="F113" s="162"/>
      <c r="G113" s="162"/>
      <c r="H113" s="162"/>
      <c r="I113" s="162"/>
      <c r="J113" s="163">
        <f>J732</f>
        <v>0</v>
      </c>
      <c r="K113" s="105"/>
      <c r="L113" s="164"/>
    </row>
    <row r="114" spans="1:31" s="10" customFormat="1" ht="19.899999999999999" customHeight="1">
      <c r="B114" s="160"/>
      <c r="C114" s="105"/>
      <c r="D114" s="161" t="s">
        <v>157</v>
      </c>
      <c r="E114" s="162"/>
      <c r="F114" s="162"/>
      <c r="G114" s="162"/>
      <c r="H114" s="162"/>
      <c r="I114" s="162"/>
      <c r="J114" s="163">
        <f>J807</f>
        <v>0</v>
      </c>
      <c r="K114" s="105"/>
      <c r="L114" s="164"/>
    </row>
    <row r="115" spans="1:31" s="10" customFormat="1" ht="19.899999999999999" customHeight="1">
      <c r="B115" s="160"/>
      <c r="C115" s="105"/>
      <c r="D115" s="161" t="s">
        <v>768</v>
      </c>
      <c r="E115" s="162"/>
      <c r="F115" s="162"/>
      <c r="G115" s="162"/>
      <c r="H115" s="162"/>
      <c r="I115" s="162"/>
      <c r="J115" s="163">
        <f>J890</f>
        <v>0</v>
      </c>
      <c r="K115" s="105"/>
      <c r="L115" s="164"/>
    </row>
    <row r="116" spans="1:31" s="10" customFormat="1" ht="19.899999999999999" customHeight="1">
      <c r="B116" s="160"/>
      <c r="C116" s="105"/>
      <c r="D116" s="161" t="s">
        <v>769</v>
      </c>
      <c r="E116" s="162"/>
      <c r="F116" s="162"/>
      <c r="G116" s="162"/>
      <c r="H116" s="162"/>
      <c r="I116" s="162"/>
      <c r="J116" s="163">
        <f>J911</f>
        <v>0</v>
      </c>
      <c r="K116" s="105"/>
      <c r="L116" s="164"/>
    </row>
    <row r="117" spans="1:31" s="10" customFormat="1" ht="19.899999999999999" customHeight="1">
      <c r="B117" s="160"/>
      <c r="C117" s="105"/>
      <c r="D117" s="161" t="s">
        <v>770</v>
      </c>
      <c r="E117" s="162"/>
      <c r="F117" s="162"/>
      <c r="G117" s="162"/>
      <c r="H117" s="162"/>
      <c r="I117" s="162"/>
      <c r="J117" s="163">
        <f>J933</f>
        <v>0</v>
      </c>
      <c r="K117" s="105"/>
      <c r="L117" s="164"/>
    </row>
    <row r="118" spans="1:31" s="10" customFormat="1" ht="19.899999999999999" customHeight="1">
      <c r="B118" s="160"/>
      <c r="C118" s="105"/>
      <c r="D118" s="161" t="s">
        <v>158</v>
      </c>
      <c r="E118" s="162"/>
      <c r="F118" s="162"/>
      <c r="G118" s="162"/>
      <c r="H118" s="162"/>
      <c r="I118" s="162"/>
      <c r="J118" s="163">
        <f>J969</f>
        <v>0</v>
      </c>
      <c r="K118" s="105"/>
      <c r="L118" s="164"/>
    </row>
    <row r="119" spans="1:31" s="10" customFormat="1" ht="19.899999999999999" customHeight="1">
      <c r="B119" s="160"/>
      <c r="C119" s="105"/>
      <c r="D119" s="161" t="s">
        <v>159</v>
      </c>
      <c r="E119" s="162"/>
      <c r="F119" s="162"/>
      <c r="G119" s="162"/>
      <c r="H119" s="162"/>
      <c r="I119" s="162"/>
      <c r="J119" s="163">
        <f>J1074</f>
        <v>0</v>
      </c>
      <c r="K119" s="105"/>
      <c r="L119" s="164"/>
    </row>
    <row r="120" spans="1:31" s="2" customFormat="1" ht="21.7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55"/>
      <c r="C121" s="56"/>
      <c r="D121" s="56"/>
      <c r="E121" s="56"/>
      <c r="F121" s="56"/>
      <c r="G121" s="56"/>
      <c r="H121" s="56"/>
      <c r="I121" s="56"/>
      <c r="J121" s="56"/>
      <c r="K121" s="56"/>
      <c r="L121" s="52"/>
      <c r="S121" s="35"/>
      <c r="T121" s="35"/>
      <c r="U121" s="35"/>
      <c r="V121" s="35"/>
      <c r="W121" s="35"/>
      <c r="X121" s="35"/>
      <c r="Y121" s="35"/>
      <c r="Z121" s="35"/>
      <c r="AA121" s="35"/>
      <c r="AB121" s="35"/>
      <c r="AC121" s="35"/>
      <c r="AD121" s="35"/>
      <c r="AE121" s="35"/>
    </row>
    <row r="125" spans="1:31" s="2" customFormat="1" ht="6.95" customHeight="1">
      <c r="A125" s="35"/>
      <c r="B125" s="57"/>
      <c r="C125" s="58"/>
      <c r="D125" s="58"/>
      <c r="E125" s="58"/>
      <c r="F125" s="58"/>
      <c r="G125" s="58"/>
      <c r="H125" s="58"/>
      <c r="I125" s="58"/>
      <c r="J125" s="58"/>
      <c r="K125" s="58"/>
      <c r="L125" s="52"/>
      <c r="S125" s="35"/>
      <c r="T125" s="35"/>
      <c r="U125" s="35"/>
      <c r="V125" s="35"/>
      <c r="W125" s="35"/>
      <c r="X125" s="35"/>
      <c r="Y125" s="35"/>
      <c r="Z125" s="35"/>
      <c r="AA125" s="35"/>
      <c r="AB125" s="35"/>
      <c r="AC125" s="35"/>
      <c r="AD125" s="35"/>
      <c r="AE125" s="35"/>
    </row>
    <row r="126" spans="1:31" s="2" customFormat="1" ht="24.95" customHeight="1">
      <c r="A126" s="35"/>
      <c r="B126" s="36"/>
      <c r="C126" s="24" t="s">
        <v>162</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16</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26.25" customHeight="1">
      <c r="A129" s="35"/>
      <c r="B129" s="36"/>
      <c r="C129" s="37"/>
      <c r="D129" s="37"/>
      <c r="E129" s="384" t="str">
        <f>E7</f>
        <v>MODERNIZACE KUCHYNĚ A JÍDELNY SPŠE A VOŠ  PLZEŇ,  projekt č. CZ.05.01.01/2022_008/0001816</v>
      </c>
      <c r="F129" s="385"/>
      <c r="G129" s="385"/>
      <c r="H129" s="385"/>
      <c r="I129" s="37"/>
      <c r="J129" s="37"/>
      <c r="K129" s="37"/>
      <c r="L129" s="52"/>
      <c r="S129" s="35"/>
      <c r="T129" s="35"/>
      <c r="U129" s="35"/>
      <c r="V129" s="35"/>
      <c r="W129" s="35"/>
      <c r="X129" s="35"/>
      <c r="Y129" s="35"/>
      <c r="Z129" s="35"/>
      <c r="AA129" s="35"/>
      <c r="AB129" s="35"/>
      <c r="AC129" s="35"/>
      <c r="AD129" s="35"/>
      <c r="AE129" s="35"/>
    </row>
    <row r="130" spans="1:65" s="1" customFormat="1" ht="12" customHeight="1">
      <c r="B130" s="22"/>
      <c r="C130" s="30" t="s">
        <v>132</v>
      </c>
      <c r="D130" s="23"/>
      <c r="E130" s="23"/>
      <c r="F130" s="23"/>
      <c r="G130" s="23"/>
      <c r="H130" s="23"/>
      <c r="I130" s="23"/>
      <c r="J130" s="23"/>
      <c r="K130" s="23"/>
      <c r="L130" s="21"/>
    </row>
    <row r="131" spans="1:65" s="2" customFormat="1" ht="16.5" customHeight="1">
      <c r="A131" s="35"/>
      <c r="B131" s="36"/>
      <c r="C131" s="37"/>
      <c r="D131" s="37"/>
      <c r="E131" s="384" t="s">
        <v>762</v>
      </c>
      <c r="F131" s="383"/>
      <c r="G131" s="383"/>
      <c r="H131" s="383"/>
      <c r="I131" s="37"/>
      <c r="J131" s="37"/>
      <c r="K131" s="37"/>
      <c r="L131" s="52"/>
      <c r="S131" s="35"/>
      <c r="T131" s="35"/>
      <c r="U131" s="35"/>
      <c r="V131" s="35"/>
      <c r="W131" s="35"/>
      <c r="X131" s="35"/>
      <c r="Y131" s="35"/>
      <c r="Z131" s="35"/>
      <c r="AA131" s="35"/>
      <c r="AB131" s="35"/>
      <c r="AC131" s="35"/>
      <c r="AD131" s="35"/>
      <c r="AE131" s="35"/>
    </row>
    <row r="132" spans="1:65" s="2" customFormat="1" ht="12" customHeight="1">
      <c r="A132" s="35"/>
      <c r="B132" s="36"/>
      <c r="C132" s="30" t="s">
        <v>134</v>
      </c>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16.5" customHeight="1">
      <c r="A133" s="35"/>
      <c r="B133" s="36"/>
      <c r="C133" s="37"/>
      <c r="D133" s="37"/>
      <c r="E133" s="343" t="str">
        <f>E11</f>
        <v>KJ01 - Stavebně konstrukční část</v>
      </c>
      <c r="F133" s="383"/>
      <c r="G133" s="383"/>
      <c r="H133" s="383"/>
      <c r="I133" s="37"/>
      <c r="J133" s="37"/>
      <c r="K133" s="37"/>
      <c r="L133" s="52"/>
      <c r="S133" s="35"/>
      <c r="T133" s="35"/>
      <c r="U133" s="35"/>
      <c r="V133" s="35"/>
      <c r="W133" s="35"/>
      <c r="X133" s="35"/>
      <c r="Y133" s="35"/>
      <c r="Z133" s="35"/>
      <c r="AA133" s="35"/>
      <c r="AB133" s="35"/>
      <c r="AC133" s="35"/>
      <c r="AD133" s="35"/>
      <c r="AE133" s="35"/>
    </row>
    <row r="134" spans="1:65" s="2" customFormat="1" ht="6.9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2" customFormat="1" ht="12" customHeight="1">
      <c r="A135" s="35"/>
      <c r="B135" s="36"/>
      <c r="C135" s="30" t="s">
        <v>20</v>
      </c>
      <c r="D135" s="37"/>
      <c r="E135" s="37"/>
      <c r="F135" s="28" t="str">
        <f>F14</f>
        <v xml:space="preserve"> </v>
      </c>
      <c r="G135" s="37"/>
      <c r="H135" s="37"/>
      <c r="I135" s="30" t="s">
        <v>22</v>
      </c>
      <c r="J135" s="67" t="str">
        <f>IF(J14="","",J14)</f>
        <v>19. 6. 2024</v>
      </c>
      <c r="K135" s="37"/>
      <c r="L135" s="52"/>
      <c r="S135" s="35"/>
      <c r="T135" s="35"/>
      <c r="U135" s="35"/>
      <c r="V135" s="35"/>
      <c r="W135" s="35"/>
      <c r="X135" s="35"/>
      <c r="Y135" s="35"/>
      <c r="Z135" s="35"/>
      <c r="AA135" s="35"/>
      <c r="AB135" s="35"/>
      <c r="AC135" s="35"/>
      <c r="AD135" s="35"/>
      <c r="AE135" s="35"/>
    </row>
    <row r="136" spans="1:65" s="2" customFormat="1" ht="6.9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2" customFormat="1" ht="40.15" customHeight="1">
      <c r="A137" s="35"/>
      <c r="B137" s="36"/>
      <c r="C137" s="30" t="s">
        <v>24</v>
      </c>
      <c r="D137" s="37"/>
      <c r="E137" s="37"/>
      <c r="F137" s="28" t="str">
        <f>E17</f>
        <v>VOŠ  a SPŠE Plzeň, Částkova 817/58, 326 00 Plzeň</v>
      </c>
      <c r="G137" s="37"/>
      <c r="H137" s="37"/>
      <c r="I137" s="30" t="s">
        <v>32</v>
      </c>
      <c r="J137" s="33" t="str">
        <f>E23</f>
        <v>arch. projektová kancelář Ing. arch. Václav Mastný</v>
      </c>
      <c r="K137" s="37"/>
      <c r="L137" s="52"/>
      <c r="S137" s="35"/>
      <c r="T137" s="35"/>
      <c r="U137" s="35"/>
      <c r="V137" s="35"/>
      <c r="W137" s="35"/>
      <c r="X137" s="35"/>
      <c r="Y137" s="35"/>
      <c r="Z137" s="35"/>
      <c r="AA137" s="35"/>
      <c r="AB137" s="35"/>
      <c r="AC137" s="35"/>
      <c r="AD137" s="35"/>
      <c r="AE137" s="35"/>
    </row>
    <row r="138" spans="1:65" s="2" customFormat="1" ht="15.2" customHeight="1">
      <c r="A138" s="35"/>
      <c r="B138" s="36"/>
      <c r="C138" s="30" t="s">
        <v>30</v>
      </c>
      <c r="D138" s="37"/>
      <c r="E138" s="37"/>
      <c r="F138" s="28" t="str">
        <f>IF(E20="","",E20)</f>
        <v>Vyplň údaj</v>
      </c>
      <c r="G138" s="37"/>
      <c r="H138" s="37"/>
      <c r="I138" s="30" t="s">
        <v>36</v>
      </c>
      <c r="J138" s="33" t="str">
        <f>E26</f>
        <v>Ing.Pavlov</v>
      </c>
      <c r="K138" s="37"/>
      <c r="L138" s="52"/>
      <c r="S138" s="35"/>
      <c r="T138" s="35"/>
      <c r="U138" s="35"/>
      <c r="V138" s="35"/>
      <c r="W138" s="35"/>
      <c r="X138" s="35"/>
      <c r="Y138" s="35"/>
      <c r="Z138" s="35"/>
      <c r="AA138" s="35"/>
      <c r="AB138" s="35"/>
      <c r="AC138" s="35"/>
      <c r="AD138" s="35"/>
      <c r="AE138" s="35"/>
    </row>
    <row r="139" spans="1:65" s="2" customFormat="1" ht="10.3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65" s="11" customFormat="1" ht="29.25" customHeight="1">
      <c r="A140" s="165"/>
      <c r="B140" s="166"/>
      <c r="C140" s="167" t="s">
        <v>163</v>
      </c>
      <c r="D140" s="168" t="s">
        <v>65</v>
      </c>
      <c r="E140" s="168" t="s">
        <v>61</v>
      </c>
      <c r="F140" s="168" t="s">
        <v>62</v>
      </c>
      <c r="G140" s="168" t="s">
        <v>164</v>
      </c>
      <c r="H140" s="168" t="s">
        <v>165</v>
      </c>
      <c r="I140" s="168" t="s">
        <v>166</v>
      </c>
      <c r="J140" s="169" t="s">
        <v>139</v>
      </c>
      <c r="K140" s="170" t="s">
        <v>167</v>
      </c>
      <c r="L140" s="171"/>
      <c r="M140" s="76" t="s">
        <v>1</v>
      </c>
      <c r="N140" s="77" t="s">
        <v>44</v>
      </c>
      <c r="O140" s="77" t="s">
        <v>168</v>
      </c>
      <c r="P140" s="77" t="s">
        <v>169</v>
      </c>
      <c r="Q140" s="77" t="s">
        <v>170</v>
      </c>
      <c r="R140" s="77" t="s">
        <v>171</v>
      </c>
      <c r="S140" s="77" t="s">
        <v>172</v>
      </c>
      <c r="T140" s="78" t="s">
        <v>173</v>
      </c>
      <c r="U140" s="165"/>
      <c r="V140" s="165"/>
      <c r="W140" s="165"/>
      <c r="X140" s="165"/>
      <c r="Y140" s="165"/>
      <c r="Z140" s="165"/>
      <c r="AA140" s="165"/>
      <c r="AB140" s="165"/>
      <c r="AC140" s="165"/>
      <c r="AD140" s="165"/>
      <c r="AE140" s="165"/>
    </row>
    <row r="141" spans="1:65" s="2" customFormat="1" ht="22.9" customHeight="1">
      <c r="A141" s="35"/>
      <c r="B141" s="36"/>
      <c r="C141" s="83" t="s">
        <v>174</v>
      </c>
      <c r="D141" s="37"/>
      <c r="E141" s="37"/>
      <c r="F141" s="37"/>
      <c r="G141" s="37"/>
      <c r="H141" s="37"/>
      <c r="I141" s="37"/>
      <c r="J141" s="172">
        <f>BK141</f>
        <v>0</v>
      </c>
      <c r="K141" s="37"/>
      <c r="L141" s="40"/>
      <c r="M141" s="79"/>
      <c r="N141" s="173"/>
      <c r="O141" s="80"/>
      <c r="P141" s="174">
        <f>P142+P659</f>
        <v>0</v>
      </c>
      <c r="Q141" s="80"/>
      <c r="R141" s="174">
        <f>R142+R659</f>
        <v>298.16634259</v>
      </c>
      <c r="S141" s="80"/>
      <c r="T141" s="175">
        <f>T142+T659</f>
        <v>445.44240500000006</v>
      </c>
      <c r="U141" s="35"/>
      <c r="V141" s="35"/>
      <c r="W141" s="35"/>
      <c r="X141" s="35"/>
      <c r="Y141" s="35"/>
      <c r="Z141" s="35"/>
      <c r="AA141" s="35"/>
      <c r="AB141" s="35"/>
      <c r="AC141" s="35"/>
      <c r="AD141" s="35"/>
      <c r="AE141" s="35"/>
      <c r="AT141" s="18" t="s">
        <v>79</v>
      </c>
      <c r="AU141" s="18" t="s">
        <v>141</v>
      </c>
      <c r="BK141" s="176">
        <f>BK142+BK659</f>
        <v>0</v>
      </c>
    </row>
    <row r="142" spans="1:65" s="12" customFormat="1" ht="25.9" customHeight="1">
      <c r="B142" s="177"/>
      <c r="C142" s="178"/>
      <c r="D142" s="179" t="s">
        <v>79</v>
      </c>
      <c r="E142" s="180" t="s">
        <v>175</v>
      </c>
      <c r="F142" s="180" t="s">
        <v>176</v>
      </c>
      <c r="G142" s="178"/>
      <c r="H142" s="178"/>
      <c r="I142" s="181"/>
      <c r="J142" s="182">
        <f>BK142</f>
        <v>0</v>
      </c>
      <c r="K142" s="178"/>
      <c r="L142" s="183"/>
      <c r="M142" s="184"/>
      <c r="N142" s="185"/>
      <c r="O142" s="185"/>
      <c r="P142" s="186">
        <f>P143+P183+P216+P252+P279+P427+P648+P657</f>
        <v>0</v>
      </c>
      <c r="Q142" s="185"/>
      <c r="R142" s="186">
        <f>R143+R183+R216+R252+R279+R427+R648+R657</f>
        <v>183.07826718000001</v>
      </c>
      <c r="S142" s="185"/>
      <c r="T142" s="187">
        <f>T143+T183+T216+T252+T279+T427+T648+T657</f>
        <v>430.59984000000009</v>
      </c>
      <c r="AR142" s="188" t="s">
        <v>87</v>
      </c>
      <c r="AT142" s="189" t="s">
        <v>79</v>
      </c>
      <c r="AU142" s="189" t="s">
        <v>80</v>
      </c>
      <c r="AY142" s="188" t="s">
        <v>177</v>
      </c>
      <c r="BK142" s="190">
        <f>BK143+BK183+BK216+BK252+BK279+BK427+BK648+BK657</f>
        <v>0</v>
      </c>
    </row>
    <row r="143" spans="1:65" s="12" customFormat="1" ht="22.9" customHeight="1">
      <c r="B143" s="177"/>
      <c r="C143" s="178"/>
      <c r="D143" s="179" t="s">
        <v>79</v>
      </c>
      <c r="E143" s="191" t="s">
        <v>87</v>
      </c>
      <c r="F143" s="191" t="s">
        <v>771</v>
      </c>
      <c r="G143" s="178"/>
      <c r="H143" s="178"/>
      <c r="I143" s="181"/>
      <c r="J143" s="192">
        <f>BK143</f>
        <v>0</v>
      </c>
      <c r="K143" s="178"/>
      <c r="L143" s="183"/>
      <c r="M143" s="184"/>
      <c r="N143" s="185"/>
      <c r="O143" s="185"/>
      <c r="P143" s="186">
        <f>SUM(P144:P182)</f>
        <v>0</v>
      </c>
      <c r="Q143" s="185"/>
      <c r="R143" s="186">
        <f>SUM(R144:R182)</f>
        <v>17.207999999999998</v>
      </c>
      <c r="S143" s="185"/>
      <c r="T143" s="187">
        <f>SUM(T144:T182)</f>
        <v>0</v>
      </c>
      <c r="AR143" s="188" t="s">
        <v>87</v>
      </c>
      <c r="AT143" s="189" t="s">
        <v>79</v>
      </c>
      <c r="AU143" s="189" t="s">
        <v>87</v>
      </c>
      <c r="AY143" s="188" t="s">
        <v>177</v>
      </c>
      <c r="BK143" s="190">
        <f>SUM(BK144:BK182)</f>
        <v>0</v>
      </c>
    </row>
    <row r="144" spans="1:65" s="2" customFormat="1" ht="24.2" customHeight="1">
      <c r="A144" s="35"/>
      <c r="B144" s="36"/>
      <c r="C144" s="193" t="s">
        <v>87</v>
      </c>
      <c r="D144" s="193" t="s">
        <v>180</v>
      </c>
      <c r="E144" s="194" t="s">
        <v>772</v>
      </c>
      <c r="F144" s="195" t="s">
        <v>773</v>
      </c>
      <c r="G144" s="196" t="s">
        <v>183</v>
      </c>
      <c r="H144" s="197">
        <v>30.484999999999999</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184</v>
      </c>
      <c r="AT144" s="205" t="s">
        <v>180</v>
      </c>
      <c r="AU144" s="205" t="s">
        <v>89</v>
      </c>
      <c r="AY144" s="18" t="s">
        <v>177</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184</v>
      </c>
      <c r="BM144" s="205" t="s">
        <v>774</v>
      </c>
    </row>
    <row r="145" spans="1:65" s="15" customFormat="1">
      <c r="B145" s="230"/>
      <c r="C145" s="231"/>
      <c r="D145" s="209" t="s">
        <v>186</v>
      </c>
      <c r="E145" s="232" t="s">
        <v>1</v>
      </c>
      <c r="F145" s="233" t="s">
        <v>775</v>
      </c>
      <c r="G145" s="231"/>
      <c r="H145" s="232" t="s">
        <v>1</v>
      </c>
      <c r="I145" s="234"/>
      <c r="J145" s="231"/>
      <c r="K145" s="231"/>
      <c r="L145" s="235"/>
      <c r="M145" s="236"/>
      <c r="N145" s="237"/>
      <c r="O145" s="237"/>
      <c r="P145" s="237"/>
      <c r="Q145" s="237"/>
      <c r="R145" s="237"/>
      <c r="S145" s="237"/>
      <c r="T145" s="238"/>
      <c r="AT145" s="239" t="s">
        <v>186</v>
      </c>
      <c r="AU145" s="239" t="s">
        <v>89</v>
      </c>
      <c r="AV145" s="15" t="s">
        <v>87</v>
      </c>
      <c r="AW145" s="15" t="s">
        <v>35</v>
      </c>
      <c r="AX145" s="15" t="s">
        <v>80</v>
      </c>
      <c r="AY145" s="239" t="s">
        <v>177</v>
      </c>
    </row>
    <row r="146" spans="1:65" s="15" customFormat="1">
      <c r="B146" s="230"/>
      <c r="C146" s="231"/>
      <c r="D146" s="209" t="s">
        <v>186</v>
      </c>
      <c r="E146" s="232" t="s">
        <v>1</v>
      </c>
      <c r="F146" s="233" t="s">
        <v>776</v>
      </c>
      <c r="G146" s="231"/>
      <c r="H146" s="232" t="s">
        <v>1</v>
      </c>
      <c r="I146" s="234"/>
      <c r="J146" s="231"/>
      <c r="K146" s="231"/>
      <c r="L146" s="235"/>
      <c r="M146" s="236"/>
      <c r="N146" s="237"/>
      <c r="O146" s="237"/>
      <c r="P146" s="237"/>
      <c r="Q146" s="237"/>
      <c r="R146" s="237"/>
      <c r="S146" s="237"/>
      <c r="T146" s="238"/>
      <c r="AT146" s="239" t="s">
        <v>186</v>
      </c>
      <c r="AU146" s="239" t="s">
        <v>89</v>
      </c>
      <c r="AV146" s="15" t="s">
        <v>87</v>
      </c>
      <c r="AW146" s="15" t="s">
        <v>35</v>
      </c>
      <c r="AX146" s="15" t="s">
        <v>80</v>
      </c>
      <c r="AY146" s="239" t="s">
        <v>177</v>
      </c>
    </row>
    <row r="147" spans="1:65" s="13" customFormat="1">
      <c r="B147" s="207"/>
      <c r="C147" s="208"/>
      <c r="D147" s="209" t="s">
        <v>186</v>
      </c>
      <c r="E147" s="210" t="s">
        <v>1</v>
      </c>
      <c r="F147" s="211" t="s">
        <v>777</v>
      </c>
      <c r="G147" s="208"/>
      <c r="H147" s="212">
        <v>25.513000000000002</v>
      </c>
      <c r="I147" s="213"/>
      <c r="J147" s="208"/>
      <c r="K147" s="208"/>
      <c r="L147" s="214"/>
      <c r="M147" s="215"/>
      <c r="N147" s="216"/>
      <c r="O147" s="216"/>
      <c r="P147" s="216"/>
      <c r="Q147" s="216"/>
      <c r="R147" s="216"/>
      <c r="S147" s="216"/>
      <c r="T147" s="217"/>
      <c r="AT147" s="218" t="s">
        <v>186</v>
      </c>
      <c r="AU147" s="218" t="s">
        <v>89</v>
      </c>
      <c r="AV147" s="13" t="s">
        <v>89</v>
      </c>
      <c r="AW147" s="13" t="s">
        <v>35</v>
      </c>
      <c r="AX147" s="13" t="s">
        <v>80</v>
      </c>
      <c r="AY147" s="218" t="s">
        <v>177</v>
      </c>
    </row>
    <row r="148" spans="1:65" s="15" customFormat="1">
      <c r="B148" s="230"/>
      <c r="C148" s="231"/>
      <c r="D148" s="209" t="s">
        <v>186</v>
      </c>
      <c r="E148" s="232" t="s">
        <v>1</v>
      </c>
      <c r="F148" s="233" t="s">
        <v>778</v>
      </c>
      <c r="G148" s="231"/>
      <c r="H148" s="232" t="s">
        <v>1</v>
      </c>
      <c r="I148" s="234"/>
      <c r="J148" s="231"/>
      <c r="K148" s="231"/>
      <c r="L148" s="235"/>
      <c r="M148" s="236"/>
      <c r="N148" s="237"/>
      <c r="O148" s="237"/>
      <c r="P148" s="237"/>
      <c r="Q148" s="237"/>
      <c r="R148" s="237"/>
      <c r="S148" s="237"/>
      <c r="T148" s="238"/>
      <c r="AT148" s="239" t="s">
        <v>186</v>
      </c>
      <c r="AU148" s="239" t="s">
        <v>89</v>
      </c>
      <c r="AV148" s="15" t="s">
        <v>87</v>
      </c>
      <c r="AW148" s="15" t="s">
        <v>35</v>
      </c>
      <c r="AX148" s="15" t="s">
        <v>80</v>
      </c>
      <c r="AY148" s="239" t="s">
        <v>177</v>
      </c>
    </row>
    <row r="149" spans="1:65" s="13" customFormat="1">
      <c r="B149" s="207"/>
      <c r="C149" s="208"/>
      <c r="D149" s="209" t="s">
        <v>186</v>
      </c>
      <c r="E149" s="210" t="s">
        <v>1</v>
      </c>
      <c r="F149" s="211" t="s">
        <v>779</v>
      </c>
      <c r="G149" s="208"/>
      <c r="H149" s="212">
        <v>1.3140000000000001</v>
      </c>
      <c r="I149" s="213"/>
      <c r="J149" s="208"/>
      <c r="K149" s="208"/>
      <c r="L149" s="214"/>
      <c r="M149" s="215"/>
      <c r="N149" s="216"/>
      <c r="O149" s="216"/>
      <c r="P149" s="216"/>
      <c r="Q149" s="216"/>
      <c r="R149" s="216"/>
      <c r="S149" s="216"/>
      <c r="T149" s="217"/>
      <c r="AT149" s="218" t="s">
        <v>186</v>
      </c>
      <c r="AU149" s="218" t="s">
        <v>89</v>
      </c>
      <c r="AV149" s="13" t="s">
        <v>89</v>
      </c>
      <c r="AW149" s="13" t="s">
        <v>35</v>
      </c>
      <c r="AX149" s="13" t="s">
        <v>80</v>
      </c>
      <c r="AY149" s="218" t="s">
        <v>177</v>
      </c>
    </row>
    <row r="150" spans="1:65" s="15" customFormat="1">
      <c r="B150" s="230"/>
      <c r="C150" s="231"/>
      <c r="D150" s="209" t="s">
        <v>186</v>
      </c>
      <c r="E150" s="232" t="s">
        <v>1</v>
      </c>
      <c r="F150" s="233" t="s">
        <v>780</v>
      </c>
      <c r="G150" s="231"/>
      <c r="H150" s="232" t="s">
        <v>1</v>
      </c>
      <c r="I150" s="234"/>
      <c r="J150" s="231"/>
      <c r="K150" s="231"/>
      <c r="L150" s="235"/>
      <c r="M150" s="236"/>
      <c r="N150" s="237"/>
      <c r="O150" s="237"/>
      <c r="P150" s="237"/>
      <c r="Q150" s="237"/>
      <c r="R150" s="237"/>
      <c r="S150" s="237"/>
      <c r="T150" s="238"/>
      <c r="AT150" s="239" t="s">
        <v>186</v>
      </c>
      <c r="AU150" s="239" t="s">
        <v>89</v>
      </c>
      <c r="AV150" s="15" t="s">
        <v>87</v>
      </c>
      <c r="AW150" s="15" t="s">
        <v>35</v>
      </c>
      <c r="AX150" s="15" t="s">
        <v>80</v>
      </c>
      <c r="AY150" s="239" t="s">
        <v>177</v>
      </c>
    </row>
    <row r="151" spans="1:65" s="13" customFormat="1">
      <c r="B151" s="207"/>
      <c r="C151" s="208"/>
      <c r="D151" s="209" t="s">
        <v>186</v>
      </c>
      <c r="E151" s="210" t="s">
        <v>1</v>
      </c>
      <c r="F151" s="211" t="s">
        <v>781</v>
      </c>
      <c r="G151" s="208"/>
      <c r="H151" s="212">
        <v>3.6579999999999999</v>
      </c>
      <c r="I151" s="213"/>
      <c r="J151" s="208"/>
      <c r="K151" s="208"/>
      <c r="L151" s="214"/>
      <c r="M151" s="215"/>
      <c r="N151" s="216"/>
      <c r="O151" s="216"/>
      <c r="P151" s="216"/>
      <c r="Q151" s="216"/>
      <c r="R151" s="216"/>
      <c r="S151" s="216"/>
      <c r="T151" s="217"/>
      <c r="AT151" s="218" t="s">
        <v>186</v>
      </c>
      <c r="AU151" s="218" t="s">
        <v>89</v>
      </c>
      <c r="AV151" s="13" t="s">
        <v>89</v>
      </c>
      <c r="AW151" s="13" t="s">
        <v>35</v>
      </c>
      <c r="AX151" s="13" t="s">
        <v>80</v>
      </c>
      <c r="AY151" s="218" t="s">
        <v>177</v>
      </c>
    </row>
    <row r="152" spans="1:65" s="14" customFormat="1">
      <c r="B152" s="219"/>
      <c r="C152" s="220"/>
      <c r="D152" s="209" t="s">
        <v>186</v>
      </c>
      <c r="E152" s="221" t="s">
        <v>1</v>
      </c>
      <c r="F152" s="222" t="s">
        <v>188</v>
      </c>
      <c r="G152" s="220"/>
      <c r="H152" s="223">
        <v>30.484999999999999</v>
      </c>
      <c r="I152" s="224"/>
      <c r="J152" s="220"/>
      <c r="K152" s="220"/>
      <c r="L152" s="225"/>
      <c r="M152" s="226"/>
      <c r="N152" s="227"/>
      <c r="O152" s="227"/>
      <c r="P152" s="227"/>
      <c r="Q152" s="227"/>
      <c r="R152" s="227"/>
      <c r="S152" s="227"/>
      <c r="T152" s="228"/>
      <c r="AT152" s="229" t="s">
        <v>186</v>
      </c>
      <c r="AU152" s="229" t="s">
        <v>89</v>
      </c>
      <c r="AV152" s="14" t="s">
        <v>184</v>
      </c>
      <c r="AW152" s="14" t="s">
        <v>35</v>
      </c>
      <c r="AX152" s="14" t="s">
        <v>87</v>
      </c>
      <c r="AY152" s="229" t="s">
        <v>177</v>
      </c>
    </row>
    <row r="153" spans="1:65" s="2" customFormat="1" ht="24.2" customHeight="1">
      <c r="A153" s="35"/>
      <c r="B153" s="36"/>
      <c r="C153" s="193" t="s">
        <v>89</v>
      </c>
      <c r="D153" s="193" t="s">
        <v>180</v>
      </c>
      <c r="E153" s="194" t="s">
        <v>782</v>
      </c>
      <c r="F153" s="195" t="s">
        <v>783</v>
      </c>
      <c r="G153" s="196" t="s">
        <v>183</v>
      </c>
      <c r="H153" s="197">
        <v>1.302</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184</v>
      </c>
      <c r="AT153" s="205" t="s">
        <v>180</v>
      </c>
      <c r="AU153" s="205" t="s">
        <v>89</v>
      </c>
      <c r="AY153" s="18" t="s">
        <v>177</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184</v>
      </c>
      <c r="BM153" s="205" t="s">
        <v>784</v>
      </c>
    </row>
    <row r="154" spans="1:65" s="15" customFormat="1">
      <c r="B154" s="230"/>
      <c r="C154" s="231"/>
      <c r="D154" s="209" t="s">
        <v>186</v>
      </c>
      <c r="E154" s="232" t="s">
        <v>1</v>
      </c>
      <c r="F154" s="233" t="s">
        <v>785</v>
      </c>
      <c r="G154" s="231"/>
      <c r="H154" s="232" t="s">
        <v>1</v>
      </c>
      <c r="I154" s="234"/>
      <c r="J154" s="231"/>
      <c r="K154" s="231"/>
      <c r="L154" s="235"/>
      <c r="M154" s="236"/>
      <c r="N154" s="237"/>
      <c r="O154" s="237"/>
      <c r="P154" s="237"/>
      <c r="Q154" s="237"/>
      <c r="R154" s="237"/>
      <c r="S154" s="237"/>
      <c r="T154" s="238"/>
      <c r="AT154" s="239" t="s">
        <v>186</v>
      </c>
      <c r="AU154" s="239" t="s">
        <v>89</v>
      </c>
      <c r="AV154" s="15" t="s">
        <v>87</v>
      </c>
      <c r="AW154" s="15" t="s">
        <v>35</v>
      </c>
      <c r="AX154" s="15" t="s">
        <v>80</v>
      </c>
      <c r="AY154" s="239" t="s">
        <v>177</v>
      </c>
    </row>
    <row r="155" spans="1:65" s="13" customFormat="1">
      <c r="B155" s="207"/>
      <c r="C155" s="208"/>
      <c r="D155" s="209" t="s">
        <v>186</v>
      </c>
      <c r="E155" s="210" t="s">
        <v>1</v>
      </c>
      <c r="F155" s="211" t="s">
        <v>786</v>
      </c>
      <c r="G155" s="208"/>
      <c r="H155" s="212">
        <v>0.72</v>
      </c>
      <c r="I155" s="213"/>
      <c r="J155" s="208"/>
      <c r="K155" s="208"/>
      <c r="L155" s="214"/>
      <c r="M155" s="215"/>
      <c r="N155" s="216"/>
      <c r="O155" s="216"/>
      <c r="P155" s="216"/>
      <c r="Q155" s="216"/>
      <c r="R155" s="216"/>
      <c r="S155" s="216"/>
      <c r="T155" s="217"/>
      <c r="AT155" s="218" t="s">
        <v>186</v>
      </c>
      <c r="AU155" s="218" t="s">
        <v>89</v>
      </c>
      <c r="AV155" s="13" t="s">
        <v>89</v>
      </c>
      <c r="AW155" s="13" t="s">
        <v>35</v>
      </c>
      <c r="AX155" s="13" t="s">
        <v>80</v>
      </c>
      <c r="AY155" s="218" t="s">
        <v>177</v>
      </c>
    </row>
    <row r="156" spans="1:65" s="13" customFormat="1">
      <c r="B156" s="207"/>
      <c r="C156" s="208"/>
      <c r="D156" s="209" t="s">
        <v>186</v>
      </c>
      <c r="E156" s="210" t="s">
        <v>1</v>
      </c>
      <c r="F156" s="211" t="s">
        <v>787</v>
      </c>
      <c r="G156" s="208"/>
      <c r="H156" s="212">
        <v>0.58199999999999996</v>
      </c>
      <c r="I156" s="213"/>
      <c r="J156" s="208"/>
      <c r="K156" s="208"/>
      <c r="L156" s="214"/>
      <c r="M156" s="215"/>
      <c r="N156" s="216"/>
      <c r="O156" s="216"/>
      <c r="P156" s="216"/>
      <c r="Q156" s="216"/>
      <c r="R156" s="216"/>
      <c r="S156" s="216"/>
      <c r="T156" s="217"/>
      <c r="AT156" s="218" t="s">
        <v>186</v>
      </c>
      <c r="AU156" s="218" t="s">
        <v>89</v>
      </c>
      <c r="AV156" s="13" t="s">
        <v>89</v>
      </c>
      <c r="AW156" s="13" t="s">
        <v>35</v>
      </c>
      <c r="AX156" s="13" t="s">
        <v>80</v>
      </c>
      <c r="AY156" s="218" t="s">
        <v>177</v>
      </c>
    </row>
    <row r="157" spans="1:65" s="14" customFormat="1">
      <c r="B157" s="219"/>
      <c r="C157" s="220"/>
      <c r="D157" s="209" t="s">
        <v>186</v>
      </c>
      <c r="E157" s="221" t="s">
        <v>1</v>
      </c>
      <c r="F157" s="222" t="s">
        <v>188</v>
      </c>
      <c r="G157" s="220"/>
      <c r="H157" s="223">
        <v>1.302</v>
      </c>
      <c r="I157" s="224"/>
      <c r="J157" s="220"/>
      <c r="K157" s="220"/>
      <c r="L157" s="225"/>
      <c r="M157" s="226"/>
      <c r="N157" s="227"/>
      <c r="O157" s="227"/>
      <c r="P157" s="227"/>
      <c r="Q157" s="227"/>
      <c r="R157" s="227"/>
      <c r="S157" s="227"/>
      <c r="T157" s="228"/>
      <c r="AT157" s="229" t="s">
        <v>186</v>
      </c>
      <c r="AU157" s="229" t="s">
        <v>89</v>
      </c>
      <c r="AV157" s="14" t="s">
        <v>184</v>
      </c>
      <c r="AW157" s="14" t="s">
        <v>35</v>
      </c>
      <c r="AX157" s="14" t="s">
        <v>87</v>
      </c>
      <c r="AY157" s="229" t="s">
        <v>177</v>
      </c>
    </row>
    <row r="158" spans="1:65" s="2" customFormat="1" ht="37.9" customHeight="1">
      <c r="A158" s="35"/>
      <c r="B158" s="36"/>
      <c r="C158" s="193" t="s">
        <v>178</v>
      </c>
      <c r="D158" s="193" t="s">
        <v>180</v>
      </c>
      <c r="E158" s="194" t="s">
        <v>788</v>
      </c>
      <c r="F158" s="195" t="s">
        <v>789</v>
      </c>
      <c r="G158" s="196" t="s">
        <v>183</v>
      </c>
      <c r="H158" s="197">
        <v>31.786999999999999</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184</v>
      </c>
      <c r="AT158" s="205" t="s">
        <v>180</v>
      </c>
      <c r="AU158" s="205" t="s">
        <v>89</v>
      </c>
      <c r="AY158" s="18" t="s">
        <v>177</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184</v>
      </c>
      <c r="BM158" s="205" t="s">
        <v>790</v>
      </c>
    </row>
    <row r="159" spans="1:65" s="13" customFormat="1">
      <c r="B159" s="207"/>
      <c r="C159" s="208"/>
      <c r="D159" s="209" t="s">
        <v>186</v>
      </c>
      <c r="E159" s="210" t="s">
        <v>1</v>
      </c>
      <c r="F159" s="211" t="s">
        <v>791</v>
      </c>
      <c r="G159" s="208"/>
      <c r="H159" s="212">
        <v>31.786999999999999</v>
      </c>
      <c r="I159" s="213"/>
      <c r="J159" s="208"/>
      <c r="K159" s="208"/>
      <c r="L159" s="214"/>
      <c r="M159" s="215"/>
      <c r="N159" s="216"/>
      <c r="O159" s="216"/>
      <c r="P159" s="216"/>
      <c r="Q159" s="216"/>
      <c r="R159" s="216"/>
      <c r="S159" s="216"/>
      <c r="T159" s="217"/>
      <c r="AT159" s="218" t="s">
        <v>186</v>
      </c>
      <c r="AU159" s="218" t="s">
        <v>89</v>
      </c>
      <c r="AV159" s="13" t="s">
        <v>89</v>
      </c>
      <c r="AW159" s="13" t="s">
        <v>35</v>
      </c>
      <c r="AX159" s="13" t="s">
        <v>87</v>
      </c>
      <c r="AY159" s="218" t="s">
        <v>177</v>
      </c>
    </row>
    <row r="160" spans="1:65" s="2" customFormat="1" ht="37.9" customHeight="1">
      <c r="A160" s="35"/>
      <c r="B160" s="36"/>
      <c r="C160" s="193" t="s">
        <v>184</v>
      </c>
      <c r="D160" s="193" t="s">
        <v>180</v>
      </c>
      <c r="E160" s="194" t="s">
        <v>792</v>
      </c>
      <c r="F160" s="195" t="s">
        <v>793</v>
      </c>
      <c r="G160" s="196" t="s">
        <v>183</v>
      </c>
      <c r="H160" s="197">
        <v>158.935</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184</v>
      </c>
      <c r="AT160" s="205" t="s">
        <v>180</v>
      </c>
      <c r="AU160" s="205" t="s">
        <v>89</v>
      </c>
      <c r="AY160" s="18" t="s">
        <v>177</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184</v>
      </c>
      <c r="BM160" s="205" t="s">
        <v>794</v>
      </c>
    </row>
    <row r="161" spans="1:65" s="13" customFormat="1">
      <c r="B161" s="207"/>
      <c r="C161" s="208"/>
      <c r="D161" s="209" t="s">
        <v>186</v>
      </c>
      <c r="E161" s="208"/>
      <c r="F161" s="211" t="s">
        <v>795</v>
      </c>
      <c r="G161" s="208"/>
      <c r="H161" s="212">
        <v>158.935</v>
      </c>
      <c r="I161" s="213"/>
      <c r="J161" s="208"/>
      <c r="K161" s="208"/>
      <c r="L161" s="214"/>
      <c r="M161" s="215"/>
      <c r="N161" s="216"/>
      <c r="O161" s="216"/>
      <c r="P161" s="216"/>
      <c r="Q161" s="216"/>
      <c r="R161" s="216"/>
      <c r="S161" s="216"/>
      <c r="T161" s="217"/>
      <c r="AT161" s="218" t="s">
        <v>186</v>
      </c>
      <c r="AU161" s="218" t="s">
        <v>89</v>
      </c>
      <c r="AV161" s="13" t="s">
        <v>89</v>
      </c>
      <c r="AW161" s="13" t="s">
        <v>4</v>
      </c>
      <c r="AX161" s="13" t="s">
        <v>87</v>
      </c>
      <c r="AY161" s="218" t="s">
        <v>177</v>
      </c>
    </row>
    <row r="162" spans="1:65" s="2" customFormat="1" ht="33" customHeight="1">
      <c r="A162" s="35"/>
      <c r="B162" s="36"/>
      <c r="C162" s="193" t="s">
        <v>208</v>
      </c>
      <c r="D162" s="193" t="s">
        <v>180</v>
      </c>
      <c r="E162" s="194" t="s">
        <v>796</v>
      </c>
      <c r="F162" s="195" t="s">
        <v>797</v>
      </c>
      <c r="G162" s="196" t="s">
        <v>380</v>
      </c>
      <c r="H162" s="197">
        <v>57.216999999999999</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184</v>
      </c>
      <c r="AT162" s="205" t="s">
        <v>180</v>
      </c>
      <c r="AU162" s="205" t="s">
        <v>89</v>
      </c>
      <c r="AY162" s="18" t="s">
        <v>177</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184</v>
      </c>
      <c r="BM162" s="205" t="s">
        <v>798</v>
      </c>
    </row>
    <row r="163" spans="1:65" s="13" customFormat="1">
      <c r="B163" s="207"/>
      <c r="C163" s="208"/>
      <c r="D163" s="209" t="s">
        <v>186</v>
      </c>
      <c r="E163" s="208"/>
      <c r="F163" s="211" t="s">
        <v>799</v>
      </c>
      <c r="G163" s="208"/>
      <c r="H163" s="212">
        <v>57.216999999999999</v>
      </c>
      <c r="I163" s="213"/>
      <c r="J163" s="208"/>
      <c r="K163" s="208"/>
      <c r="L163" s="214"/>
      <c r="M163" s="215"/>
      <c r="N163" s="216"/>
      <c r="O163" s="216"/>
      <c r="P163" s="216"/>
      <c r="Q163" s="216"/>
      <c r="R163" s="216"/>
      <c r="S163" s="216"/>
      <c r="T163" s="217"/>
      <c r="AT163" s="218" t="s">
        <v>186</v>
      </c>
      <c r="AU163" s="218" t="s">
        <v>89</v>
      </c>
      <c r="AV163" s="13" t="s">
        <v>89</v>
      </c>
      <c r="AW163" s="13" t="s">
        <v>4</v>
      </c>
      <c r="AX163" s="13" t="s">
        <v>87</v>
      </c>
      <c r="AY163" s="218" t="s">
        <v>177</v>
      </c>
    </row>
    <row r="164" spans="1:65" s="2" customFormat="1" ht="24.2" customHeight="1">
      <c r="A164" s="35"/>
      <c r="B164" s="36"/>
      <c r="C164" s="193" t="s">
        <v>195</v>
      </c>
      <c r="D164" s="193" t="s">
        <v>180</v>
      </c>
      <c r="E164" s="194" t="s">
        <v>800</v>
      </c>
      <c r="F164" s="195" t="s">
        <v>801</v>
      </c>
      <c r="G164" s="196" t="s">
        <v>183</v>
      </c>
      <c r="H164" s="197">
        <v>8.6039999999999992</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184</v>
      </c>
      <c r="AT164" s="205" t="s">
        <v>180</v>
      </c>
      <c r="AU164" s="205" t="s">
        <v>89</v>
      </c>
      <c r="AY164" s="18" t="s">
        <v>177</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184</v>
      </c>
      <c r="BM164" s="205" t="s">
        <v>802</v>
      </c>
    </row>
    <row r="165" spans="1:65" s="15" customFormat="1">
      <c r="B165" s="230"/>
      <c r="C165" s="231"/>
      <c r="D165" s="209" t="s">
        <v>186</v>
      </c>
      <c r="E165" s="232" t="s">
        <v>1</v>
      </c>
      <c r="F165" s="233" t="s">
        <v>775</v>
      </c>
      <c r="G165" s="231"/>
      <c r="H165" s="232" t="s">
        <v>1</v>
      </c>
      <c r="I165" s="234"/>
      <c r="J165" s="231"/>
      <c r="K165" s="231"/>
      <c r="L165" s="235"/>
      <c r="M165" s="236"/>
      <c r="N165" s="237"/>
      <c r="O165" s="237"/>
      <c r="P165" s="237"/>
      <c r="Q165" s="237"/>
      <c r="R165" s="237"/>
      <c r="S165" s="237"/>
      <c r="T165" s="238"/>
      <c r="AT165" s="239" t="s">
        <v>186</v>
      </c>
      <c r="AU165" s="239" t="s">
        <v>89</v>
      </c>
      <c r="AV165" s="15" t="s">
        <v>87</v>
      </c>
      <c r="AW165" s="15" t="s">
        <v>35</v>
      </c>
      <c r="AX165" s="15" t="s">
        <v>80</v>
      </c>
      <c r="AY165" s="239" t="s">
        <v>177</v>
      </c>
    </row>
    <row r="166" spans="1:65" s="15" customFormat="1">
      <c r="B166" s="230"/>
      <c r="C166" s="231"/>
      <c r="D166" s="209" t="s">
        <v>186</v>
      </c>
      <c r="E166" s="232" t="s">
        <v>1</v>
      </c>
      <c r="F166" s="233" t="s">
        <v>776</v>
      </c>
      <c r="G166" s="231"/>
      <c r="H166" s="232" t="s">
        <v>1</v>
      </c>
      <c r="I166" s="234"/>
      <c r="J166" s="231"/>
      <c r="K166" s="231"/>
      <c r="L166" s="235"/>
      <c r="M166" s="236"/>
      <c r="N166" s="237"/>
      <c r="O166" s="237"/>
      <c r="P166" s="237"/>
      <c r="Q166" s="237"/>
      <c r="R166" s="237"/>
      <c r="S166" s="237"/>
      <c r="T166" s="238"/>
      <c r="AT166" s="239" t="s">
        <v>186</v>
      </c>
      <c r="AU166" s="239" t="s">
        <v>89</v>
      </c>
      <c r="AV166" s="15" t="s">
        <v>87</v>
      </c>
      <c r="AW166" s="15" t="s">
        <v>35</v>
      </c>
      <c r="AX166" s="15" t="s">
        <v>80</v>
      </c>
      <c r="AY166" s="239" t="s">
        <v>177</v>
      </c>
    </row>
    <row r="167" spans="1:65" s="13" customFormat="1">
      <c r="B167" s="207"/>
      <c r="C167" s="208"/>
      <c r="D167" s="209" t="s">
        <v>186</v>
      </c>
      <c r="E167" s="210" t="s">
        <v>1</v>
      </c>
      <c r="F167" s="211" t="s">
        <v>777</v>
      </c>
      <c r="G167" s="208"/>
      <c r="H167" s="212">
        <v>25.513000000000002</v>
      </c>
      <c r="I167" s="213"/>
      <c r="J167" s="208"/>
      <c r="K167" s="208"/>
      <c r="L167" s="214"/>
      <c r="M167" s="215"/>
      <c r="N167" s="216"/>
      <c r="O167" s="216"/>
      <c r="P167" s="216"/>
      <c r="Q167" s="216"/>
      <c r="R167" s="216"/>
      <c r="S167" s="216"/>
      <c r="T167" s="217"/>
      <c r="AT167" s="218" t="s">
        <v>186</v>
      </c>
      <c r="AU167" s="218" t="s">
        <v>89</v>
      </c>
      <c r="AV167" s="13" t="s">
        <v>89</v>
      </c>
      <c r="AW167" s="13" t="s">
        <v>35</v>
      </c>
      <c r="AX167" s="13" t="s">
        <v>80</v>
      </c>
      <c r="AY167" s="218" t="s">
        <v>177</v>
      </c>
    </row>
    <row r="168" spans="1:65" s="15" customFormat="1">
      <c r="B168" s="230"/>
      <c r="C168" s="231"/>
      <c r="D168" s="209" t="s">
        <v>186</v>
      </c>
      <c r="E168" s="232" t="s">
        <v>1</v>
      </c>
      <c r="F168" s="233" t="s">
        <v>778</v>
      </c>
      <c r="G168" s="231"/>
      <c r="H168" s="232" t="s">
        <v>1</v>
      </c>
      <c r="I168" s="234"/>
      <c r="J168" s="231"/>
      <c r="K168" s="231"/>
      <c r="L168" s="235"/>
      <c r="M168" s="236"/>
      <c r="N168" s="237"/>
      <c r="O168" s="237"/>
      <c r="P168" s="237"/>
      <c r="Q168" s="237"/>
      <c r="R168" s="237"/>
      <c r="S168" s="237"/>
      <c r="T168" s="238"/>
      <c r="AT168" s="239" t="s">
        <v>186</v>
      </c>
      <c r="AU168" s="239" t="s">
        <v>89</v>
      </c>
      <c r="AV168" s="15" t="s">
        <v>87</v>
      </c>
      <c r="AW168" s="15" t="s">
        <v>35</v>
      </c>
      <c r="AX168" s="15" t="s">
        <v>80</v>
      </c>
      <c r="AY168" s="239" t="s">
        <v>177</v>
      </c>
    </row>
    <row r="169" spans="1:65" s="13" customFormat="1">
      <c r="B169" s="207"/>
      <c r="C169" s="208"/>
      <c r="D169" s="209" t="s">
        <v>186</v>
      </c>
      <c r="E169" s="210" t="s">
        <v>1</v>
      </c>
      <c r="F169" s="211" t="s">
        <v>803</v>
      </c>
      <c r="G169" s="208"/>
      <c r="H169" s="212">
        <v>1.3140000000000001</v>
      </c>
      <c r="I169" s="213"/>
      <c r="J169" s="208"/>
      <c r="K169" s="208"/>
      <c r="L169" s="214"/>
      <c r="M169" s="215"/>
      <c r="N169" s="216"/>
      <c r="O169" s="216"/>
      <c r="P169" s="216"/>
      <c r="Q169" s="216"/>
      <c r="R169" s="216"/>
      <c r="S169" s="216"/>
      <c r="T169" s="217"/>
      <c r="AT169" s="218" t="s">
        <v>186</v>
      </c>
      <c r="AU169" s="218" t="s">
        <v>89</v>
      </c>
      <c r="AV169" s="13" t="s">
        <v>89</v>
      </c>
      <c r="AW169" s="13" t="s">
        <v>35</v>
      </c>
      <c r="AX169" s="13" t="s">
        <v>80</v>
      </c>
      <c r="AY169" s="218" t="s">
        <v>177</v>
      </c>
    </row>
    <row r="170" spans="1:65" s="15" customFormat="1">
      <c r="B170" s="230"/>
      <c r="C170" s="231"/>
      <c r="D170" s="209" t="s">
        <v>186</v>
      </c>
      <c r="E170" s="232" t="s">
        <v>1</v>
      </c>
      <c r="F170" s="233" t="s">
        <v>780</v>
      </c>
      <c r="G170" s="231"/>
      <c r="H170" s="232" t="s">
        <v>1</v>
      </c>
      <c r="I170" s="234"/>
      <c r="J170" s="231"/>
      <c r="K170" s="231"/>
      <c r="L170" s="235"/>
      <c r="M170" s="236"/>
      <c r="N170" s="237"/>
      <c r="O170" s="237"/>
      <c r="P170" s="237"/>
      <c r="Q170" s="237"/>
      <c r="R170" s="237"/>
      <c r="S170" s="237"/>
      <c r="T170" s="238"/>
      <c r="AT170" s="239" t="s">
        <v>186</v>
      </c>
      <c r="AU170" s="239" t="s">
        <v>89</v>
      </c>
      <c r="AV170" s="15" t="s">
        <v>87</v>
      </c>
      <c r="AW170" s="15" t="s">
        <v>35</v>
      </c>
      <c r="AX170" s="15" t="s">
        <v>80</v>
      </c>
      <c r="AY170" s="239" t="s">
        <v>177</v>
      </c>
    </row>
    <row r="171" spans="1:65" s="13" customFormat="1">
      <c r="B171" s="207"/>
      <c r="C171" s="208"/>
      <c r="D171" s="209" t="s">
        <v>186</v>
      </c>
      <c r="E171" s="210" t="s">
        <v>1</v>
      </c>
      <c r="F171" s="211" t="s">
        <v>781</v>
      </c>
      <c r="G171" s="208"/>
      <c r="H171" s="212">
        <v>3.6579999999999999</v>
      </c>
      <c r="I171" s="213"/>
      <c r="J171" s="208"/>
      <c r="K171" s="208"/>
      <c r="L171" s="214"/>
      <c r="M171" s="215"/>
      <c r="N171" s="216"/>
      <c r="O171" s="216"/>
      <c r="P171" s="216"/>
      <c r="Q171" s="216"/>
      <c r="R171" s="216"/>
      <c r="S171" s="216"/>
      <c r="T171" s="217"/>
      <c r="AT171" s="218" t="s">
        <v>186</v>
      </c>
      <c r="AU171" s="218" t="s">
        <v>89</v>
      </c>
      <c r="AV171" s="13" t="s">
        <v>89</v>
      </c>
      <c r="AW171" s="13" t="s">
        <v>35</v>
      </c>
      <c r="AX171" s="13" t="s">
        <v>80</v>
      </c>
      <c r="AY171" s="218" t="s">
        <v>177</v>
      </c>
    </row>
    <row r="172" spans="1:65" s="15" customFormat="1">
      <c r="B172" s="230"/>
      <c r="C172" s="231"/>
      <c r="D172" s="209" t="s">
        <v>186</v>
      </c>
      <c r="E172" s="232" t="s">
        <v>1</v>
      </c>
      <c r="F172" s="233" t="s">
        <v>778</v>
      </c>
      <c r="G172" s="231"/>
      <c r="H172" s="232" t="s">
        <v>1</v>
      </c>
      <c r="I172" s="234"/>
      <c r="J172" s="231"/>
      <c r="K172" s="231"/>
      <c r="L172" s="235"/>
      <c r="M172" s="236"/>
      <c r="N172" s="237"/>
      <c r="O172" s="237"/>
      <c r="P172" s="237"/>
      <c r="Q172" s="237"/>
      <c r="R172" s="237"/>
      <c r="S172" s="237"/>
      <c r="T172" s="238"/>
      <c r="AT172" s="239" t="s">
        <v>186</v>
      </c>
      <c r="AU172" s="239" t="s">
        <v>89</v>
      </c>
      <c r="AV172" s="15" t="s">
        <v>87</v>
      </c>
      <c r="AW172" s="15" t="s">
        <v>35</v>
      </c>
      <c r="AX172" s="15" t="s">
        <v>80</v>
      </c>
      <c r="AY172" s="239" t="s">
        <v>177</v>
      </c>
    </row>
    <row r="173" spans="1:65" s="13" customFormat="1">
      <c r="B173" s="207"/>
      <c r="C173" s="208"/>
      <c r="D173" s="209" t="s">
        <v>186</v>
      </c>
      <c r="E173" s="210" t="s">
        <v>1</v>
      </c>
      <c r="F173" s="211" t="s">
        <v>804</v>
      </c>
      <c r="G173" s="208"/>
      <c r="H173" s="212">
        <v>-1.3140000000000001</v>
      </c>
      <c r="I173" s="213"/>
      <c r="J173" s="208"/>
      <c r="K173" s="208"/>
      <c r="L173" s="214"/>
      <c r="M173" s="215"/>
      <c r="N173" s="216"/>
      <c r="O173" s="216"/>
      <c r="P173" s="216"/>
      <c r="Q173" s="216"/>
      <c r="R173" s="216"/>
      <c r="S173" s="216"/>
      <c r="T173" s="217"/>
      <c r="AT173" s="218" t="s">
        <v>186</v>
      </c>
      <c r="AU173" s="218" t="s">
        <v>89</v>
      </c>
      <c r="AV173" s="13" t="s">
        <v>89</v>
      </c>
      <c r="AW173" s="13" t="s">
        <v>35</v>
      </c>
      <c r="AX173" s="13" t="s">
        <v>80</v>
      </c>
      <c r="AY173" s="218" t="s">
        <v>177</v>
      </c>
    </row>
    <row r="174" spans="1:65" s="15" customFormat="1">
      <c r="B174" s="230"/>
      <c r="C174" s="231"/>
      <c r="D174" s="209" t="s">
        <v>186</v>
      </c>
      <c r="E174" s="232" t="s">
        <v>1</v>
      </c>
      <c r="F174" s="233" t="s">
        <v>805</v>
      </c>
      <c r="G174" s="231"/>
      <c r="H174" s="232" t="s">
        <v>1</v>
      </c>
      <c r="I174" s="234"/>
      <c r="J174" s="231"/>
      <c r="K174" s="231"/>
      <c r="L174" s="235"/>
      <c r="M174" s="236"/>
      <c r="N174" s="237"/>
      <c r="O174" s="237"/>
      <c r="P174" s="237"/>
      <c r="Q174" s="237"/>
      <c r="R174" s="237"/>
      <c r="S174" s="237"/>
      <c r="T174" s="238"/>
      <c r="AT174" s="239" t="s">
        <v>186</v>
      </c>
      <c r="AU174" s="239" t="s">
        <v>89</v>
      </c>
      <c r="AV174" s="15" t="s">
        <v>87</v>
      </c>
      <c r="AW174" s="15" t="s">
        <v>35</v>
      </c>
      <c r="AX174" s="15" t="s">
        <v>80</v>
      </c>
      <c r="AY174" s="239" t="s">
        <v>177</v>
      </c>
    </row>
    <row r="175" spans="1:65" s="13" customFormat="1">
      <c r="B175" s="207"/>
      <c r="C175" s="208"/>
      <c r="D175" s="209" t="s">
        <v>186</v>
      </c>
      <c r="E175" s="210" t="s">
        <v>1</v>
      </c>
      <c r="F175" s="211" t="s">
        <v>806</v>
      </c>
      <c r="G175" s="208"/>
      <c r="H175" s="212">
        <v>-2.3029999999999999</v>
      </c>
      <c r="I175" s="213"/>
      <c r="J175" s="208"/>
      <c r="K175" s="208"/>
      <c r="L175" s="214"/>
      <c r="M175" s="215"/>
      <c r="N175" s="216"/>
      <c r="O175" s="216"/>
      <c r="P175" s="216"/>
      <c r="Q175" s="216"/>
      <c r="R175" s="216"/>
      <c r="S175" s="216"/>
      <c r="T175" s="217"/>
      <c r="AT175" s="218" t="s">
        <v>186</v>
      </c>
      <c r="AU175" s="218" t="s">
        <v>89</v>
      </c>
      <c r="AV175" s="13" t="s">
        <v>89</v>
      </c>
      <c r="AW175" s="13" t="s">
        <v>35</v>
      </c>
      <c r="AX175" s="13" t="s">
        <v>80</v>
      </c>
      <c r="AY175" s="218" t="s">
        <v>177</v>
      </c>
    </row>
    <row r="176" spans="1:65" s="15" customFormat="1">
      <c r="B176" s="230"/>
      <c r="C176" s="231"/>
      <c r="D176" s="209" t="s">
        <v>186</v>
      </c>
      <c r="E176" s="232" t="s">
        <v>1</v>
      </c>
      <c r="F176" s="233" t="s">
        <v>807</v>
      </c>
      <c r="G176" s="231"/>
      <c r="H176" s="232" t="s">
        <v>1</v>
      </c>
      <c r="I176" s="234"/>
      <c r="J176" s="231"/>
      <c r="K176" s="231"/>
      <c r="L176" s="235"/>
      <c r="M176" s="236"/>
      <c r="N176" s="237"/>
      <c r="O176" s="237"/>
      <c r="P176" s="237"/>
      <c r="Q176" s="237"/>
      <c r="R176" s="237"/>
      <c r="S176" s="237"/>
      <c r="T176" s="238"/>
      <c r="AT176" s="239" t="s">
        <v>186</v>
      </c>
      <c r="AU176" s="239" t="s">
        <v>89</v>
      </c>
      <c r="AV176" s="15" t="s">
        <v>87</v>
      </c>
      <c r="AW176" s="15" t="s">
        <v>35</v>
      </c>
      <c r="AX176" s="15" t="s">
        <v>80</v>
      </c>
      <c r="AY176" s="239" t="s">
        <v>177</v>
      </c>
    </row>
    <row r="177" spans="1:65" s="13" customFormat="1">
      <c r="B177" s="207"/>
      <c r="C177" s="208"/>
      <c r="D177" s="209" t="s">
        <v>186</v>
      </c>
      <c r="E177" s="210" t="s">
        <v>1</v>
      </c>
      <c r="F177" s="211" t="s">
        <v>808</v>
      </c>
      <c r="G177" s="208"/>
      <c r="H177" s="212">
        <v>-14.606</v>
      </c>
      <c r="I177" s="213"/>
      <c r="J177" s="208"/>
      <c r="K177" s="208"/>
      <c r="L177" s="214"/>
      <c r="M177" s="215"/>
      <c r="N177" s="216"/>
      <c r="O177" s="216"/>
      <c r="P177" s="216"/>
      <c r="Q177" s="216"/>
      <c r="R177" s="216"/>
      <c r="S177" s="216"/>
      <c r="T177" s="217"/>
      <c r="AT177" s="218" t="s">
        <v>186</v>
      </c>
      <c r="AU177" s="218" t="s">
        <v>89</v>
      </c>
      <c r="AV177" s="13" t="s">
        <v>89</v>
      </c>
      <c r="AW177" s="13" t="s">
        <v>35</v>
      </c>
      <c r="AX177" s="13" t="s">
        <v>80</v>
      </c>
      <c r="AY177" s="218" t="s">
        <v>177</v>
      </c>
    </row>
    <row r="178" spans="1:65" s="15" customFormat="1">
      <c r="B178" s="230"/>
      <c r="C178" s="231"/>
      <c r="D178" s="209" t="s">
        <v>186</v>
      </c>
      <c r="E178" s="232" t="s">
        <v>1</v>
      </c>
      <c r="F178" s="233" t="s">
        <v>780</v>
      </c>
      <c r="G178" s="231"/>
      <c r="H178" s="232" t="s">
        <v>1</v>
      </c>
      <c r="I178" s="234"/>
      <c r="J178" s="231"/>
      <c r="K178" s="231"/>
      <c r="L178" s="235"/>
      <c r="M178" s="236"/>
      <c r="N178" s="237"/>
      <c r="O178" s="237"/>
      <c r="P178" s="237"/>
      <c r="Q178" s="237"/>
      <c r="R178" s="237"/>
      <c r="S178" s="237"/>
      <c r="T178" s="238"/>
      <c r="AT178" s="239" t="s">
        <v>186</v>
      </c>
      <c r="AU178" s="239" t="s">
        <v>89</v>
      </c>
      <c r="AV178" s="15" t="s">
        <v>87</v>
      </c>
      <c r="AW178" s="15" t="s">
        <v>35</v>
      </c>
      <c r="AX178" s="15" t="s">
        <v>80</v>
      </c>
      <c r="AY178" s="239" t="s">
        <v>177</v>
      </c>
    </row>
    <row r="179" spans="1:65" s="13" customFormat="1">
      <c r="B179" s="207"/>
      <c r="C179" s="208"/>
      <c r="D179" s="209" t="s">
        <v>186</v>
      </c>
      <c r="E179" s="210" t="s">
        <v>1</v>
      </c>
      <c r="F179" s="211" t="s">
        <v>809</v>
      </c>
      <c r="G179" s="208"/>
      <c r="H179" s="212">
        <v>-3.6579999999999999</v>
      </c>
      <c r="I179" s="213"/>
      <c r="J179" s="208"/>
      <c r="K179" s="208"/>
      <c r="L179" s="214"/>
      <c r="M179" s="215"/>
      <c r="N179" s="216"/>
      <c r="O179" s="216"/>
      <c r="P179" s="216"/>
      <c r="Q179" s="216"/>
      <c r="R179" s="216"/>
      <c r="S179" s="216"/>
      <c r="T179" s="217"/>
      <c r="AT179" s="218" t="s">
        <v>186</v>
      </c>
      <c r="AU179" s="218" t="s">
        <v>89</v>
      </c>
      <c r="AV179" s="13" t="s">
        <v>89</v>
      </c>
      <c r="AW179" s="13" t="s">
        <v>35</v>
      </c>
      <c r="AX179" s="13" t="s">
        <v>80</v>
      </c>
      <c r="AY179" s="218" t="s">
        <v>177</v>
      </c>
    </row>
    <row r="180" spans="1:65" s="14" customFormat="1">
      <c r="B180" s="219"/>
      <c r="C180" s="220"/>
      <c r="D180" s="209" t="s">
        <v>186</v>
      </c>
      <c r="E180" s="221" t="s">
        <v>1</v>
      </c>
      <c r="F180" s="222" t="s">
        <v>188</v>
      </c>
      <c r="G180" s="220"/>
      <c r="H180" s="223">
        <v>8.6039999999999992</v>
      </c>
      <c r="I180" s="224"/>
      <c r="J180" s="220"/>
      <c r="K180" s="220"/>
      <c r="L180" s="225"/>
      <c r="M180" s="226"/>
      <c r="N180" s="227"/>
      <c r="O180" s="227"/>
      <c r="P180" s="227"/>
      <c r="Q180" s="227"/>
      <c r="R180" s="227"/>
      <c r="S180" s="227"/>
      <c r="T180" s="228"/>
      <c r="AT180" s="229" t="s">
        <v>186</v>
      </c>
      <c r="AU180" s="229" t="s">
        <v>89</v>
      </c>
      <c r="AV180" s="14" t="s">
        <v>184</v>
      </c>
      <c r="AW180" s="14" t="s">
        <v>35</v>
      </c>
      <c r="AX180" s="14" t="s">
        <v>87</v>
      </c>
      <c r="AY180" s="229" t="s">
        <v>177</v>
      </c>
    </row>
    <row r="181" spans="1:65" s="2" customFormat="1" ht="16.5" customHeight="1">
      <c r="A181" s="35"/>
      <c r="B181" s="36"/>
      <c r="C181" s="240" t="s">
        <v>215</v>
      </c>
      <c r="D181" s="240" t="s">
        <v>216</v>
      </c>
      <c r="E181" s="241" t="s">
        <v>810</v>
      </c>
      <c r="F181" s="242" t="s">
        <v>811</v>
      </c>
      <c r="G181" s="243" t="s">
        <v>380</v>
      </c>
      <c r="H181" s="244">
        <v>17.207999999999998</v>
      </c>
      <c r="I181" s="245"/>
      <c r="J181" s="246">
        <f>ROUND(I181*H181,2)</f>
        <v>0</v>
      </c>
      <c r="K181" s="247"/>
      <c r="L181" s="248"/>
      <c r="M181" s="249" t="s">
        <v>1</v>
      </c>
      <c r="N181" s="250" t="s">
        <v>45</v>
      </c>
      <c r="O181" s="72"/>
      <c r="P181" s="203">
        <f>O181*H181</f>
        <v>0</v>
      </c>
      <c r="Q181" s="203">
        <v>1</v>
      </c>
      <c r="R181" s="203">
        <f>Q181*H181</f>
        <v>17.207999999999998</v>
      </c>
      <c r="S181" s="203">
        <v>0</v>
      </c>
      <c r="T181" s="204">
        <f>S181*H181</f>
        <v>0</v>
      </c>
      <c r="U181" s="35"/>
      <c r="V181" s="35"/>
      <c r="W181" s="35"/>
      <c r="X181" s="35"/>
      <c r="Y181" s="35"/>
      <c r="Z181" s="35"/>
      <c r="AA181" s="35"/>
      <c r="AB181" s="35"/>
      <c r="AC181" s="35"/>
      <c r="AD181" s="35"/>
      <c r="AE181" s="35"/>
      <c r="AR181" s="205" t="s">
        <v>219</v>
      </c>
      <c r="AT181" s="205" t="s">
        <v>216</v>
      </c>
      <c r="AU181" s="205" t="s">
        <v>89</v>
      </c>
      <c r="AY181" s="18" t="s">
        <v>177</v>
      </c>
      <c r="BE181" s="206">
        <f>IF(N181="základní",J181,0)</f>
        <v>0</v>
      </c>
      <c r="BF181" s="206">
        <f>IF(N181="snížená",J181,0)</f>
        <v>0</v>
      </c>
      <c r="BG181" s="206">
        <f>IF(N181="zákl. přenesená",J181,0)</f>
        <v>0</v>
      </c>
      <c r="BH181" s="206">
        <f>IF(N181="sníž. přenesená",J181,0)</f>
        <v>0</v>
      </c>
      <c r="BI181" s="206">
        <f>IF(N181="nulová",J181,0)</f>
        <v>0</v>
      </c>
      <c r="BJ181" s="18" t="s">
        <v>87</v>
      </c>
      <c r="BK181" s="206">
        <f>ROUND(I181*H181,2)</f>
        <v>0</v>
      </c>
      <c r="BL181" s="18" t="s">
        <v>184</v>
      </c>
      <c r="BM181" s="205" t="s">
        <v>812</v>
      </c>
    </row>
    <row r="182" spans="1:65" s="13" customFormat="1">
      <c r="B182" s="207"/>
      <c r="C182" s="208"/>
      <c r="D182" s="209" t="s">
        <v>186</v>
      </c>
      <c r="E182" s="208"/>
      <c r="F182" s="211" t="s">
        <v>813</v>
      </c>
      <c r="G182" s="208"/>
      <c r="H182" s="212">
        <v>17.207999999999998</v>
      </c>
      <c r="I182" s="213"/>
      <c r="J182" s="208"/>
      <c r="K182" s="208"/>
      <c r="L182" s="214"/>
      <c r="M182" s="215"/>
      <c r="N182" s="216"/>
      <c r="O182" s="216"/>
      <c r="P182" s="216"/>
      <c r="Q182" s="216"/>
      <c r="R182" s="216"/>
      <c r="S182" s="216"/>
      <c r="T182" s="217"/>
      <c r="AT182" s="218" t="s">
        <v>186</v>
      </c>
      <c r="AU182" s="218" t="s">
        <v>89</v>
      </c>
      <c r="AV182" s="13" t="s">
        <v>89</v>
      </c>
      <c r="AW182" s="13" t="s">
        <v>4</v>
      </c>
      <c r="AX182" s="13" t="s">
        <v>87</v>
      </c>
      <c r="AY182" s="218" t="s">
        <v>177</v>
      </c>
    </row>
    <row r="183" spans="1:65" s="12" customFormat="1" ht="22.9" customHeight="1">
      <c r="B183" s="177"/>
      <c r="C183" s="178"/>
      <c r="D183" s="179" t="s">
        <v>79</v>
      </c>
      <c r="E183" s="191" t="s">
        <v>89</v>
      </c>
      <c r="F183" s="191" t="s">
        <v>814</v>
      </c>
      <c r="G183" s="178"/>
      <c r="H183" s="178"/>
      <c r="I183" s="181"/>
      <c r="J183" s="192">
        <f>BK183</f>
        <v>0</v>
      </c>
      <c r="K183" s="178"/>
      <c r="L183" s="183"/>
      <c r="M183" s="184"/>
      <c r="N183" s="185"/>
      <c r="O183" s="185"/>
      <c r="P183" s="186">
        <f>SUM(P184:P215)</f>
        <v>0</v>
      </c>
      <c r="Q183" s="185"/>
      <c r="R183" s="186">
        <f>SUM(R184:R215)</f>
        <v>36.592247120000003</v>
      </c>
      <c r="S183" s="185"/>
      <c r="T183" s="187">
        <f>SUM(T184:T215)</f>
        <v>0</v>
      </c>
      <c r="AR183" s="188" t="s">
        <v>87</v>
      </c>
      <c r="AT183" s="189" t="s">
        <v>79</v>
      </c>
      <c r="AU183" s="189" t="s">
        <v>87</v>
      </c>
      <c r="AY183" s="188" t="s">
        <v>177</v>
      </c>
      <c r="BK183" s="190">
        <f>SUM(BK184:BK215)</f>
        <v>0</v>
      </c>
    </row>
    <row r="184" spans="1:65" s="2" customFormat="1" ht="24.2" customHeight="1">
      <c r="A184" s="35"/>
      <c r="B184" s="36"/>
      <c r="C184" s="193" t="s">
        <v>219</v>
      </c>
      <c r="D184" s="193" t="s">
        <v>180</v>
      </c>
      <c r="E184" s="194" t="s">
        <v>815</v>
      </c>
      <c r="F184" s="195" t="s">
        <v>816</v>
      </c>
      <c r="G184" s="196" t="s">
        <v>183</v>
      </c>
      <c r="H184" s="197">
        <v>1.3140000000000001</v>
      </c>
      <c r="I184" s="198"/>
      <c r="J184" s="199">
        <f>ROUND(I184*H184,2)</f>
        <v>0</v>
      </c>
      <c r="K184" s="200"/>
      <c r="L184" s="40"/>
      <c r="M184" s="201" t="s">
        <v>1</v>
      </c>
      <c r="N184" s="202" t="s">
        <v>45</v>
      </c>
      <c r="O184" s="72"/>
      <c r="P184" s="203">
        <f>O184*H184</f>
        <v>0</v>
      </c>
      <c r="Q184" s="203">
        <v>2.16</v>
      </c>
      <c r="R184" s="203">
        <f>Q184*H184</f>
        <v>2.8382400000000003</v>
      </c>
      <c r="S184" s="203">
        <v>0</v>
      </c>
      <c r="T184" s="204">
        <f>S184*H184</f>
        <v>0</v>
      </c>
      <c r="U184" s="35"/>
      <c r="V184" s="35"/>
      <c r="W184" s="35"/>
      <c r="X184" s="35"/>
      <c r="Y184" s="35"/>
      <c r="Z184" s="35"/>
      <c r="AA184" s="35"/>
      <c r="AB184" s="35"/>
      <c r="AC184" s="35"/>
      <c r="AD184" s="35"/>
      <c r="AE184" s="35"/>
      <c r="AR184" s="205" t="s">
        <v>184</v>
      </c>
      <c r="AT184" s="205" t="s">
        <v>180</v>
      </c>
      <c r="AU184" s="205" t="s">
        <v>89</v>
      </c>
      <c r="AY184" s="18" t="s">
        <v>177</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184</v>
      </c>
      <c r="BM184" s="205" t="s">
        <v>817</v>
      </c>
    </row>
    <row r="185" spans="1:65" s="15" customFormat="1">
      <c r="B185" s="230"/>
      <c r="C185" s="231"/>
      <c r="D185" s="209" t="s">
        <v>186</v>
      </c>
      <c r="E185" s="232" t="s">
        <v>1</v>
      </c>
      <c r="F185" s="233" t="s">
        <v>818</v>
      </c>
      <c r="G185" s="231"/>
      <c r="H185" s="232" t="s">
        <v>1</v>
      </c>
      <c r="I185" s="234"/>
      <c r="J185" s="231"/>
      <c r="K185" s="231"/>
      <c r="L185" s="235"/>
      <c r="M185" s="236"/>
      <c r="N185" s="237"/>
      <c r="O185" s="237"/>
      <c r="P185" s="237"/>
      <c r="Q185" s="237"/>
      <c r="R185" s="237"/>
      <c r="S185" s="237"/>
      <c r="T185" s="238"/>
      <c r="AT185" s="239" t="s">
        <v>186</v>
      </c>
      <c r="AU185" s="239" t="s">
        <v>89</v>
      </c>
      <c r="AV185" s="15" t="s">
        <v>87</v>
      </c>
      <c r="AW185" s="15" t="s">
        <v>35</v>
      </c>
      <c r="AX185" s="15" t="s">
        <v>80</v>
      </c>
      <c r="AY185" s="239" t="s">
        <v>177</v>
      </c>
    </row>
    <row r="186" spans="1:65" s="13" customFormat="1">
      <c r="B186" s="207"/>
      <c r="C186" s="208"/>
      <c r="D186" s="209" t="s">
        <v>186</v>
      </c>
      <c r="E186" s="210" t="s">
        <v>1</v>
      </c>
      <c r="F186" s="211" t="s">
        <v>819</v>
      </c>
      <c r="G186" s="208"/>
      <c r="H186" s="212">
        <v>0.315</v>
      </c>
      <c r="I186" s="213"/>
      <c r="J186" s="208"/>
      <c r="K186" s="208"/>
      <c r="L186" s="214"/>
      <c r="M186" s="215"/>
      <c r="N186" s="216"/>
      <c r="O186" s="216"/>
      <c r="P186" s="216"/>
      <c r="Q186" s="216"/>
      <c r="R186" s="216"/>
      <c r="S186" s="216"/>
      <c r="T186" s="217"/>
      <c r="AT186" s="218" t="s">
        <v>186</v>
      </c>
      <c r="AU186" s="218" t="s">
        <v>89</v>
      </c>
      <c r="AV186" s="13" t="s">
        <v>89</v>
      </c>
      <c r="AW186" s="13" t="s">
        <v>35</v>
      </c>
      <c r="AX186" s="13" t="s">
        <v>80</v>
      </c>
      <c r="AY186" s="218" t="s">
        <v>177</v>
      </c>
    </row>
    <row r="187" spans="1:65" s="13" customFormat="1">
      <c r="B187" s="207"/>
      <c r="C187" s="208"/>
      <c r="D187" s="209" t="s">
        <v>186</v>
      </c>
      <c r="E187" s="210" t="s">
        <v>1</v>
      </c>
      <c r="F187" s="211" t="s">
        <v>820</v>
      </c>
      <c r="G187" s="208"/>
      <c r="H187" s="212">
        <v>0.999</v>
      </c>
      <c r="I187" s="213"/>
      <c r="J187" s="208"/>
      <c r="K187" s="208"/>
      <c r="L187" s="214"/>
      <c r="M187" s="215"/>
      <c r="N187" s="216"/>
      <c r="O187" s="216"/>
      <c r="P187" s="216"/>
      <c r="Q187" s="216"/>
      <c r="R187" s="216"/>
      <c r="S187" s="216"/>
      <c r="T187" s="217"/>
      <c r="AT187" s="218" t="s">
        <v>186</v>
      </c>
      <c r="AU187" s="218" t="s">
        <v>89</v>
      </c>
      <c r="AV187" s="13" t="s">
        <v>89</v>
      </c>
      <c r="AW187" s="13" t="s">
        <v>35</v>
      </c>
      <c r="AX187" s="13" t="s">
        <v>80</v>
      </c>
      <c r="AY187" s="218" t="s">
        <v>177</v>
      </c>
    </row>
    <row r="188" spans="1:65" s="14" customFormat="1">
      <c r="B188" s="219"/>
      <c r="C188" s="220"/>
      <c r="D188" s="209" t="s">
        <v>186</v>
      </c>
      <c r="E188" s="221" t="s">
        <v>1</v>
      </c>
      <c r="F188" s="222" t="s">
        <v>188</v>
      </c>
      <c r="G188" s="220"/>
      <c r="H188" s="223">
        <v>1.3140000000000001</v>
      </c>
      <c r="I188" s="224"/>
      <c r="J188" s="220"/>
      <c r="K188" s="220"/>
      <c r="L188" s="225"/>
      <c r="M188" s="226"/>
      <c r="N188" s="227"/>
      <c r="O188" s="227"/>
      <c r="P188" s="227"/>
      <c r="Q188" s="227"/>
      <c r="R188" s="227"/>
      <c r="S188" s="227"/>
      <c r="T188" s="228"/>
      <c r="AT188" s="229" t="s">
        <v>186</v>
      </c>
      <c r="AU188" s="229" t="s">
        <v>89</v>
      </c>
      <c r="AV188" s="14" t="s">
        <v>184</v>
      </c>
      <c r="AW188" s="14" t="s">
        <v>35</v>
      </c>
      <c r="AX188" s="14" t="s">
        <v>87</v>
      </c>
      <c r="AY188" s="229" t="s">
        <v>177</v>
      </c>
    </row>
    <row r="189" spans="1:65" s="2" customFormat="1" ht="16.5" customHeight="1">
      <c r="A189" s="35"/>
      <c r="B189" s="36"/>
      <c r="C189" s="193" t="s">
        <v>225</v>
      </c>
      <c r="D189" s="193" t="s">
        <v>180</v>
      </c>
      <c r="E189" s="194" t="s">
        <v>821</v>
      </c>
      <c r="F189" s="195" t="s">
        <v>822</v>
      </c>
      <c r="G189" s="196" t="s">
        <v>183</v>
      </c>
      <c r="H189" s="197">
        <v>3.6579999999999999</v>
      </c>
      <c r="I189" s="198"/>
      <c r="J189" s="199">
        <f>ROUND(I189*H189,2)</f>
        <v>0</v>
      </c>
      <c r="K189" s="200"/>
      <c r="L189" s="40"/>
      <c r="M189" s="201" t="s">
        <v>1</v>
      </c>
      <c r="N189" s="202" t="s">
        <v>45</v>
      </c>
      <c r="O189" s="72"/>
      <c r="P189" s="203">
        <f>O189*H189</f>
        <v>0</v>
      </c>
      <c r="Q189" s="203">
        <v>2.3010199999999998</v>
      </c>
      <c r="R189" s="203">
        <f>Q189*H189</f>
        <v>8.4171311599999985</v>
      </c>
      <c r="S189" s="203">
        <v>0</v>
      </c>
      <c r="T189" s="204">
        <f>S189*H189</f>
        <v>0</v>
      </c>
      <c r="U189" s="35"/>
      <c r="V189" s="35"/>
      <c r="W189" s="35"/>
      <c r="X189" s="35"/>
      <c r="Y189" s="35"/>
      <c r="Z189" s="35"/>
      <c r="AA189" s="35"/>
      <c r="AB189" s="35"/>
      <c r="AC189" s="35"/>
      <c r="AD189" s="35"/>
      <c r="AE189" s="35"/>
      <c r="AR189" s="205" t="s">
        <v>184</v>
      </c>
      <c r="AT189" s="205" t="s">
        <v>180</v>
      </c>
      <c r="AU189" s="205" t="s">
        <v>89</v>
      </c>
      <c r="AY189" s="18" t="s">
        <v>177</v>
      </c>
      <c r="BE189" s="206">
        <f>IF(N189="základní",J189,0)</f>
        <v>0</v>
      </c>
      <c r="BF189" s="206">
        <f>IF(N189="snížená",J189,0)</f>
        <v>0</v>
      </c>
      <c r="BG189" s="206">
        <f>IF(N189="zákl. přenesená",J189,0)</f>
        <v>0</v>
      </c>
      <c r="BH189" s="206">
        <f>IF(N189="sníž. přenesená",J189,0)</f>
        <v>0</v>
      </c>
      <c r="BI189" s="206">
        <f>IF(N189="nulová",J189,0)</f>
        <v>0</v>
      </c>
      <c r="BJ189" s="18" t="s">
        <v>87</v>
      </c>
      <c r="BK189" s="206">
        <f>ROUND(I189*H189,2)</f>
        <v>0</v>
      </c>
      <c r="BL189" s="18" t="s">
        <v>184</v>
      </c>
      <c r="BM189" s="205" t="s">
        <v>823</v>
      </c>
    </row>
    <row r="190" spans="1:65" s="15" customFormat="1">
      <c r="B190" s="230"/>
      <c r="C190" s="231"/>
      <c r="D190" s="209" t="s">
        <v>186</v>
      </c>
      <c r="E190" s="232" t="s">
        <v>1</v>
      </c>
      <c r="F190" s="233" t="s">
        <v>775</v>
      </c>
      <c r="G190" s="231"/>
      <c r="H190" s="232" t="s">
        <v>1</v>
      </c>
      <c r="I190" s="234"/>
      <c r="J190" s="231"/>
      <c r="K190" s="231"/>
      <c r="L190" s="235"/>
      <c r="M190" s="236"/>
      <c r="N190" s="237"/>
      <c r="O190" s="237"/>
      <c r="P190" s="237"/>
      <c r="Q190" s="237"/>
      <c r="R190" s="237"/>
      <c r="S190" s="237"/>
      <c r="T190" s="238"/>
      <c r="AT190" s="239" t="s">
        <v>186</v>
      </c>
      <c r="AU190" s="239" t="s">
        <v>89</v>
      </c>
      <c r="AV190" s="15" t="s">
        <v>87</v>
      </c>
      <c r="AW190" s="15" t="s">
        <v>35</v>
      </c>
      <c r="AX190" s="15" t="s">
        <v>80</v>
      </c>
      <c r="AY190" s="239" t="s">
        <v>177</v>
      </c>
    </row>
    <row r="191" spans="1:65" s="15" customFormat="1">
      <c r="B191" s="230"/>
      <c r="C191" s="231"/>
      <c r="D191" s="209" t="s">
        <v>186</v>
      </c>
      <c r="E191" s="232" t="s">
        <v>1</v>
      </c>
      <c r="F191" s="233" t="s">
        <v>780</v>
      </c>
      <c r="G191" s="231"/>
      <c r="H191" s="232" t="s">
        <v>1</v>
      </c>
      <c r="I191" s="234"/>
      <c r="J191" s="231"/>
      <c r="K191" s="231"/>
      <c r="L191" s="235"/>
      <c r="M191" s="236"/>
      <c r="N191" s="237"/>
      <c r="O191" s="237"/>
      <c r="P191" s="237"/>
      <c r="Q191" s="237"/>
      <c r="R191" s="237"/>
      <c r="S191" s="237"/>
      <c r="T191" s="238"/>
      <c r="AT191" s="239" t="s">
        <v>186</v>
      </c>
      <c r="AU191" s="239" t="s">
        <v>89</v>
      </c>
      <c r="AV191" s="15" t="s">
        <v>87</v>
      </c>
      <c r="AW191" s="15" t="s">
        <v>35</v>
      </c>
      <c r="AX191" s="15" t="s">
        <v>80</v>
      </c>
      <c r="AY191" s="239" t="s">
        <v>177</v>
      </c>
    </row>
    <row r="192" spans="1:65" s="13" customFormat="1">
      <c r="B192" s="207"/>
      <c r="C192" s="208"/>
      <c r="D192" s="209" t="s">
        <v>186</v>
      </c>
      <c r="E192" s="210" t="s">
        <v>1</v>
      </c>
      <c r="F192" s="211" t="s">
        <v>824</v>
      </c>
      <c r="G192" s="208"/>
      <c r="H192" s="212">
        <v>3.6579999999999999</v>
      </c>
      <c r="I192" s="213"/>
      <c r="J192" s="208"/>
      <c r="K192" s="208"/>
      <c r="L192" s="214"/>
      <c r="M192" s="215"/>
      <c r="N192" s="216"/>
      <c r="O192" s="216"/>
      <c r="P192" s="216"/>
      <c r="Q192" s="216"/>
      <c r="R192" s="216"/>
      <c r="S192" s="216"/>
      <c r="T192" s="217"/>
      <c r="AT192" s="218" t="s">
        <v>186</v>
      </c>
      <c r="AU192" s="218" t="s">
        <v>89</v>
      </c>
      <c r="AV192" s="13" t="s">
        <v>89</v>
      </c>
      <c r="AW192" s="13" t="s">
        <v>35</v>
      </c>
      <c r="AX192" s="13" t="s">
        <v>80</v>
      </c>
      <c r="AY192" s="218" t="s">
        <v>177</v>
      </c>
    </row>
    <row r="193" spans="1:65" s="14" customFormat="1">
      <c r="B193" s="219"/>
      <c r="C193" s="220"/>
      <c r="D193" s="209" t="s">
        <v>186</v>
      </c>
      <c r="E193" s="221" t="s">
        <v>1</v>
      </c>
      <c r="F193" s="222" t="s">
        <v>188</v>
      </c>
      <c r="G193" s="220"/>
      <c r="H193" s="223">
        <v>3.6579999999999999</v>
      </c>
      <c r="I193" s="224"/>
      <c r="J193" s="220"/>
      <c r="K193" s="220"/>
      <c r="L193" s="225"/>
      <c r="M193" s="226"/>
      <c r="N193" s="227"/>
      <c r="O193" s="227"/>
      <c r="P193" s="227"/>
      <c r="Q193" s="227"/>
      <c r="R193" s="227"/>
      <c r="S193" s="227"/>
      <c r="T193" s="228"/>
      <c r="AT193" s="229" t="s">
        <v>186</v>
      </c>
      <c r="AU193" s="229" t="s">
        <v>89</v>
      </c>
      <c r="AV193" s="14" t="s">
        <v>184</v>
      </c>
      <c r="AW193" s="14" t="s">
        <v>35</v>
      </c>
      <c r="AX193" s="14" t="s">
        <v>87</v>
      </c>
      <c r="AY193" s="229" t="s">
        <v>177</v>
      </c>
    </row>
    <row r="194" spans="1:65" s="2" customFormat="1" ht="24.2" customHeight="1">
      <c r="A194" s="35"/>
      <c r="B194" s="36"/>
      <c r="C194" s="193" t="s">
        <v>229</v>
      </c>
      <c r="D194" s="193" t="s">
        <v>180</v>
      </c>
      <c r="E194" s="194" t="s">
        <v>825</v>
      </c>
      <c r="F194" s="195" t="s">
        <v>826</v>
      </c>
      <c r="G194" s="196" t="s">
        <v>183</v>
      </c>
      <c r="H194" s="197">
        <v>0.58199999999999996</v>
      </c>
      <c r="I194" s="198"/>
      <c r="J194" s="199">
        <f>ROUND(I194*H194,2)</f>
        <v>0</v>
      </c>
      <c r="K194" s="200"/>
      <c r="L194" s="40"/>
      <c r="M194" s="201" t="s">
        <v>1</v>
      </c>
      <c r="N194" s="202" t="s">
        <v>45</v>
      </c>
      <c r="O194" s="72"/>
      <c r="P194" s="203">
        <f>O194*H194</f>
        <v>0</v>
      </c>
      <c r="Q194" s="203">
        <v>2.5018699999999998</v>
      </c>
      <c r="R194" s="203">
        <f>Q194*H194</f>
        <v>1.4560883399999998</v>
      </c>
      <c r="S194" s="203">
        <v>0</v>
      </c>
      <c r="T194" s="204">
        <f>S194*H194</f>
        <v>0</v>
      </c>
      <c r="U194" s="35"/>
      <c r="V194" s="35"/>
      <c r="W194" s="35"/>
      <c r="X194" s="35"/>
      <c r="Y194" s="35"/>
      <c r="Z194" s="35"/>
      <c r="AA194" s="35"/>
      <c r="AB194" s="35"/>
      <c r="AC194" s="35"/>
      <c r="AD194" s="35"/>
      <c r="AE194" s="35"/>
      <c r="AR194" s="205" t="s">
        <v>184</v>
      </c>
      <c r="AT194" s="205" t="s">
        <v>180</v>
      </c>
      <c r="AU194" s="205" t="s">
        <v>89</v>
      </c>
      <c r="AY194" s="18" t="s">
        <v>177</v>
      </c>
      <c r="BE194" s="206">
        <f>IF(N194="základní",J194,0)</f>
        <v>0</v>
      </c>
      <c r="BF194" s="206">
        <f>IF(N194="snížená",J194,0)</f>
        <v>0</v>
      </c>
      <c r="BG194" s="206">
        <f>IF(N194="zákl. přenesená",J194,0)</f>
        <v>0</v>
      </c>
      <c r="BH194" s="206">
        <f>IF(N194="sníž. přenesená",J194,0)</f>
        <v>0</v>
      </c>
      <c r="BI194" s="206">
        <f>IF(N194="nulová",J194,0)</f>
        <v>0</v>
      </c>
      <c r="BJ194" s="18" t="s">
        <v>87</v>
      </c>
      <c r="BK194" s="206">
        <f>ROUND(I194*H194,2)</f>
        <v>0</v>
      </c>
      <c r="BL194" s="18" t="s">
        <v>184</v>
      </c>
      <c r="BM194" s="205" t="s">
        <v>827</v>
      </c>
    </row>
    <row r="195" spans="1:65" s="13" customFormat="1">
      <c r="B195" s="207"/>
      <c r="C195" s="208"/>
      <c r="D195" s="209" t="s">
        <v>186</v>
      </c>
      <c r="E195" s="210" t="s">
        <v>1</v>
      </c>
      <c r="F195" s="211" t="s">
        <v>787</v>
      </c>
      <c r="G195" s="208"/>
      <c r="H195" s="212">
        <v>0.58199999999999996</v>
      </c>
      <c r="I195" s="213"/>
      <c r="J195" s="208"/>
      <c r="K195" s="208"/>
      <c r="L195" s="214"/>
      <c r="M195" s="215"/>
      <c r="N195" s="216"/>
      <c r="O195" s="216"/>
      <c r="P195" s="216"/>
      <c r="Q195" s="216"/>
      <c r="R195" s="216"/>
      <c r="S195" s="216"/>
      <c r="T195" s="217"/>
      <c r="AT195" s="218" t="s">
        <v>186</v>
      </c>
      <c r="AU195" s="218" t="s">
        <v>89</v>
      </c>
      <c r="AV195" s="13" t="s">
        <v>89</v>
      </c>
      <c r="AW195" s="13" t="s">
        <v>35</v>
      </c>
      <c r="AX195" s="13" t="s">
        <v>87</v>
      </c>
      <c r="AY195" s="218" t="s">
        <v>177</v>
      </c>
    </row>
    <row r="196" spans="1:65" s="2" customFormat="1" ht="21.75" customHeight="1">
      <c r="A196" s="35"/>
      <c r="B196" s="36"/>
      <c r="C196" s="193" t="s">
        <v>233</v>
      </c>
      <c r="D196" s="193" t="s">
        <v>180</v>
      </c>
      <c r="E196" s="194" t="s">
        <v>828</v>
      </c>
      <c r="F196" s="195" t="s">
        <v>829</v>
      </c>
      <c r="G196" s="196" t="s">
        <v>380</v>
      </c>
      <c r="H196" s="197">
        <v>2.9000000000000001E-2</v>
      </c>
      <c r="I196" s="198"/>
      <c r="J196" s="199">
        <f>ROUND(I196*H196,2)</f>
        <v>0</v>
      </c>
      <c r="K196" s="200"/>
      <c r="L196" s="40"/>
      <c r="M196" s="201" t="s">
        <v>1</v>
      </c>
      <c r="N196" s="202" t="s">
        <v>45</v>
      </c>
      <c r="O196" s="72"/>
      <c r="P196" s="203">
        <f>O196*H196</f>
        <v>0</v>
      </c>
      <c r="Q196" s="203">
        <v>1.0606199999999999</v>
      </c>
      <c r="R196" s="203">
        <f>Q196*H196</f>
        <v>3.0757979999999997E-2</v>
      </c>
      <c r="S196" s="203">
        <v>0</v>
      </c>
      <c r="T196" s="204">
        <f>S196*H196</f>
        <v>0</v>
      </c>
      <c r="U196" s="35"/>
      <c r="V196" s="35"/>
      <c r="W196" s="35"/>
      <c r="X196" s="35"/>
      <c r="Y196" s="35"/>
      <c r="Z196" s="35"/>
      <c r="AA196" s="35"/>
      <c r="AB196" s="35"/>
      <c r="AC196" s="35"/>
      <c r="AD196" s="35"/>
      <c r="AE196" s="35"/>
      <c r="AR196" s="205" t="s">
        <v>184</v>
      </c>
      <c r="AT196" s="205" t="s">
        <v>180</v>
      </c>
      <c r="AU196" s="205" t="s">
        <v>89</v>
      </c>
      <c r="AY196" s="18" t="s">
        <v>177</v>
      </c>
      <c r="BE196" s="206">
        <f>IF(N196="základní",J196,0)</f>
        <v>0</v>
      </c>
      <c r="BF196" s="206">
        <f>IF(N196="snížená",J196,0)</f>
        <v>0</v>
      </c>
      <c r="BG196" s="206">
        <f>IF(N196="zákl. přenesená",J196,0)</f>
        <v>0</v>
      </c>
      <c r="BH196" s="206">
        <f>IF(N196="sníž. přenesená",J196,0)</f>
        <v>0</v>
      </c>
      <c r="BI196" s="206">
        <f>IF(N196="nulová",J196,0)</f>
        <v>0</v>
      </c>
      <c r="BJ196" s="18" t="s">
        <v>87</v>
      </c>
      <c r="BK196" s="206">
        <f>ROUND(I196*H196,2)</f>
        <v>0</v>
      </c>
      <c r="BL196" s="18" t="s">
        <v>184</v>
      </c>
      <c r="BM196" s="205" t="s">
        <v>830</v>
      </c>
    </row>
    <row r="197" spans="1:65" s="13" customFormat="1">
      <c r="B197" s="207"/>
      <c r="C197" s="208"/>
      <c r="D197" s="209" t="s">
        <v>186</v>
      </c>
      <c r="E197" s="210" t="s">
        <v>1</v>
      </c>
      <c r="F197" s="211" t="s">
        <v>831</v>
      </c>
      <c r="G197" s="208"/>
      <c r="H197" s="212">
        <v>2.9000000000000001E-2</v>
      </c>
      <c r="I197" s="213"/>
      <c r="J197" s="208"/>
      <c r="K197" s="208"/>
      <c r="L197" s="214"/>
      <c r="M197" s="215"/>
      <c r="N197" s="216"/>
      <c r="O197" s="216"/>
      <c r="P197" s="216"/>
      <c r="Q197" s="216"/>
      <c r="R197" s="216"/>
      <c r="S197" s="216"/>
      <c r="T197" s="217"/>
      <c r="AT197" s="218" t="s">
        <v>186</v>
      </c>
      <c r="AU197" s="218" t="s">
        <v>89</v>
      </c>
      <c r="AV197" s="13" t="s">
        <v>89</v>
      </c>
      <c r="AW197" s="13" t="s">
        <v>35</v>
      </c>
      <c r="AX197" s="13" t="s">
        <v>87</v>
      </c>
      <c r="AY197" s="218" t="s">
        <v>177</v>
      </c>
    </row>
    <row r="198" spans="1:65" s="2" customFormat="1" ht="24.2" customHeight="1">
      <c r="A198" s="35"/>
      <c r="B198" s="36"/>
      <c r="C198" s="193" t="s">
        <v>8</v>
      </c>
      <c r="D198" s="193" t="s">
        <v>180</v>
      </c>
      <c r="E198" s="194" t="s">
        <v>832</v>
      </c>
      <c r="F198" s="195" t="s">
        <v>833</v>
      </c>
      <c r="G198" s="196" t="s">
        <v>183</v>
      </c>
      <c r="H198" s="197">
        <v>1.2</v>
      </c>
      <c r="I198" s="198"/>
      <c r="J198" s="199">
        <f>ROUND(I198*H198,2)</f>
        <v>0</v>
      </c>
      <c r="K198" s="200"/>
      <c r="L198" s="40"/>
      <c r="M198" s="201" t="s">
        <v>1</v>
      </c>
      <c r="N198" s="202" t="s">
        <v>45</v>
      </c>
      <c r="O198" s="72"/>
      <c r="P198" s="203">
        <f>O198*H198</f>
        <v>0</v>
      </c>
      <c r="Q198" s="203">
        <v>2.5018699999999998</v>
      </c>
      <c r="R198" s="203">
        <f>Q198*H198</f>
        <v>3.0022439999999997</v>
      </c>
      <c r="S198" s="203">
        <v>0</v>
      </c>
      <c r="T198" s="204">
        <f>S198*H198</f>
        <v>0</v>
      </c>
      <c r="U198" s="35"/>
      <c r="V198" s="35"/>
      <c r="W198" s="35"/>
      <c r="X198" s="35"/>
      <c r="Y198" s="35"/>
      <c r="Z198" s="35"/>
      <c r="AA198" s="35"/>
      <c r="AB198" s="35"/>
      <c r="AC198" s="35"/>
      <c r="AD198" s="35"/>
      <c r="AE198" s="35"/>
      <c r="AR198" s="205" t="s">
        <v>184</v>
      </c>
      <c r="AT198" s="205" t="s">
        <v>180</v>
      </c>
      <c r="AU198" s="205" t="s">
        <v>89</v>
      </c>
      <c r="AY198" s="18" t="s">
        <v>177</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184</v>
      </c>
      <c r="BM198" s="205" t="s">
        <v>834</v>
      </c>
    </row>
    <row r="199" spans="1:65" s="15" customFormat="1">
      <c r="B199" s="230"/>
      <c r="C199" s="231"/>
      <c r="D199" s="209" t="s">
        <v>186</v>
      </c>
      <c r="E199" s="232" t="s">
        <v>1</v>
      </c>
      <c r="F199" s="233" t="s">
        <v>835</v>
      </c>
      <c r="G199" s="231"/>
      <c r="H199" s="232" t="s">
        <v>1</v>
      </c>
      <c r="I199" s="234"/>
      <c r="J199" s="231"/>
      <c r="K199" s="231"/>
      <c r="L199" s="235"/>
      <c r="M199" s="236"/>
      <c r="N199" s="237"/>
      <c r="O199" s="237"/>
      <c r="P199" s="237"/>
      <c r="Q199" s="237"/>
      <c r="R199" s="237"/>
      <c r="S199" s="237"/>
      <c r="T199" s="238"/>
      <c r="AT199" s="239" t="s">
        <v>186</v>
      </c>
      <c r="AU199" s="239" t="s">
        <v>89</v>
      </c>
      <c r="AV199" s="15" t="s">
        <v>87</v>
      </c>
      <c r="AW199" s="15" t="s">
        <v>35</v>
      </c>
      <c r="AX199" s="15" t="s">
        <v>80</v>
      </c>
      <c r="AY199" s="239" t="s">
        <v>177</v>
      </c>
    </row>
    <row r="200" spans="1:65" s="13" customFormat="1">
      <c r="B200" s="207"/>
      <c r="C200" s="208"/>
      <c r="D200" s="209" t="s">
        <v>186</v>
      </c>
      <c r="E200" s="210" t="s">
        <v>1</v>
      </c>
      <c r="F200" s="211" t="s">
        <v>836</v>
      </c>
      <c r="G200" s="208"/>
      <c r="H200" s="212">
        <v>1.2</v>
      </c>
      <c r="I200" s="213"/>
      <c r="J200" s="208"/>
      <c r="K200" s="208"/>
      <c r="L200" s="214"/>
      <c r="M200" s="215"/>
      <c r="N200" s="216"/>
      <c r="O200" s="216"/>
      <c r="P200" s="216"/>
      <c r="Q200" s="216"/>
      <c r="R200" s="216"/>
      <c r="S200" s="216"/>
      <c r="T200" s="217"/>
      <c r="AT200" s="218" t="s">
        <v>186</v>
      </c>
      <c r="AU200" s="218" t="s">
        <v>89</v>
      </c>
      <c r="AV200" s="13" t="s">
        <v>89</v>
      </c>
      <c r="AW200" s="13" t="s">
        <v>35</v>
      </c>
      <c r="AX200" s="13" t="s">
        <v>87</v>
      </c>
      <c r="AY200" s="218" t="s">
        <v>177</v>
      </c>
    </row>
    <row r="201" spans="1:65" s="2" customFormat="1" ht="21.75" customHeight="1">
      <c r="A201" s="35"/>
      <c r="B201" s="36"/>
      <c r="C201" s="193" t="s">
        <v>242</v>
      </c>
      <c r="D201" s="193" t="s">
        <v>180</v>
      </c>
      <c r="E201" s="194" t="s">
        <v>837</v>
      </c>
      <c r="F201" s="195" t="s">
        <v>838</v>
      </c>
      <c r="G201" s="196" t="s">
        <v>380</v>
      </c>
      <c r="H201" s="197">
        <v>0.06</v>
      </c>
      <c r="I201" s="198"/>
      <c r="J201" s="199">
        <f>ROUND(I201*H201,2)</f>
        <v>0</v>
      </c>
      <c r="K201" s="200"/>
      <c r="L201" s="40"/>
      <c r="M201" s="201" t="s">
        <v>1</v>
      </c>
      <c r="N201" s="202" t="s">
        <v>45</v>
      </c>
      <c r="O201" s="72"/>
      <c r="P201" s="203">
        <f>O201*H201</f>
        <v>0</v>
      </c>
      <c r="Q201" s="203">
        <v>1.0606199999999999</v>
      </c>
      <c r="R201" s="203">
        <f>Q201*H201</f>
        <v>6.3637199999999991E-2</v>
      </c>
      <c r="S201" s="203">
        <v>0</v>
      </c>
      <c r="T201" s="204">
        <f>S201*H201</f>
        <v>0</v>
      </c>
      <c r="U201" s="35"/>
      <c r="V201" s="35"/>
      <c r="W201" s="35"/>
      <c r="X201" s="35"/>
      <c r="Y201" s="35"/>
      <c r="Z201" s="35"/>
      <c r="AA201" s="35"/>
      <c r="AB201" s="35"/>
      <c r="AC201" s="35"/>
      <c r="AD201" s="35"/>
      <c r="AE201" s="35"/>
      <c r="AR201" s="205" t="s">
        <v>184</v>
      </c>
      <c r="AT201" s="205" t="s">
        <v>180</v>
      </c>
      <c r="AU201" s="205" t="s">
        <v>89</v>
      </c>
      <c r="AY201" s="18" t="s">
        <v>177</v>
      </c>
      <c r="BE201" s="206">
        <f>IF(N201="základní",J201,0)</f>
        <v>0</v>
      </c>
      <c r="BF201" s="206">
        <f>IF(N201="snížená",J201,0)</f>
        <v>0</v>
      </c>
      <c r="BG201" s="206">
        <f>IF(N201="zákl. přenesená",J201,0)</f>
        <v>0</v>
      </c>
      <c r="BH201" s="206">
        <f>IF(N201="sníž. přenesená",J201,0)</f>
        <v>0</v>
      </c>
      <c r="BI201" s="206">
        <f>IF(N201="nulová",J201,0)</f>
        <v>0</v>
      </c>
      <c r="BJ201" s="18" t="s">
        <v>87</v>
      </c>
      <c r="BK201" s="206">
        <f>ROUND(I201*H201,2)</f>
        <v>0</v>
      </c>
      <c r="BL201" s="18" t="s">
        <v>184</v>
      </c>
      <c r="BM201" s="205" t="s">
        <v>839</v>
      </c>
    </row>
    <row r="202" spans="1:65" s="13" customFormat="1">
      <c r="B202" s="207"/>
      <c r="C202" s="208"/>
      <c r="D202" s="209" t="s">
        <v>186</v>
      </c>
      <c r="E202" s="210" t="s">
        <v>1</v>
      </c>
      <c r="F202" s="211" t="s">
        <v>840</v>
      </c>
      <c r="G202" s="208"/>
      <c r="H202" s="212">
        <v>0.06</v>
      </c>
      <c r="I202" s="213"/>
      <c r="J202" s="208"/>
      <c r="K202" s="208"/>
      <c r="L202" s="214"/>
      <c r="M202" s="215"/>
      <c r="N202" s="216"/>
      <c r="O202" s="216"/>
      <c r="P202" s="216"/>
      <c r="Q202" s="216"/>
      <c r="R202" s="216"/>
      <c r="S202" s="216"/>
      <c r="T202" s="217"/>
      <c r="AT202" s="218" t="s">
        <v>186</v>
      </c>
      <c r="AU202" s="218" t="s">
        <v>89</v>
      </c>
      <c r="AV202" s="13" t="s">
        <v>89</v>
      </c>
      <c r="AW202" s="13" t="s">
        <v>35</v>
      </c>
      <c r="AX202" s="13" t="s">
        <v>87</v>
      </c>
      <c r="AY202" s="218" t="s">
        <v>177</v>
      </c>
    </row>
    <row r="203" spans="1:65" s="2" customFormat="1" ht="33" customHeight="1">
      <c r="A203" s="35"/>
      <c r="B203" s="36"/>
      <c r="C203" s="193" t="s">
        <v>248</v>
      </c>
      <c r="D203" s="193" t="s">
        <v>180</v>
      </c>
      <c r="E203" s="194" t="s">
        <v>841</v>
      </c>
      <c r="F203" s="195" t="s">
        <v>842</v>
      </c>
      <c r="G203" s="196" t="s">
        <v>199</v>
      </c>
      <c r="H203" s="197">
        <v>17.116</v>
      </c>
      <c r="I203" s="198"/>
      <c r="J203" s="199">
        <f>ROUND(I203*H203,2)</f>
        <v>0</v>
      </c>
      <c r="K203" s="200"/>
      <c r="L203" s="40"/>
      <c r="M203" s="201" t="s">
        <v>1</v>
      </c>
      <c r="N203" s="202" t="s">
        <v>45</v>
      </c>
      <c r="O203" s="72"/>
      <c r="P203" s="203">
        <f>O203*H203</f>
        <v>0</v>
      </c>
      <c r="Q203" s="203">
        <v>0.49689</v>
      </c>
      <c r="R203" s="203">
        <f>Q203*H203</f>
        <v>8.5047692399999999</v>
      </c>
      <c r="S203" s="203">
        <v>0</v>
      </c>
      <c r="T203" s="204">
        <f>S203*H203</f>
        <v>0</v>
      </c>
      <c r="U203" s="35"/>
      <c r="V203" s="35"/>
      <c r="W203" s="35"/>
      <c r="X203" s="35"/>
      <c r="Y203" s="35"/>
      <c r="Z203" s="35"/>
      <c r="AA203" s="35"/>
      <c r="AB203" s="35"/>
      <c r="AC203" s="35"/>
      <c r="AD203" s="35"/>
      <c r="AE203" s="35"/>
      <c r="AR203" s="205" t="s">
        <v>184</v>
      </c>
      <c r="AT203" s="205" t="s">
        <v>180</v>
      </c>
      <c r="AU203" s="205" t="s">
        <v>89</v>
      </c>
      <c r="AY203" s="18" t="s">
        <v>177</v>
      </c>
      <c r="BE203" s="206">
        <f>IF(N203="základní",J203,0)</f>
        <v>0</v>
      </c>
      <c r="BF203" s="206">
        <f>IF(N203="snížená",J203,0)</f>
        <v>0</v>
      </c>
      <c r="BG203" s="206">
        <f>IF(N203="zákl. přenesená",J203,0)</f>
        <v>0</v>
      </c>
      <c r="BH203" s="206">
        <f>IF(N203="sníž. přenesená",J203,0)</f>
        <v>0</v>
      </c>
      <c r="BI203" s="206">
        <f>IF(N203="nulová",J203,0)</f>
        <v>0</v>
      </c>
      <c r="BJ203" s="18" t="s">
        <v>87</v>
      </c>
      <c r="BK203" s="206">
        <f>ROUND(I203*H203,2)</f>
        <v>0</v>
      </c>
      <c r="BL203" s="18" t="s">
        <v>184</v>
      </c>
      <c r="BM203" s="205" t="s">
        <v>843</v>
      </c>
    </row>
    <row r="204" spans="1:65" s="15" customFormat="1">
      <c r="B204" s="230"/>
      <c r="C204" s="231"/>
      <c r="D204" s="209" t="s">
        <v>186</v>
      </c>
      <c r="E204" s="232" t="s">
        <v>1</v>
      </c>
      <c r="F204" s="233" t="s">
        <v>775</v>
      </c>
      <c r="G204" s="231"/>
      <c r="H204" s="232" t="s">
        <v>1</v>
      </c>
      <c r="I204" s="234"/>
      <c r="J204" s="231"/>
      <c r="K204" s="231"/>
      <c r="L204" s="235"/>
      <c r="M204" s="236"/>
      <c r="N204" s="237"/>
      <c r="O204" s="237"/>
      <c r="P204" s="237"/>
      <c r="Q204" s="237"/>
      <c r="R204" s="237"/>
      <c r="S204" s="237"/>
      <c r="T204" s="238"/>
      <c r="AT204" s="239" t="s">
        <v>186</v>
      </c>
      <c r="AU204" s="239" t="s">
        <v>89</v>
      </c>
      <c r="AV204" s="15" t="s">
        <v>87</v>
      </c>
      <c r="AW204" s="15" t="s">
        <v>35</v>
      </c>
      <c r="AX204" s="15" t="s">
        <v>80</v>
      </c>
      <c r="AY204" s="239" t="s">
        <v>177</v>
      </c>
    </row>
    <row r="205" spans="1:65" s="13" customFormat="1">
      <c r="B205" s="207"/>
      <c r="C205" s="208"/>
      <c r="D205" s="209" t="s">
        <v>186</v>
      </c>
      <c r="E205" s="210" t="s">
        <v>1</v>
      </c>
      <c r="F205" s="211" t="s">
        <v>844</v>
      </c>
      <c r="G205" s="208"/>
      <c r="H205" s="212">
        <v>17.116</v>
      </c>
      <c r="I205" s="213"/>
      <c r="J205" s="208"/>
      <c r="K205" s="208"/>
      <c r="L205" s="214"/>
      <c r="M205" s="215"/>
      <c r="N205" s="216"/>
      <c r="O205" s="216"/>
      <c r="P205" s="216"/>
      <c r="Q205" s="216"/>
      <c r="R205" s="216"/>
      <c r="S205" s="216"/>
      <c r="T205" s="217"/>
      <c r="AT205" s="218" t="s">
        <v>186</v>
      </c>
      <c r="AU205" s="218" t="s">
        <v>89</v>
      </c>
      <c r="AV205" s="13" t="s">
        <v>89</v>
      </c>
      <c r="AW205" s="13" t="s">
        <v>35</v>
      </c>
      <c r="AX205" s="13" t="s">
        <v>80</v>
      </c>
      <c r="AY205" s="218" t="s">
        <v>177</v>
      </c>
    </row>
    <row r="206" spans="1:65" s="14" customFormat="1">
      <c r="B206" s="219"/>
      <c r="C206" s="220"/>
      <c r="D206" s="209" t="s">
        <v>186</v>
      </c>
      <c r="E206" s="221" t="s">
        <v>1</v>
      </c>
      <c r="F206" s="222" t="s">
        <v>188</v>
      </c>
      <c r="G206" s="220"/>
      <c r="H206" s="223">
        <v>17.116</v>
      </c>
      <c r="I206" s="224"/>
      <c r="J206" s="220"/>
      <c r="K206" s="220"/>
      <c r="L206" s="225"/>
      <c r="M206" s="226"/>
      <c r="N206" s="227"/>
      <c r="O206" s="227"/>
      <c r="P206" s="227"/>
      <c r="Q206" s="227"/>
      <c r="R206" s="227"/>
      <c r="S206" s="227"/>
      <c r="T206" s="228"/>
      <c r="AT206" s="229" t="s">
        <v>186</v>
      </c>
      <c r="AU206" s="229" t="s">
        <v>89</v>
      </c>
      <c r="AV206" s="14" t="s">
        <v>184</v>
      </c>
      <c r="AW206" s="14" t="s">
        <v>35</v>
      </c>
      <c r="AX206" s="14" t="s">
        <v>87</v>
      </c>
      <c r="AY206" s="229" t="s">
        <v>177</v>
      </c>
    </row>
    <row r="207" spans="1:65" s="2" customFormat="1" ht="24.2" customHeight="1">
      <c r="A207" s="35"/>
      <c r="B207" s="36"/>
      <c r="C207" s="193" t="s">
        <v>254</v>
      </c>
      <c r="D207" s="193" t="s">
        <v>180</v>
      </c>
      <c r="E207" s="194" t="s">
        <v>845</v>
      </c>
      <c r="F207" s="195" t="s">
        <v>846</v>
      </c>
      <c r="G207" s="196" t="s">
        <v>380</v>
      </c>
      <c r="H207" s="197">
        <v>0.188</v>
      </c>
      <c r="I207" s="198"/>
      <c r="J207" s="199">
        <f>ROUND(I207*H207,2)</f>
        <v>0</v>
      </c>
      <c r="K207" s="200"/>
      <c r="L207" s="40"/>
      <c r="M207" s="201" t="s">
        <v>1</v>
      </c>
      <c r="N207" s="202" t="s">
        <v>45</v>
      </c>
      <c r="O207" s="72"/>
      <c r="P207" s="203">
        <f>O207*H207</f>
        <v>0</v>
      </c>
      <c r="Q207" s="203">
        <v>1.0593999999999999</v>
      </c>
      <c r="R207" s="203">
        <f>Q207*H207</f>
        <v>0.19916719999999999</v>
      </c>
      <c r="S207" s="203">
        <v>0</v>
      </c>
      <c r="T207" s="204">
        <f>S207*H207</f>
        <v>0</v>
      </c>
      <c r="U207" s="35"/>
      <c r="V207" s="35"/>
      <c r="W207" s="35"/>
      <c r="X207" s="35"/>
      <c r="Y207" s="35"/>
      <c r="Z207" s="35"/>
      <c r="AA207" s="35"/>
      <c r="AB207" s="35"/>
      <c r="AC207" s="35"/>
      <c r="AD207" s="35"/>
      <c r="AE207" s="35"/>
      <c r="AR207" s="205" t="s">
        <v>184</v>
      </c>
      <c r="AT207" s="205" t="s">
        <v>180</v>
      </c>
      <c r="AU207" s="205" t="s">
        <v>89</v>
      </c>
      <c r="AY207" s="18" t="s">
        <v>177</v>
      </c>
      <c r="BE207" s="206">
        <f>IF(N207="základní",J207,0)</f>
        <v>0</v>
      </c>
      <c r="BF207" s="206">
        <f>IF(N207="snížená",J207,0)</f>
        <v>0</v>
      </c>
      <c r="BG207" s="206">
        <f>IF(N207="zákl. přenesená",J207,0)</f>
        <v>0</v>
      </c>
      <c r="BH207" s="206">
        <f>IF(N207="sníž. přenesená",J207,0)</f>
        <v>0</v>
      </c>
      <c r="BI207" s="206">
        <f>IF(N207="nulová",J207,0)</f>
        <v>0</v>
      </c>
      <c r="BJ207" s="18" t="s">
        <v>87</v>
      </c>
      <c r="BK207" s="206">
        <f>ROUND(I207*H207,2)</f>
        <v>0</v>
      </c>
      <c r="BL207" s="18" t="s">
        <v>184</v>
      </c>
      <c r="BM207" s="205" t="s">
        <v>847</v>
      </c>
    </row>
    <row r="208" spans="1:65" s="2" customFormat="1" ht="33" customHeight="1">
      <c r="A208" s="35"/>
      <c r="B208" s="36"/>
      <c r="C208" s="193" t="s">
        <v>193</v>
      </c>
      <c r="D208" s="193" t="s">
        <v>180</v>
      </c>
      <c r="E208" s="194" t="s">
        <v>848</v>
      </c>
      <c r="F208" s="195" t="s">
        <v>849</v>
      </c>
      <c r="G208" s="196" t="s">
        <v>850</v>
      </c>
      <c r="H208" s="197">
        <v>13.6</v>
      </c>
      <c r="I208" s="198"/>
      <c r="J208" s="199">
        <f>ROUND(I208*H208,2)</f>
        <v>0</v>
      </c>
      <c r="K208" s="200"/>
      <c r="L208" s="40"/>
      <c r="M208" s="201" t="s">
        <v>1</v>
      </c>
      <c r="N208" s="202" t="s">
        <v>45</v>
      </c>
      <c r="O208" s="72"/>
      <c r="P208" s="203">
        <f>O208*H208</f>
        <v>0</v>
      </c>
      <c r="Q208" s="203">
        <v>1.3999999999999999E-4</v>
      </c>
      <c r="R208" s="203">
        <f>Q208*H208</f>
        <v>1.9039999999999999E-3</v>
      </c>
      <c r="S208" s="203">
        <v>0</v>
      </c>
      <c r="T208" s="204">
        <f>S208*H208</f>
        <v>0</v>
      </c>
      <c r="U208" s="35"/>
      <c r="V208" s="35"/>
      <c r="W208" s="35"/>
      <c r="X208" s="35"/>
      <c r="Y208" s="35"/>
      <c r="Z208" s="35"/>
      <c r="AA208" s="35"/>
      <c r="AB208" s="35"/>
      <c r="AC208" s="35"/>
      <c r="AD208" s="35"/>
      <c r="AE208" s="35"/>
      <c r="AR208" s="205" t="s">
        <v>184</v>
      </c>
      <c r="AT208" s="205" t="s">
        <v>180</v>
      </c>
      <c r="AU208" s="205" t="s">
        <v>89</v>
      </c>
      <c r="AY208" s="18" t="s">
        <v>177</v>
      </c>
      <c r="BE208" s="206">
        <f>IF(N208="základní",J208,0)</f>
        <v>0</v>
      </c>
      <c r="BF208" s="206">
        <f>IF(N208="snížená",J208,0)</f>
        <v>0</v>
      </c>
      <c r="BG208" s="206">
        <f>IF(N208="zákl. přenesená",J208,0)</f>
        <v>0</v>
      </c>
      <c r="BH208" s="206">
        <f>IF(N208="sníž. přenesená",J208,0)</f>
        <v>0</v>
      </c>
      <c r="BI208" s="206">
        <f>IF(N208="nulová",J208,0)</f>
        <v>0</v>
      </c>
      <c r="BJ208" s="18" t="s">
        <v>87</v>
      </c>
      <c r="BK208" s="206">
        <f>ROUND(I208*H208,2)</f>
        <v>0</v>
      </c>
      <c r="BL208" s="18" t="s">
        <v>184</v>
      </c>
      <c r="BM208" s="205" t="s">
        <v>851</v>
      </c>
    </row>
    <row r="209" spans="1:65" s="2" customFormat="1" ht="24.2" customHeight="1">
      <c r="A209" s="35"/>
      <c r="B209" s="36"/>
      <c r="C209" s="240" t="s">
        <v>260</v>
      </c>
      <c r="D209" s="240" t="s">
        <v>216</v>
      </c>
      <c r="E209" s="241" t="s">
        <v>852</v>
      </c>
      <c r="F209" s="242" t="s">
        <v>853</v>
      </c>
      <c r="G209" s="243" t="s">
        <v>380</v>
      </c>
      <c r="H209" s="244">
        <v>4.1100000000000003</v>
      </c>
      <c r="I209" s="245"/>
      <c r="J209" s="246">
        <f>ROUND(I209*H209,2)</f>
        <v>0</v>
      </c>
      <c r="K209" s="247"/>
      <c r="L209" s="248"/>
      <c r="M209" s="249" t="s">
        <v>1</v>
      </c>
      <c r="N209" s="250" t="s">
        <v>45</v>
      </c>
      <c r="O209" s="72"/>
      <c r="P209" s="203">
        <f>O209*H209</f>
        <v>0</v>
      </c>
      <c r="Q209" s="203">
        <v>1</v>
      </c>
      <c r="R209" s="203">
        <f>Q209*H209</f>
        <v>4.1100000000000003</v>
      </c>
      <c r="S209" s="203">
        <v>0</v>
      </c>
      <c r="T209" s="204">
        <f>S209*H209</f>
        <v>0</v>
      </c>
      <c r="U209" s="35"/>
      <c r="V209" s="35"/>
      <c r="W209" s="35"/>
      <c r="X209" s="35"/>
      <c r="Y209" s="35"/>
      <c r="Z209" s="35"/>
      <c r="AA209" s="35"/>
      <c r="AB209" s="35"/>
      <c r="AC209" s="35"/>
      <c r="AD209" s="35"/>
      <c r="AE209" s="35"/>
      <c r="AR209" s="205" t="s">
        <v>219</v>
      </c>
      <c r="AT209" s="205" t="s">
        <v>216</v>
      </c>
      <c r="AU209" s="205" t="s">
        <v>89</v>
      </c>
      <c r="AY209" s="18" t="s">
        <v>177</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184</v>
      </c>
      <c r="BM209" s="205" t="s">
        <v>854</v>
      </c>
    </row>
    <row r="210" spans="1:65" s="13" customFormat="1">
      <c r="B210" s="207"/>
      <c r="C210" s="208"/>
      <c r="D210" s="209" t="s">
        <v>186</v>
      </c>
      <c r="E210" s="210" t="s">
        <v>1</v>
      </c>
      <c r="F210" s="211" t="s">
        <v>855</v>
      </c>
      <c r="G210" s="208"/>
      <c r="H210" s="212">
        <v>4.1100000000000003</v>
      </c>
      <c r="I210" s="213"/>
      <c r="J210" s="208"/>
      <c r="K210" s="208"/>
      <c r="L210" s="214"/>
      <c r="M210" s="215"/>
      <c r="N210" s="216"/>
      <c r="O210" s="216"/>
      <c r="P210" s="216"/>
      <c r="Q210" s="216"/>
      <c r="R210" s="216"/>
      <c r="S210" s="216"/>
      <c r="T210" s="217"/>
      <c r="AT210" s="218" t="s">
        <v>186</v>
      </c>
      <c r="AU210" s="218" t="s">
        <v>89</v>
      </c>
      <c r="AV210" s="13" t="s">
        <v>89</v>
      </c>
      <c r="AW210" s="13" t="s">
        <v>35</v>
      </c>
      <c r="AX210" s="13" t="s">
        <v>87</v>
      </c>
      <c r="AY210" s="218" t="s">
        <v>177</v>
      </c>
    </row>
    <row r="211" spans="1:65" s="2" customFormat="1" ht="24.2" customHeight="1">
      <c r="A211" s="35"/>
      <c r="B211" s="36"/>
      <c r="C211" s="193" t="s">
        <v>264</v>
      </c>
      <c r="D211" s="193" t="s">
        <v>180</v>
      </c>
      <c r="E211" s="194" t="s">
        <v>856</v>
      </c>
      <c r="F211" s="195" t="s">
        <v>857</v>
      </c>
      <c r="G211" s="196" t="s">
        <v>251</v>
      </c>
      <c r="H211" s="197">
        <v>136</v>
      </c>
      <c r="I211" s="198"/>
      <c r="J211" s="199">
        <f>ROUND(I211*H211,2)</f>
        <v>0</v>
      </c>
      <c r="K211" s="200"/>
      <c r="L211" s="40"/>
      <c r="M211" s="201" t="s">
        <v>1</v>
      </c>
      <c r="N211" s="202" t="s">
        <v>45</v>
      </c>
      <c r="O211" s="72"/>
      <c r="P211" s="203">
        <f>O211*H211</f>
        <v>0</v>
      </c>
      <c r="Q211" s="203">
        <v>3.7010000000000001E-2</v>
      </c>
      <c r="R211" s="203">
        <f>Q211*H211</f>
        <v>5.0333600000000001</v>
      </c>
      <c r="S211" s="203">
        <v>0</v>
      </c>
      <c r="T211" s="204">
        <f>S211*H211</f>
        <v>0</v>
      </c>
      <c r="U211" s="35"/>
      <c r="V211" s="35"/>
      <c r="W211" s="35"/>
      <c r="X211" s="35"/>
      <c r="Y211" s="35"/>
      <c r="Z211" s="35"/>
      <c r="AA211" s="35"/>
      <c r="AB211" s="35"/>
      <c r="AC211" s="35"/>
      <c r="AD211" s="35"/>
      <c r="AE211" s="35"/>
      <c r="AR211" s="205" t="s">
        <v>184</v>
      </c>
      <c r="AT211" s="205" t="s">
        <v>180</v>
      </c>
      <c r="AU211" s="205" t="s">
        <v>89</v>
      </c>
      <c r="AY211" s="18" t="s">
        <v>177</v>
      </c>
      <c r="BE211" s="206">
        <f>IF(N211="základní",J211,0)</f>
        <v>0</v>
      </c>
      <c r="BF211" s="206">
        <f>IF(N211="snížená",J211,0)</f>
        <v>0</v>
      </c>
      <c r="BG211" s="206">
        <f>IF(N211="zákl. přenesená",J211,0)</f>
        <v>0</v>
      </c>
      <c r="BH211" s="206">
        <f>IF(N211="sníž. přenesená",J211,0)</f>
        <v>0</v>
      </c>
      <c r="BI211" s="206">
        <f>IF(N211="nulová",J211,0)</f>
        <v>0</v>
      </c>
      <c r="BJ211" s="18" t="s">
        <v>87</v>
      </c>
      <c r="BK211" s="206">
        <f>ROUND(I211*H211,2)</f>
        <v>0</v>
      </c>
      <c r="BL211" s="18" t="s">
        <v>184</v>
      </c>
      <c r="BM211" s="205" t="s">
        <v>858</v>
      </c>
    </row>
    <row r="212" spans="1:65" s="13" customFormat="1">
      <c r="B212" s="207"/>
      <c r="C212" s="208"/>
      <c r="D212" s="209" t="s">
        <v>186</v>
      </c>
      <c r="E212" s="210" t="s">
        <v>1</v>
      </c>
      <c r="F212" s="211" t="s">
        <v>859</v>
      </c>
      <c r="G212" s="208"/>
      <c r="H212" s="212">
        <v>136</v>
      </c>
      <c r="I212" s="213"/>
      <c r="J212" s="208"/>
      <c r="K212" s="208"/>
      <c r="L212" s="214"/>
      <c r="M212" s="215"/>
      <c r="N212" s="216"/>
      <c r="O212" s="216"/>
      <c r="P212" s="216"/>
      <c r="Q212" s="216"/>
      <c r="R212" s="216"/>
      <c r="S212" s="216"/>
      <c r="T212" s="217"/>
      <c r="AT212" s="218" t="s">
        <v>186</v>
      </c>
      <c r="AU212" s="218" t="s">
        <v>89</v>
      </c>
      <c r="AV212" s="13" t="s">
        <v>89</v>
      </c>
      <c r="AW212" s="13" t="s">
        <v>35</v>
      </c>
      <c r="AX212" s="13" t="s">
        <v>87</v>
      </c>
      <c r="AY212" s="218" t="s">
        <v>177</v>
      </c>
    </row>
    <row r="213" spans="1:65" s="2" customFormat="1" ht="24.2" customHeight="1">
      <c r="A213" s="35"/>
      <c r="B213" s="36"/>
      <c r="C213" s="240" t="s">
        <v>268</v>
      </c>
      <c r="D213" s="240" t="s">
        <v>216</v>
      </c>
      <c r="E213" s="241" t="s">
        <v>860</v>
      </c>
      <c r="F213" s="242" t="s">
        <v>861</v>
      </c>
      <c r="G213" s="243" t="s">
        <v>251</v>
      </c>
      <c r="H213" s="244">
        <v>149.6</v>
      </c>
      <c r="I213" s="245"/>
      <c r="J213" s="246">
        <f>ROUND(I213*H213,2)</f>
        <v>0</v>
      </c>
      <c r="K213" s="247"/>
      <c r="L213" s="248"/>
      <c r="M213" s="249" t="s">
        <v>1</v>
      </c>
      <c r="N213" s="250" t="s">
        <v>45</v>
      </c>
      <c r="O213" s="72"/>
      <c r="P213" s="203">
        <f>O213*H213</f>
        <v>0</v>
      </c>
      <c r="Q213" s="203">
        <v>1.9480000000000001E-2</v>
      </c>
      <c r="R213" s="203">
        <f>Q213*H213</f>
        <v>2.9142079999999999</v>
      </c>
      <c r="S213" s="203">
        <v>0</v>
      </c>
      <c r="T213" s="204">
        <f>S213*H213</f>
        <v>0</v>
      </c>
      <c r="U213" s="35"/>
      <c r="V213" s="35"/>
      <c r="W213" s="35"/>
      <c r="X213" s="35"/>
      <c r="Y213" s="35"/>
      <c r="Z213" s="35"/>
      <c r="AA213" s="35"/>
      <c r="AB213" s="35"/>
      <c r="AC213" s="35"/>
      <c r="AD213" s="35"/>
      <c r="AE213" s="35"/>
      <c r="AR213" s="205" t="s">
        <v>219</v>
      </c>
      <c r="AT213" s="205" t="s">
        <v>216</v>
      </c>
      <c r="AU213" s="205" t="s">
        <v>89</v>
      </c>
      <c r="AY213" s="18" t="s">
        <v>177</v>
      </c>
      <c r="BE213" s="206">
        <f>IF(N213="základní",J213,0)</f>
        <v>0</v>
      </c>
      <c r="BF213" s="206">
        <f>IF(N213="snížená",J213,0)</f>
        <v>0</v>
      </c>
      <c r="BG213" s="206">
        <f>IF(N213="zákl. přenesená",J213,0)</f>
        <v>0</v>
      </c>
      <c r="BH213" s="206">
        <f>IF(N213="sníž. přenesená",J213,0)</f>
        <v>0</v>
      </c>
      <c r="BI213" s="206">
        <f>IF(N213="nulová",J213,0)</f>
        <v>0</v>
      </c>
      <c r="BJ213" s="18" t="s">
        <v>87</v>
      </c>
      <c r="BK213" s="206">
        <f>ROUND(I213*H213,2)</f>
        <v>0</v>
      </c>
      <c r="BL213" s="18" t="s">
        <v>184</v>
      </c>
      <c r="BM213" s="205" t="s">
        <v>862</v>
      </c>
    </row>
    <row r="214" spans="1:65" s="13" customFormat="1">
      <c r="B214" s="207"/>
      <c r="C214" s="208"/>
      <c r="D214" s="209" t="s">
        <v>186</v>
      </c>
      <c r="E214" s="208"/>
      <c r="F214" s="211" t="s">
        <v>863</v>
      </c>
      <c r="G214" s="208"/>
      <c r="H214" s="212">
        <v>149.6</v>
      </c>
      <c r="I214" s="213"/>
      <c r="J214" s="208"/>
      <c r="K214" s="208"/>
      <c r="L214" s="214"/>
      <c r="M214" s="215"/>
      <c r="N214" s="216"/>
      <c r="O214" s="216"/>
      <c r="P214" s="216"/>
      <c r="Q214" s="216"/>
      <c r="R214" s="216"/>
      <c r="S214" s="216"/>
      <c r="T214" s="217"/>
      <c r="AT214" s="218" t="s">
        <v>186</v>
      </c>
      <c r="AU214" s="218" t="s">
        <v>89</v>
      </c>
      <c r="AV214" s="13" t="s">
        <v>89</v>
      </c>
      <c r="AW214" s="13" t="s">
        <v>4</v>
      </c>
      <c r="AX214" s="13" t="s">
        <v>87</v>
      </c>
      <c r="AY214" s="218" t="s">
        <v>177</v>
      </c>
    </row>
    <row r="215" spans="1:65" s="2" customFormat="1" ht="24.2" customHeight="1">
      <c r="A215" s="35"/>
      <c r="B215" s="36"/>
      <c r="C215" s="193" t="s">
        <v>272</v>
      </c>
      <c r="D215" s="193" t="s">
        <v>180</v>
      </c>
      <c r="E215" s="194" t="s">
        <v>864</v>
      </c>
      <c r="F215" s="195" t="s">
        <v>865</v>
      </c>
      <c r="G215" s="196" t="s">
        <v>191</v>
      </c>
      <c r="H215" s="197">
        <v>34</v>
      </c>
      <c r="I215" s="198"/>
      <c r="J215" s="199">
        <f>ROUND(I215*H215,2)</f>
        <v>0</v>
      </c>
      <c r="K215" s="200"/>
      <c r="L215" s="40"/>
      <c r="M215" s="201" t="s">
        <v>1</v>
      </c>
      <c r="N215" s="202" t="s">
        <v>45</v>
      </c>
      <c r="O215" s="72"/>
      <c r="P215" s="203">
        <f>O215*H215</f>
        <v>0</v>
      </c>
      <c r="Q215" s="203">
        <v>6.0999999999999997E-4</v>
      </c>
      <c r="R215" s="203">
        <f>Q215*H215</f>
        <v>2.0739999999999998E-2</v>
      </c>
      <c r="S215" s="203">
        <v>0</v>
      </c>
      <c r="T215" s="204">
        <f>S215*H215</f>
        <v>0</v>
      </c>
      <c r="U215" s="35"/>
      <c r="V215" s="35"/>
      <c r="W215" s="35"/>
      <c r="X215" s="35"/>
      <c r="Y215" s="35"/>
      <c r="Z215" s="35"/>
      <c r="AA215" s="35"/>
      <c r="AB215" s="35"/>
      <c r="AC215" s="35"/>
      <c r="AD215" s="35"/>
      <c r="AE215" s="35"/>
      <c r="AR215" s="205" t="s">
        <v>184</v>
      </c>
      <c r="AT215" s="205" t="s">
        <v>180</v>
      </c>
      <c r="AU215" s="205" t="s">
        <v>89</v>
      </c>
      <c r="AY215" s="18" t="s">
        <v>177</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184</v>
      </c>
      <c r="BM215" s="205" t="s">
        <v>866</v>
      </c>
    </row>
    <row r="216" spans="1:65" s="12" customFormat="1" ht="22.9" customHeight="1">
      <c r="B216" s="177"/>
      <c r="C216" s="178"/>
      <c r="D216" s="179" t="s">
        <v>79</v>
      </c>
      <c r="E216" s="191" t="s">
        <v>178</v>
      </c>
      <c r="F216" s="191" t="s">
        <v>179</v>
      </c>
      <c r="G216" s="178"/>
      <c r="H216" s="178"/>
      <c r="I216" s="181"/>
      <c r="J216" s="192">
        <f>BK216</f>
        <v>0</v>
      </c>
      <c r="K216" s="178"/>
      <c r="L216" s="183"/>
      <c r="M216" s="184"/>
      <c r="N216" s="185"/>
      <c r="O216" s="185"/>
      <c r="P216" s="186">
        <f>SUM(P217:P251)</f>
        <v>0</v>
      </c>
      <c r="Q216" s="185"/>
      <c r="R216" s="186">
        <f>SUM(R217:R251)</f>
        <v>9.16907724</v>
      </c>
      <c r="S216" s="185"/>
      <c r="T216" s="187">
        <f>SUM(T217:T251)</f>
        <v>0</v>
      </c>
      <c r="AR216" s="188" t="s">
        <v>87</v>
      </c>
      <c r="AT216" s="189" t="s">
        <v>79</v>
      </c>
      <c r="AU216" s="189" t="s">
        <v>87</v>
      </c>
      <c r="AY216" s="188" t="s">
        <v>177</v>
      </c>
      <c r="BK216" s="190">
        <f>SUM(BK217:BK251)</f>
        <v>0</v>
      </c>
    </row>
    <row r="217" spans="1:65" s="2" customFormat="1" ht="37.9" customHeight="1">
      <c r="A217" s="35"/>
      <c r="B217" s="36"/>
      <c r="C217" s="193" t="s">
        <v>7</v>
      </c>
      <c r="D217" s="193" t="s">
        <v>180</v>
      </c>
      <c r="E217" s="194" t="s">
        <v>867</v>
      </c>
      <c r="F217" s="195" t="s">
        <v>868</v>
      </c>
      <c r="G217" s="196" t="s">
        <v>199</v>
      </c>
      <c r="H217" s="197">
        <v>10.4</v>
      </c>
      <c r="I217" s="198"/>
      <c r="J217" s="199">
        <f>ROUND(I217*H217,2)</f>
        <v>0</v>
      </c>
      <c r="K217" s="200"/>
      <c r="L217" s="40"/>
      <c r="M217" s="201" t="s">
        <v>1</v>
      </c>
      <c r="N217" s="202" t="s">
        <v>45</v>
      </c>
      <c r="O217" s="72"/>
      <c r="P217" s="203">
        <f>O217*H217</f>
        <v>0</v>
      </c>
      <c r="Q217" s="203">
        <v>0.18206</v>
      </c>
      <c r="R217" s="203">
        <f>Q217*H217</f>
        <v>1.893424</v>
      </c>
      <c r="S217" s="203">
        <v>0</v>
      </c>
      <c r="T217" s="204">
        <f>S217*H217</f>
        <v>0</v>
      </c>
      <c r="U217" s="35"/>
      <c r="V217" s="35"/>
      <c r="W217" s="35"/>
      <c r="X217" s="35"/>
      <c r="Y217" s="35"/>
      <c r="Z217" s="35"/>
      <c r="AA217" s="35"/>
      <c r="AB217" s="35"/>
      <c r="AC217" s="35"/>
      <c r="AD217" s="35"/>
      <c r="AE217" s="35"/>
      <c r="AR217" s="205" t="s">
        <v>184</v>
      </c>
      <c r="AT217" s="205" t="s">
        <v>180</v>
      </c>
      <c r="AU217" s="205" t="s">
        <v>89</v>
      </c>
      <c r="AY217" s="18" t="s">
        <v>177</v>
      </c>
      <c r="BE217" s="206">
        <f>IF(N217="základní",J217,0)</f>
        <v>0</v>
      </c>
      <c r="BF217" s="206">
        <f>IF(N217="snížená",J217,0)</f>
        <v>0</v>
      </c>
      <c r="BG217" s="206">
        <f>IF(N217="zákl. přenesená",J217,0)</f>
        <v>0</v>
      </c>
      <c r="BH217" s="206">
        <f>IF(N217="sníž. přenesená",J217,0)</f>
        <v>0</v>
      </c>
      <c r="BI217" s="206">
        <f>IF(N217="nulová",J217,0)</f>
        <v>0</v>
      </c>
      <c r="BJ217" s="18" t="s">
        <v>87</v>
      </c>
      <c r="BK217" s="206">
        <f>ROUND(I217*H217,2)</f>
        <v>0</v>
      </c>
      <c r="BL217" s="18" t="s">
        <v>184</v>
      </c>
      <c r="BM217" s="205" t="s">
        <v>869</v>
      </c>
    </row>
    <row r="218" spans="1:65" s="13" customFormat="1">
      <c r="B218" s="207"/>
      <c r="C218" s="208"/>
      <c r="D218" s="209" t="s">
        <v>186</v>
      </c>
      <c r="E218" s="210" t="s">
        <v>1</v>
      </c>
      <c r="F218" s="211" t="s">
        <v>870</v>
      </c>
      <c r="G218" s="208"/>
      <c r="H218" s="212">
        <v>10.4</v>
      </c>
      <c r="I218" s="213"/>
      <c r="J218" s="208"/>
      <c r="K218" s="208"/>
      <c r="L218" s="214"/>
      <c r="M218" s="215"/>
      <c r="N218" s="216"/>
      <c r="O218" s="216"/>
      <c r="P218" s="216"/>
      <c r="Q218" s="216"/>
      <c r="R218" s="216"/>
      <c r="S218" s="216"/>
      <c r="T218" s="217"/>
      <c r="AT218" s="218" t="s">
        <v>186</v>
      </c>
      <c r="AU218" s="218" t="s">
        <v>89</v>
      </c>
      <c r="AV218" s="13" t="s">
        <v>89</v>
      </c>
      <c r="AW218" s="13" t="s">
        <v>35</v>
      </c>
      <c r="AX218" s="13" t="s">
        <v>87</v>
      </c>
      <c r="AY218" s="218" t="s">
        <v>177</v>
      </c>
    </row>
    <row r="219" spans="1:65" s="2" customFormat="1" ht="24.2" customHeight="1">
      <c r="A219" s="35"/>
      <c r="B219" s="36"/>
      <c r="C219" s="193" t="s">
        <v>285</v>
      </c>
      <c r="D219" s="193" t="s">
        <v>180</v>
      </c>
      <c r="E219" s="194" t="s">
        <v>871</v>
      </c>
      <c r="F219" s="195" t="s">
        <v>872</v>
      </c>
      <c r="G219" s="196" t="s">
        <v>183</v>
      </c>
      <c r="H219" s="197">
        <v>3.0590000000000002</v>
      </c>
      <c r="I219" s="198"/>
      <c r="J219" s="199">
        <f>ROUND(I219*H219,2)</f>
        <v>0</v>
      </c>
      <c r="K219" s="200"/>
      <c r="L219" s="40"/>
      <c r="M219" s="201" t="s">
        <v>1</v>
      </c>
      <c r="N219" s="202" t="s">
        <v>45</v>
      </c>
      <c r="O219" s="72"/>
      <c r="P219" s="203">
        <f>O219*H219</f>
        <v>0</v>
      </c>
      <c r="Q219" s="203">
        <v>1.7863599999999999</v>
      </c>
      <c r="R219" s="203">
        <f>Q219*H219</f>
        <v>5.4644752400000005</v>
      </c>
      <c r="S219" s="203">
        <v>0</v>
      </c>
      <c r="T219" s="204">
        <f>S219*H219</f>
        <v>0</v>
      </c>
      <c r="U219" s="35"/>
      <c r="V219" s="35"/>
      <c r="W219" s="35"/>
      <c r="X219" s="35"/>
      <c r="Y219" s="35"/>
      <c r="Z219" s="35"/>
      <c r="AA219" s="35"/>
      <c r="AB219" s="35"/>
      <c r="AC219" s="35"/>
      <c r="AD219" s="35"/>
      <c r="AE219" s="35"/>
      <c r="AR219" s="205" t="s">
        <v>184</v>
      </c>
      <c r="AT219" s="205" t="s">
        <v>180</v>
      </c>
      <c r="AU219" s="205" t="s">
        <v>89</v>
      </c>
      <c r="AY219" s="18" t="s">
        <v>177</v>
      </c>
      <c r="BE219" s="206">
        <f>IF(N219="základní",J219,0)</f>
        <v>0</v>
      </c>
      <c r="BF219" s="206">
        <f>IF(N219="snížená",J219,0)</f>
        <v>0</v>
      </c>
      <c r="BG219" s="206">
        <f>IF(N219="zákl. přenesená",J219,0)</f>
        <v>0</v>
      </c>
      <c r="BH219" s="206">
        <f>IF(N219="sníž. přenesená",J219,0)</f>
        <v>0</v>
      </c>
      <c r="BI219" s="206">
        <f>IF(N219="nulová",J219,0)</f>
        <v>0</v>
      </c>
      <c r="BJ219" s="18" t="s">
        <v>87</v>
      </c>
      <c r="BK219" s="206">
        <f>ROUND(I219*H219,2)</f>
        <v>0</v>
      </c>
      <c r="BL219" s="18" t="s">
        <v>184</v>
      </c>
      <c r="BM219" s="205" t="s">
        <v>873</v>
      </c>
    </row>
    <row r="220" spans="1:65" s="15" customFormat="1">
      <c r="B220" s="230"/>
      <c r="C220" s="231"/>
      <c r="D220" s="209" t="s">
        <v>186</v>
      </c>
      <c r="E220" s="232" t="s">
        <v>1</v>
      </c>
      <c r="F220" s="233" t="s">
        <v>874</v>
      </c>
      <c r="G220" s="231"/>
      <c r="H220" s="232" t="s">
        <v>1</v>
      </c>
      <c r="I220" s="234"/>
      <c r="J220" s="231"/>
      <c r="K220" s="231"/>
      <c r="L220" s="235"/>
      <c r="M220" s="236"/>
      <c r="N220" s="237"/>
      <c r="O220" s="237"/>
      <c r="P220" s="237"/>
      <c r="Q220" s="237"/>
      <c r="R220" s="237"/>
      <c r="S220" s="237"/>
      <c r="T220" s="238"/>
      <c r="AT220" s="239" t="s">
        <v>186</v>
      </c>
      <c r="AU220" s="239" t="s">
        <v>89</v>
      </c>
      <c r="AV220" s="15" t="s">
        <v>87</v>
      </c>
      <c r="AW220" s="15" t="s">
        <v>35</v>
      </c>
      <c r="AX220" s="15" t="s">
        <v>80</v>
      </c>
      <c r="AY220" s="239" t="s">
        <v>177</v>
      </c>
    </row>
    <row r="221" spans="1:65" s="13" customFormat="1">
      <c r="B221" s="207"/>
      <c r="C221" s="208"/>
      <c r="D221" s="209" t="s">
        <v>186</v>
      </c>
      <c r="E221" s="210" t="s">
        <v>1</v>
      </c>
      <c r="F221" s="211" t="s">
        <v>875</v>
      </c>
      <c r="G221" s="208"/>
      <c r="H221" s="212">
        <v>0.21</v>
      </c>
      <c r="I221" s="213"/>
      <c r="J221" s="208"/>
      <c r="K221" s="208"/>
      <c r="L221" s="214"/>
      <c r="M221" s="215"/>
      <c r="N221" s="216"/>
      <c r="O221" s="216"/>
      <c r="P221" s="216"/>
      <c r="Q221" s="216"/>
      <c r="R221" s="216"/>
      <c r="S221" s="216"/>
      <c r="T221" s="217"/>
      <c r="AT221" s="218" t="s">
        <v>186</v>
      </c>
      <c r="AU221" s="218" t="s">
        <v>89</v>
      </c>
      <c r="AV221" s="13" t="s">
        <v>89</v>
      </c>
      <c r="AW221" s="13" t="s">
        <v>35</v>
      </c>
      <c r="AX221" s="13" t="s">
        <v>80</v>
      </c>
      <c r="AY221" s="218" t="s">
        <v>177</v>
      </c>
    </row>
    <row r="222" spans="1:65" s="13" customFormat="1">
      <c r="B222" s="207"/>
      <c r="C222" s="208"/>
      <c r="D222" s="209" t="s">
        <v>186</v>
      </c>
      <c r="E222" s="210" t="s">
        <v>1</v>
      </c>
      <c r="F222" s="211" t="s">
        <v>876</v>
      </c>
      <c r="G222" s="208"/>
      <c r="H222" s="212">
        <v>0.10100000000000001</v>
      </c>
      <c r="I222" s="213"/>
      <c r="J222" s="208"/>
      <c r="K222" s="208"/>
      <c r="L222" s="214"/>
      <c r="M222" s="215"/>
      <c r="N222" s="216"/>
      <c r="O222" s="216"/>
      <c r="P222" s="216"/>
      <c r="Q222" s="216"/>
      <c r="R222" s="216"/>
      <c r="S222" s="216"/>
      <c r="T222" s="217"/>
      <c r="AT222" s="218" t="s">
        <v>186</v>
      </c>
      <c r="AU222" s="218" t="s">
        <v>89</v>
      </c>
      <c r="AV222" s="13" t="s">
        <v>89</v>
      </c>
      <c r="AW222" s="13" t="s">
        <v>35</v>
      </c>
      <c r="AX222" s="13" t="s">
        <v>80</v>
      </c>
      <c r="AY222" s="218" t="s">
        <v>177</v>
      </c>
    </row>
    <row r="223" spans="1:65" s="13" customFormat="1">
      <c r="B223" s="207"/>
      <c r="C223" s="208"/>
      <c r="D223" s="209" t="s">
        <v>186</v>
      </c>
      <c r="E223" s="210" t="s">
        <v>1</v>
      </c>
      <c r="F223" s="211" t="s">
        <v>877</v>
      </c>
      <c r="G223" s="208"/>
      <c r="H223" s="212">
        <v>9.0999999999999998E-2</v>
      </c>
      <c r="I223" s="213"/>
      <c r="J223" s="208"/>
      <c r="K223" s="208"/>
      <c r="L223" s="214"/>
      <c r="M223" s="215"/>
      <c r="N223" s="216"/>
      <c r="O223" s="216"/>
      <c r="P223" s="216"/>
      <c r="Q223" s="216"/>
      <c r="R223" s="216"/>
      <c r="S223" s="216"/>
      <c r="T223" s="217"/>
      <c r="AT223" s="218" t="s">
        <v>186</v>
      </c>
      <c r="AU223" s="218" t="s">
        <v>89</v>
      </c>
      <c r="AV223" s="13" t="s">
        <v>89</v>
      </c>
      <c r="AW223" s="13" t="s">
        <v>35</v>
      </c>
      <c r="AX223" s="13" t="s">
        <v>80</v>
      </c>
      <c r="AY223" s="218" t="s">
        <v>177</v>
      </c>
    </row>
    <row r="224" spans="1:65" s="13" customFormat="1">
      <c r="B224" s="207"/>
      <c r="C224" s="208"/>
      <c r="D224" s="209" t="s">
        <v>186</v>
      </c>
      <c r="E224" s="210" t="s">
        <v>1</v>
      </c>
      <c r="F224" s="211" t="s">
        <v>878</v>
      </c>
      <c r="G224" s="208"/>
      <c r="H224" s="212">
        <v>4.3999999999999997E-2</v>
      </c>
      <c r="I224" s="213"/>
      <c r="J224" s="208"/>
      <c r="K224" s="208"/>
      <c r="L224" s="214"/>
      <c r="M224" s="215"/>
      <c r="N224" s="216"/>
      <c r="O224" s="216"/>
      <c r="P224" s="216"/>
      <c r="Q224" s="216"/>
      <c r="R224" s="216"/>
      <c r="S224" s="216"/>
      <c r="T224" s="217"/>
      <c r="AT224" s="218" t="s">
        <v>186</v>
      </c>
      <c r="AU224" s="218" t="s">
        <v>89</v>
      </c>
      <c r="AV224" s="13" t="s">
        <v>89</v>
      </c>
      <c r="AW224" s="13" t="s">
        <v>35</v>
      </c>
      <c r="AX224" s="13" t="s">
        <v>80</v>
      </c>
      <c r="AY224" s="218" t="s">
        <v>177</v>
      </c>
    </row>
    <row r="225" spans="2:51" s="13" customFormat="1">
      <c r="B225" s="207"/>
      <c r="C225" s="208"/>
      <c r="D225" s="209" t="s">
        <v>186</v>
      </c>
      <c r="E225" s="210" t="s">
        <v>1</v>
      </c>
      <c r="F225" s="211" t="s">
        <v>879</v>
      </c>
      <c r="G225" s="208"/>
      <c r="H225" s="212">
        <v>0.13600000000000001</v>
      </c>
      <c r="I225" s="213"/>
      <c r="J225" s="208"/>
      <c r="K225" s="208"/>
      <c r="L225" s="214"/>
      <c r="M225" s="215"/>
      <c r="N225" s="216"/>
      <c r="O225" s="216"/>
      <c r="P225" s="216"/>
      <c r="Q225" s="216"/>
      <c r="R225" s="216"/>
      <c r="S225" s="216"/>
      <c r="T225" s="217"/>
      <c r="AT225" s="218" t="s">
        <v>186</v>
      </c>
      <c r="AU225" s="218" t="s">
        <v>89</v>
      </c>
      <c r="AV225" s="13" t="s">
        <v>89</v>
      </c>
      <c r="AW225" s="13" t="s">
        <v>35</v>
      </c>
      <c r="AX225" s="13" t="s">
        <v>80</v>
      </c>
      <c r="AY225" s="218" t="s">
        <v>177</v>
      </c>
    </row>
    <row r="226" spans="2:51" s="13" customFormat="1">
      <c r="B226" s="207"/>
      <c r="C226" s="208"/>
      <c r="D226" s="209" t="s">
        <v>186</v>
      </c>
      <c r="E226" s="210" t="s">
        <v>1</v>
      </c>
      <c r="F226" s="211" t="s">
        <v>880</v>
      </c>
      <c r="G226" s="208"/>
      <c r="H226" s="212">
        <v>0.26300000000000001</v>
      </c>
      <c r="I226" s="213"/>
      <c r="J226" s="208"/>
      <c r="K226" s="208"/>
      <c r="L226" s="214"/>
      <c r="M226" s="215"/>
      <c r="N226" s="216"/>
      <c r="O226" s="216"/>
      <c r="P226" s="216"/>
      <c r="Q226" s="216"/>
      <c r="R226" s="216"/>
      <c r="S226" s="216"/>
      <c r="T226" s="217"/>
      <c r="AT226" s="218" t="s">
        <v>186</v>
      </c>
      <c r="AU226" s="218" t="s">
        <v>89</v>
      </c>
      <c r="AV226" s="13" t="s">
        <v>89</v>
      </c>
      <c r="AW226" s="13" t="s">
        <v>35</v>
      </c>
      <c r="AX226" s="13" t="s">
        <v>80</v>
      </c>
      <c r="AY226" s="218" t="s">
        <v>177</v>
      </c>
    </row>
    <row r="227" spans="2:51" s="13" customFormat="1" ht="22.5">
      <c r="B227" s="207"/>
      <c r="C227" s="208"/>
      <c r="D227" s="209" t="s">
        <v>186</v>
      </c>
      <c r="E227" s="210" t="s">
        <v>1</v>
      </c>
      <c r="F227" s="211" t="s">
        <v>881</v>
      </c>
      <c r="G227" s="208"/>
      <c r="H227" s="212">
        <v>0.13500000000000001</v>
      </c>
      <c r="I227" s="213"/>
      <c r="J227" s="208"/>
      <c r="K227" s="208"/>
      <c r="L227" s="214"/>
      <c r="M227" s="215"/>
      <c r="N227" s="216"/>
      <c r="O227" s="216"/>
      <c r="P227" s="216"/>
      <c r="Q227" s="216"/>
      <c r="R227" s="216"/>
      <c r="S227" s="216"/>
      <c r="T227" s="217"/>
      <c r="AT227" s="218" t="s">
        <v>186</v>
      </c>
      <c r="AU227" s="218" t="s">
        <v>89</v>
      </c>
      <c r="AV227" s="13" t="s">
        <v>89</v>
      </c>
      <c r="AW227" s="13" t="s">
        <v>35</v>
      </c>
      <c r="AX227" s="13" t="s">
        <v>80</v>
      </c>
      <c r="AY227" s="218" t="s">
        <v>177</v>
      </c>
    </row>
    <row r="228" spans="2:51" s="13" customFormat="1">
      <c r="B228" s="207"/>
      <c r="C228" s="208"/>
      <c r="D228" s="209" t="s">
        <v>186</v>
      </c>
      <c r="E228" s="210" t="s">
        <v>1</v>
      </c>
      <c r="F228" s="211" t="s">
        <v>882</v>
      </c>
      <c r="G228" s="208"/>
      <c r="H228" s="212">
        <v>0.10299999999999999</v>
      </c>
      <c r="I228" s="213"/>
      <c r="J228" s="208"/>
      <c r="K228" s="208"/>
      <c r="L228" s="214"/>
      <c r="M228" s="215"/>
      <c r="N228" s="216"/>
      <c r="O228" s="216"/>
      <c r="P228" s="216"/>
      <c r="Q228" s="216"/>
      <c r="R228" s="216"/>
      <c r="S228" s="216"/>
      <c r="T228" s="217"/>
      <c r="AT228" s="218" t="s">
        <v>186</v>
      </c>
      <c r="AU228" s="218" t="s">
        <v>89</v>
      </c>
      <c r="AV228" s="13" t="s">
        <v>89</v>
      </c>
      <c r="AW228" s="13" t="s">
        <v>35</v>
      </c>
      <c r="AX228" s="13" t="s">
        <v>80</v>
      </c>
      <c r="AY228" s="218" t="s">
        <v>177</v>
      </c>
    </row>
    <row r="229" spans="2:51" s="13" customFormat="1">
      <c r="B229" s="207"/>
      <c r="C229" s="208"/>
      <c r="D229" s="209" t="s">
        <v>186</v>
      </c>
      <c r="E229" s="210" t="s">
        <v>1</v>
      </c>
      <c r="F229" s="211" t="s">
        <v>883</v>
      </c>
      <c r="G229" s="208"/>
      <c r="H229" s="212">
        <v>0.14199999999999999</v>
      </c>
      <c r="I229" s="213"/>
      <c r="J229" s="208"/>
      <c r="K229" s="208"/>
      <c r="L229" s="214"/>
      <c r="M229" s="215"/>
      <c r="N229" s="216"/>
      <c r="O229" s="216"/>
      <c r="P229" s="216"/>
      <c r="Q229" s="216"/>
      <c r="R229" s="216"/>
      <c r="S229" s="216"/>
      <c r="T229" s="217"/>
      <c r="AT229" s="218" t="s">
        <v>186</v>
      </c>
      <c r="AU229" s="218" t="s">
        <v>89</v>
      </c>
      <c r="AV229" s="13" t="s">
        <v>89</v>
      </c>
      <c r="AW229" s="13" t="s">
        <v>35</v>
      </c>
      <c r="AX229" s="13" t="s">
        <v>80</v>
      </c>
      <c r="AY229" s="218" t="s">
        <v>177</v>
      </c>
    </row>
    <row r="230" spans="2:51" s="13" customFormat="1">
      <c r="B230" s="207"/>
      <c r="C230" s="208"/>
      <c r="D230" s="209" t="s">
        <v>186</v>
      </c>
      <c r="E230" s="210" t="s">
        <v>1</v>
      </c>
      <c r="F230" s="211" t="s">
        <v>884</v>
      </c>
      <c r="G230" s="208"/>
      <c r="H230" s="212">
        <v>0.14799999999999999</v>
      </c>
      <c r="I230" s="213"/>
      <c r="J230" s="208"/>
      <c r="K230" s="208"/>
      <c r="L230" s="214"/>
      <c r="M230" s="215"/>
      <c r="N230" s="216"/>
      <c r="O230" s="216"/>
      <c r="P230" s="216"/>
      <c r="Q230" s="216"/>
      <c r="R230" s="216"/>
      <c r="S230" s="216"/>
      <c r="T230" s="217"/>
      <c r="AT230" s="218" t="s">
        <v>186</v>
      </c>
      <c r="AU230" s="218" t="s">
        <v>89</v>
      </c>
      <c r="AV230" s="13" t="s">
        <v>89</v>
      </c>
      <c r="AW230" s="13" t="s">
        <v>35</v>
      </c>
      <c r="AX230" s="13" t="s">
        <v>80</v>
      </c>
      <c r="AY230" s="218" t="s">
        <v>177</v>
      </c>
    </row>
    <row r="231" spans="2:51" s="13" customFormat="1">
      <c r="B231" s="207"/>
      <c r="C231" s="208"/>
      <c r="D231" s="209" t="s">
        <v>186</v>
      </c>
      <c r="E231" s="210" t="s">
        <v>1</v>
      </c>
      <c r="F231" s="211" t="s">
        <v>885</v>
      </c>
      <c r="G231" s="208"/>
      <c r="H231" s="212">
        <v>0.10100000000000001</v>
      </c>
      <c r="I231" s="213"/>
      <c r="J231" s="208"/>
      <c r="K231" s="208"/>
      <c r="L231" s="214"/>
      <c r="M231" s="215"/>
      <c r="N231" s="216"/>
      <c r="O231" s="216"/>
      <c r="P231" s="216"/>
      <c r="Q231" s="216"/>
      <c r="R231" s="216"/>
      <c r="S231" s="216"/>
      <c r="T231" s="217"/>
      <c r="AT231" s="218" t="s">
        <v>186</v>
      </c>
      <c r="AU231" s="218" t="s">
        <v>89</v>
      </c>
      <c r="AV231" s="13" t="s">
        <v>89</v>
      </c>
      <c r="AW231" s="13" t="s">
        <v>35</v>
      </c>
      <c r="AX231" s="13" t="s">
        <v>80</v>
      </c>
      <c r="AY231" s="218" t="s">
        <v>177</v>
      </c>
    </row>
    <row r="232" spans="2:51" s="13" customFormat="1">
      <c r="B232" s="207"/>
      <c r="C232" s="208"/>
      <c r="D232" s="209" t="s">
        <v>186</v>
      </c>
      <c r="E232" s="210" t="s">
        <v>1</v>
      </c>
      <c r="F232" s="211" t="s">
        <v>886</v>
      </c>
      <c r="G232" s="208"/>
      <c r="H232" s="212">
        <v>8.5999999999999993E-2</v>
      </c>
      <c r="I232" s="213"/>
      <c r="J232" s="208"/>
      <c r="K232" s="208"/>
      <c r="L232" s="214"/>
      <c r="M232" s="215"/>
      <c r="N232" s="216"/>
      <c r="O232" s="216"/>
      <c r="P232" s="216"/>
      <c r="Q232" s="216"/>
      <c r="R232" s="216"/>
      <c r="S232" s="216"/>
      <c r="T232" s="217"/>
      <c r="AT232" s="218" t="s">
        <v>186</v>
      </c>
      <c r="AU232" s="218" t="s">
        <v>89</v>
      </c>
      <c r="AV232" s="13" t="s">
        <v>89</v>
      </c>
      <c r="AW232" s="13" t="s">
        <v>35</v>
      </c>
      <c r="AX232" s="13" t="s">
        <v>80</v>
      </c>
      <c r="AY232" s="218" t="s">
        <v>177</v>
      </c>
    </row>
    <row r="233" spans="2:51" s="13" customFormat="1">
      <c r="B233" s="207"/>
      <c r="C233" s="208"/>
      <c r="D233" s="209" t="s">
        <v>186</v>
      </c>
      <c r="E233" s="210" t="s">
        <v>1</v>
      </c>
      <c r="F233" s="211" t="s">
        <v>887</v>
      </c>
      <c r="G233" s="208"/>
      <c r="H233" s="212">
        <v>0.114</v>
      </c>
      <c r="I233" s="213"/>
      <c r="J233" s="208"/>
      <c r="K233" s="208"/>
      <c r="L233" s="214"/>
      <c r="M233" s="215"/>
      <c r="N233" s="216"/>
      <c r="O233" s="216"/>
      <c r="P233" s="216"/>
      <c r="Q233" s="216"/>
      <c r="R233" s="216"/>
      <c r="S233" s="216"/>
      <c r="T233" s="217"/>
      <c r="AT233" s="218" t="s">
        <v>186</v>
      </c>
      <c r="AU233" s="218" t="s">
        <v>89</v>
      </c>
      <c r="AV233" s="13" t="s">
        <v>89</v>
      </c>
      <c r="AW233" s="13" t="s">
        <v>35</v>
      </c>
      <c r="AX233" s="13" t="s">
        <v>80</v>
      </c>
      <c r="AY233" s="218" t="s">
        <v>177</v>
      </c>
    </row>
    <row r="234" spans="2:51" s="13" customFormat="1">
      <c r="B234" s="207"/>
      <c r="C234" s="208"/>
      <c r="D234" s="209" t="s">
        <v>186</v>
      </c>
      <c r="E234" s="210" t="s">
        <v>1</v>
      </c>
      <c r="F234" s="211" t="s">
        <v>888</v>
      </c>
      <c r="G234" s="208"/>
      <c r="H234" s="212">
        <v>8.3000000000000004E-2</v>
      </c>
      <c r="I234" s="213"/>
      <c r="J234" s="208"/>
      <c r="K234" s="208"/>
      <c r="L234" s="214"/>
      <c r="M234" s="215"/>
      <c r="N234" s="216"/>
      <c r="O234" s="216"/>
      <c r="P234" s="216"/>
      <c r="Q234" s="216"/>
      <c r="R234" s="216"/>
      <c r="S234" s="216"/>
      <c r="T234" s="217"/>
      <c r="AT234" s="218" t="s">
        <v>186</v>
      </c>
      <c r="AU234" s="218" t="s">
        <v>89</v>
      </c>
      <c r="AV234" s="13" t="s">
        <v>89</v>
      </c>
      <c r="AW234" s="13" t="s">
        <v>35</v>
      </c>
      <c r="AX234" s="13" t="s">
        <v>80</v>
      </c>
      <c r="AY234" s="218" t="s">
        <v>177</v>
      </c>
    </row>
    <row r="235" spans="2:51" s="13" customFormat="1">
      <c r="B235" s="207"/>
      <c r="C235" s="208"/>
      <c r="D235" s="209" t="s">
        <v>186</v>
      </c>
      <c r="E235" s="210" t="s">
        <v>1</v>
      </c>
      <c r="F235" s="211" t="s">
        <v>889</v>
      </c>
      <c r="G235" s="208"/>
      <c r="H235" s="212">
        <v>7.1999999999999995E-2</v>
      </c>
      <c r="I235" s="213"/>
      <c r="J235" s="208"/>
      <c r="K235" s="208"/>
      <c r="L235" s="214"/>
      <c r="M235" s="215"/>
      <c r="N235" s="216"/>
      <c r="O235" s="216"/>
      <c r="P235" s="216"/>
      <c r="Q235" s="216"/>
      <c r="R235" s="216"/>
      <c r="S235" s="216"/>
      <c r="T235" s="217"/>
      <c r="AT235" s="218" t="s">
        <v>186</v>
      </c>
      <c r="AU235" s="218" t="s">
        <v>89</v>
      </c>
      <c r="AV235" s="13" t="s">
        <v>89</v>
      </c>
      <c r="AW235" s="13" t="s">
        <v>35</v>
      </c>
      <c r="AX235" s="13" t="s">
        <v>80</v>
      </c>
      <c r="AY235" s="218" t="s">
        <v>177</v>
      </c>
    </row>
    <row r="236" spans="2:51" s="13" customFormat="1">
      <c r="B236" s="207"/>
      <c r="C236" s="208"/>
      <c r="D236" s="209" t="s">
        <v>186</v>
      </c>
      <c r="E236" s="210" t="s">
        <v>1</v>
      </c>
      <c r="F236" s="211" t="s">
        <v>890</v>
      </c>
      <c r="G236" s="208"/>
      <c r="H236" s="212">
        <v>0.17</v>
      </c>
      <c r="I236" s="213"/>
      <c r="J236" s="208"/>
      <c r="K236" s="208"/>
      <c r="L236" s="214"/>
      <c r="M236" s="215"/>
      <c r="N236" s="216"/>
      <c r="O236" s="216"/>
      <c r="P236" s="216"/>
      <c r="Q236" s="216"/>
      <c r="R236" s="216"/>
      <c r="S236" s="216"/>
      <c r="T236" s="217"/>
      <c r="AT236" s="218" t="s">
        <v>186</v>
      </c>
      <c r="AU236" s="218" t="s">
        <v>89</v>
      </c>
      <c r="AV236" s="13" t="s">
        <v>89</v>
      </c>
      <c r="AW236" s="13" t="s">
        <v>35</v>
      </c>
      <c r="AX236" s="13" t="s">
        <v>80</v>
      </c>
      <c r="AY236" s="218" t="s">
        <v>177</v>
      </c>
    </row>
    <row r="237" spans="2:51" s="13" customFormat="1">
      <c r="B237" s="207"/>
      <c r="C237" s="208"/>
      <c r="D237" s="209" t="s">
        <v>186</v>
      </c>
      <c r="E237" s="210" t="s">
        <v>1</v>
      </c>
      <c r="F237" s="211" t="s">
        <v>891</v>
      </c>
      <c r="G237" s="208"/>
      <c r="H237" s="212">
        <v>8.3000000000000004E-2</v>
      </c>
      <c r="I237" s="213"/>
      <c r="J237" s="208"/>
      <c r="K237" s="208"/>
      <c r="L237" s="214"/>
      <c r="M237" s="215"/>
      <c r="N237" s="216"/>
      <c r="O237" s="216"/>
      <c r="P237" s="216"/>
      <c r="Q237" s="216"/>
      <c r="R237" s="216"/>
      <c r="S237" s="216"/>
      <c r="T237" s="217"/>
      <c r="AT237" s="218" t="s">
        <v>186</v>
      </c>
      <c r="AU237" s="218" t="s">
        <v>89</v>
      </c>
      <c r="AV237" s="13" t="s">
        <v>89</v>
      </c>
      <c r="AW237" s="13" t="s">
        <v>35</v>
      </c>
      <c r="AX237" s="13" t="s">
        <v>80</v>
      </c>
      <c r="AY237" s="218" t="s">
        <v>177</v>
      </c>
    </row>
    <row r="238" spans="2:51" s="13" customFormat="1">
      <c r="B238" s="207"/>
      <c r="C238" s="208"/>
      <c r="D238" s="209" t="s">
        <v>186</v>
      </c>
      <c r="E238" s="210" t="s">
        <v>1</v>
      </c>
      <c r="F238" s="211" t="s">
        <v>892</v>
      </c>
      <c r="G238" s="208"/>
      <c r="H238" s="212">
        <v>3.7999999999999999E-2</v>
      </c>
      <c r="I238" s="213"/>
      <c r="J238" s="208"/>
      <c r="K238" s="208"/>
      <c r="L238" s="214"/>
      <c r="M238" s="215"/>
      <c r="N238" s="216"/>
      <c r="O238" s="216"/>
      <c r="P238" s="216"/>
      <c r="Q238" s="216"/>
      <c r="R238" s="216"/>
      <c r="S238" s="216"/>
      <c r="T238" s="217"/>
      <c r="AT238" s="218" t="s">
        <v>186</v>
      </c>
      <c r="AU238" s="218" t="s">
        <v>89</v>
      </c>
      <c r="AV238" s="13" t="s">
        <v>89</v>
      </c>
      <c r="AW238" s="13" t="s">
        <v>35</v>
      </c>
      <c r="AX238" s="13" t="s">
        <v>80</v>
      </c>
      <c r="AY238" s="218" t="s">
        <v>177</v>
      </c>
    </row>
    <row r="239" spans="2:51" s="13" customFormat="1">
      <c r="B239" s="207"/>
      <c r="C239" s="208"/>
      <c r="D239" s="209" t="s">
        <v>186</v>
      </c>
      <c r="E239" s="210" t="s">
        <v>1</v>
      </c>
      <c r="F239" s="211" t="s">
        <v>893</v>
      </c>
      <c r="G239" s="208"/>
      <c r="H239" s="212">
        <v>6.5000000000000002E-2</v>
      </c>
      <c r="I239" s="213"/>
      <c r="J239" s="208"/>
      <c r="K239" s="208"/>
      <c r="L239" s="214"/>
      <c r="M239" s="215"/>
      <c r="N239" s="216"/>
      <c r="O239" s="216"/>
      <c r="P239" s="216"/>
      <c r="Q239" s="216"/>
      <c r="R239" s="216"/>
      <c r="S239" s="216"/>
      <c r="T239" s="217"/>
      <c r="AT239" s="218" t="s">
        <v>186</v>
      </c>
      <c r="AU239" s="218" t="s">
        <v>89</v>
      </c>
      <c r="AV239" s="13" t="s">
        <v>89</v>
      </c>
      <c r="AW239" s="13" t="s">
        <v>35</v>
      </c>
      <c r="AX239" s="13" t="s">
        <v>80</v>
      </c>
      <c r="AY239" s="218" t="s">
        <v>177</v>
      </c>
    </row>
    <row r="240" spans="2:51" s="13" customFormat="1">
      <c r="B240" s="207"/>
      <c r="C240" s="208"/>
      <c r="D240" s="209" t="s">
        <v>186</v>
      </c>
      <c r="E240" s="210" t="s">
        <v>1</v>
      </c>
      <c r="F240" s="211" t="s">
        <v>894</v>
      </c>
      <c r="G240" s="208"/>
      <c r="H240" s="212">
        <v>9.4E-2</v>
      </c>
      <c r="I240" s="213"/>
      <c r="J240" s="208"/>
      <c r="K240" s="208"/>
      <c r="L240" s="214"/>
      <c r="M240" s="215"/>
      <c r="N240" s="216"/>
      <c r="O240" s="216"/>
      <c r="P240" s="216"/>
      <c r="Q240" s="216"/>
      <c r="R240" s="216"/>
      <c r="S240" s="216"/>
      <c r="T240" s="217"/>
      <c r="AT240" s="218" t="s">
        <v>186</v>
      </c>
      <c r="AU240" s="218" t="s">
        <v>89</v>
      </c>
      <c r="AV240" s="13" t="s">
        <v>89</v>
      </c>
      <c r="AW240" s="13" t="s">
        <v>35</v>
      </c>
      <c r="AX240" s="13" t="s">
        <v>80</v>
      </c>
      <c r="AY240" s="218" t="s">
        <v>177</v>
      </c>
    </row>
    <row r="241" spans="1:65" s="13" customFormat="1">
      <c r="B241" s="207"/>
      <c r="C241" s="208"/>
      <c r="D241" s="209" t="s">
        <v>186</v>
      </c>
      <c r="E241" s="210" t="s">
        <v>1</v>
      </c>
      <c r="F241" s="211" t="s">
        <v>895</v>
      </c>
      <c r="G241" s="208"/>
      <c r="H241" s="212">
        <v>0.36</v>
      </c>
      <c r="I241" s="213"/>
      <c r="J241" s="208"/>
      <c r="K241" s="208"/>
      <c r="L241" s="214"/>
      <c r="M241" s="215"/>
      <c r="N241" s="216"/>
      <c r="O241" s="216"/>
      <c r="P241" s="216"/>
      <c r="Q241" s="216"/>
      <c r="R241" s="216"/>
      <c r="S241" s="216"/>
      <c r="T241" s="217"/>
      <c r="AT241" s="218" t="s">
        <v>186</v>
      </c>
      <c r="AU241" s="218" t="s">
        <v>89</v>
      </c>
      <c r="AV241" s="13" t="s">
        <v>89</v>
      </c>
      <c r="AW241" s="13" t="s">
        <v>35</v>
      </c>
      <c r="AX241" s="13" t="s">
        <v>80</v>
      </c>
      <c r="AY241" s="218" t="s">
        <v>177</v>
      </c>
    </row>
    <row r="242" spans="1:65" s="13" customFormat="1">
      <c r="B242" s="207"/>
      <c r="C242" s="208"/>
      <c r="D242" s="209" t="s">
        <v>186</v>
      </c>
      <c r="E242" s="210" t="s">
        <v>1</v>
      </c>
      <c r="F242" s="211" t="s">
        <v>896</v>
      </c>
      <c r="G242" s="208"/>
      <c r="H242" s="212">
        <v>6.0999999999999999E-2</v>
      </c>
      <c r="I242" s="213"/>
      <c r="J242" s="208"/>
      <c r="K242" s="208"/>
      <c r="L242" s="214"/>
      <c r="M242" s="215"/>
      <c r="N242" s="216"/>
      <c r="O242" s="216"/>
      <c r="P242" s="216"/>
      <c r="Q242" s="216"/>
      <c r="R242" s="216"/>
      <c r="S242" s="216"/>
      <c r="T242" s="217"/>
      <c r="AT242" s="218" t="s">
        <v>186</v>
      </c>
      <c r="AU242" s="218" t="s">
        <v>89</v>
      </c>
      <c r="AV242" s="13" t="s">
        <v>89</v>
      </c>
      <c r="AW242" s="13" t="s">
        <v>35</v>
      </c>
      <c r="AX242" s="13" t="s">
        <v>80</v>
      </c>
      <c r="AY242" s="218" t="s">
        <v>177</v>
      </c>
    </row>
    <row r="243" spans="1:65" s="13" customFormat="1">
      <c r="B243" s="207"/>
      <c r="C243" s="208"/>
      <c r="D243" s="209" t="s">
        <v>186</v>
      </c>
      <c r="E243" s="210" t="s">
        <v>1</v>
      </c>
      <c r="F243" s="211" t="s">
        <v>897</v>
      </c>
      <c r="G243" s="208"/>
      <c r="H243" s="212">
        <v>8.1000000000000003E-2</v>
      </c>
      <c r="I243" s="213"/>
      <c r="J243" s="208"/>
      <c r="K243" s="208"/>
      <c r="L243" s="214"/>
      <c r="M243" s="215"/>
      <c r="N243" s="216"/>
      <c r="O243" s="216"/>
      <c r="P243" s="216"/>
      <c r="Q243" s="216"/>
      <c r="R243" s="216"/>
      <c r="S243" s="216"/>
      <c r="T243" s="217"/>
      <c r="AT243" s="218" t="s">
        <v>186</v>
      </c>
      <c r="AU243" s="218" t="s">
        <v>89</v>
      </c>
      <c r="AV243" s="13" t="s">
        <v>89</v>
      </c>
      <c r="AW243" s="13" t="s">
        <v>35</v>
      </c>
      <c r="AX243" s="13" t="s">
        <v>80</v>
      </c>
      <c r="AY243" s="218" t="s">
        <v>177</v>
      </c>
    </row>
    <row r="244" spans="1:65" s="16" customFormat="1">
      <c r="B244" s="259"/>
      <c r="C244" s="260"/>
      <c r="D244" s="209" t="s">
        <v>186</v>
      </c>
      <c r="E244" s="261" t="s">
        <v>1</v>
      </c>
      <c r="F244" s="262" t="s">
        <v>898</v>
      </c>
      <c r="G244" s="260"/>
      <c r="H244" s="263">
        <v>2.7810000000000001</v>
      </c>
      <c r="I244" s="264"/>
      <c r="J244" s="260"/>
      <c r="K244" s="260"/>
      <c r="L244" s="265"/>
      <c r="M244" s="266"/>
      <c r="N244" s="267"/>
      <c r="O244" s="267"/>
      <c r="P244" s="267"/>
      <c r="Q244" s="267"/>
      <c r="R244" s="267"/>
      <c r="S244" s="267"/>
      <c r="T244" s="268"/>
      <c r="AT244" s="269" t="s">
        <v>186</v>
      </c>
      <c r="AU244" s="269" t="s">
        <v>89</v>
      </c>
      <c r="AV244" s="16" t="s">
        <v>178</v>
      </c>
      <c r="AW244" s="16" t="s">
        <v>35</v>
      </c>
      <c r="AX244" s="16" t="s">
        <v>80</v>
      </c>
      <c r="AY244" s="269" t="s">
        <v>177</v>
      </c>
    </row>
    <row r="245" spans="1:65" s="15" customFormat="1">
      <c r="B245" s="230"/>
      <c r="C245" s="231"/>
      <c r="D245" s="209" t="s">
        <v>186</v>
      </c>
      <c r="E245" s="232" t="s">
        <v>1</v>
      </c>
      <c r="F245" s="233" t="s">
        <v>899</v>
      </c>
      <c r="G245" s="231"/>
      <c r="H245" s="232" t="s">
        <v>1</v>
      </c>
      <c r="I245" s="234"/>
      <c r="J245" s="231"/>
      <c r="K245" s="231"/>
      <c r="L245" s="235"/>
      <c r="M245" s="236"/>
      <c r="N245" s="237"/>
      <c r="O245" s="237"/>
      <c r="P245" s="237"/>
      <c r="Q245" s="237"/>
      <c r="R245" s="237"/>
      <c r="S245" s="237"/>
      <c r="T245" s="238"/>
      <c r="AT245" s="239" t="s">
        <v>186</v>
      </c>
      <c r="AU245" s="239" t="s">
        <v>89</v>
      </c>
      <c r="AV245" s="15" t="s">
        <v>87</v>
      </c>
      <c r="AW245" s="15" t="s">
        <v>35</v>
      </c>
      <c r="AX245" s="15" t="s">
        <v>80</v>
      </c>
      <c r="AY245" s="239" t="s">
        <v>177</v>
      </c>
    </row>
    <row r="246" spans="1:65" s="13" customFormat="1">
      <c r="B246" s="207"/>
      <c r="C246" s="208"/>
      <c r="D246" s="209" t="s">
        <v>186</v>
      </c>
      <c r="E246" s="210" t="s">
        <v>1</v>
      </c>
      <c r="F246" s="211" t="s">
        <v>900</v>
      </c>
      <c r="G246" s="208"/>
      <c r="H246" s="212">
        <v>0.27800000000000002</v>
      </c>
      <c r="I246" s="213"/>
      <c r="J246" s="208"/>
      <c r="K246" s="208"/>
      <c r="L246" s="214"/>
      <c r="M246" s="215"/>
      <c r="N246" s="216"/>
      <c r="O246" s="216"/>
      <c r="P246" s="216"/>
      <c r="Q246" s="216"/>
      <c r="R246" s="216"/>
      <c r="S246" s="216"/>
      <c r="T246" s="217"/>
      <c r="AT246" s="218" t="s">
        <v>186</v>
      </c>
      <c r="AU246" s="218" t="s">
        <v>89</v>
      </c>
      <c r="AV246" s="13" t="s">
        <v>89</v>
      </c>
      <c r="AW246" s="13" t="s">
        <v>35</v>
      </c>
      <c r="AX246" s="13" t="s">
        <v>80</v>
      </c>
      <c r="AY246" s="218" t="s">
        <v>177</v>
      </c>
    </row>
    <row r="247" spans="1:65" s="14" customFormat="1">
      <c r="B247" s="219"/>
      <c r="C247" s="220"/>
      <c r="D247" s="209" t="s">
        <v>186</v>
      </c>
      <c r="E247" s="221" t="s">
        <v>1</v>
      </c>
      <c r="F247" s="222" t="s">
        <v>188</v>
      </c>
      <c r="G247" s="220"/>
      <c r="H247" s="223">
        <v>3.0590000000000002</v>
      </c>
      <c r="I247" s="224"/>
      <c r="J247" s="220"/>
      <c r="K247" s="220"/>
      <c r="L247" s="225"/>
      <c r="M247" s="226"/>
      <c r="N247" s="227"/>
      <c r="O247" s="227"/>
      <c r="P247" s="227"/>
      <c r="Q247" s="227"/>
      <c r="R247" s="227"/>
      <c r="S247" s="227"/>
      <c r="T247" s="228"/>
      <c r="AT247" s="229" t="s">
        <v>186</v>
      </c>
      <c r="AU247" s="229" t="s">
        <v>89</v>
      </c>
      <c r="AV247" s="14" t="s">
        <v>184</v>
      </c>
      <c r="AW247" s="14" t="s">
        <v>35</v>
      </c>
      <c r="AX247" s="14" t="s">
        <v>87</v>
      </c>
      <c r="AY247" s="229" t="s">
        <v>177</v>
      </c>
    </row>
    <row r="248" spans="1:65" s="2" customFormat="1" ht="24.2" customHeight="1">
      <c r="A248" s="35"/>
      <c r="B248" s="36"/>
      <c r="C248" s="193" t="s">
        <v>290</v>
      </c>
      <c r="D248" s="193" t="s">
        <v>180</v>
      </c>
      <c r="E248" s="194" t="s">
        <v>901</v>
      </c>
      <c r="F248" s="195" t="s">
        <v>902</v>
      </c>
      <c r="G248" s="196" t="s">
        <v>380</v>
      </c>
      <c r="H248" s="197">
        <v>4.7E-2</v>
      </c>
      <c r="I248" s="198"/>
      <c r="J248" s="199">
        <f>ROUND(I248*H248,2)</f>
        <v>0</v>
      </c>
      <c r="K248" s="200"/>
      <c r="L248" s="40"/>
      <c r="M248" s="201" t="s">
        <v>1</v>
      </c>
      <c r="N248" s="202" t="s">
        <v>45</v>
      </c>
      <c r="O248" s="72"/>
      <c r="P248" s="203">
        <f>O248*H248</f>
        <v>0</v>
      </c>
      <c r="Q248" s="203">
        <v>1.0900000000000001</v>
      </c>
      <c r="R248" s="203">
        <f>Q248*H248</f>
        <v>5.1230000000000005E-2</v>
      </c>
      <c r="S248" s="203">
        <v>0</v>
      </c>
      <c r="T248" s="204">
        <f>S248*H248</f>
        <v>0</v>
      </c>
      <c r="U248" s="35"/>
      <c r="V248" s="35"/>
      <c r="W248" s="35"/>
      <c r="X248" s="35"/>
      <c r="Y248" s="35"/>
      <c r="Z248" s="35"/>
      <c r="AA248" s="35"/>
      <c r="AB248" s="35"/>
      <c r="AC248" s="35"/>
      <c r="AD248" s="35"/>
      <c r="AE248" s="35"/>
      <c r="AR248" s="205" t="s">
        <v>184</v>
      </c>
      <c r="AT248" s="205" t="s">
        <v>180</v>
      </c>
      <c r="AU248" s="205" t="s">
        <v>89</v>
      </c>
      <c r="AY248" s="18" t="s">
        <v>177</v>
      </c>
      <c r="BE248" s="206">
        <f>IF(N248="základní",J248,0)</f>
        <v>0</v>
      </c>
      <c r="BF248" s="206">
        <f>IF(N248="snížená",J248,0)</f>
        <v>0</v>
      </c>
      <c r="BG248" s="206">
        <f>IF(N248="zákl. přenesená",J248,0)</f>
        <v>0</v>
      </c>
      <c r="BH248" s="206">
        <f>IF(N248="sníž. přenesená",J248,0)</f>
        <v>0</v>
      </c>
      <c r="BI248" s="206">
        <f>IF(N248="nulová",J248,0)</f>
        <v>0</v>
      </c>
      <c r="BJ248" s="18" t="s">
        <v>87</v>
      </c>
      <c r="BK248" s="206">
        <f>ROUND(I248*H248,2)</f>
        <v>0</v>
      </c>
      <c r="BL248" s="18" t="s">
        <v>184</v>
      </c>
      <c r="BM248" s="205" t="s">
        <v>903</v>
      </c>
    </row>
    <row r="249" spans="1:65" s="13" customFormat="1">
      <c r="B249" s="207"/>
      <c r="C249" s="208"/>
      <c r="D249" s="209" t="s">
        <v>186</v>
      </c>
      <c r="E249" s="210" t="s">
        <v>1</v>
      </c>
      <c r="F249" s="211" t="s">
        <v>904</v>
      </c>
      <c r="G249" s="208"/>
      <c r="H249" s="212">
        <v>4.7E-2</v>
      </c>
      <c r="I249" s="213"/>
      <c r="J249" s="208"/>
      <c r="K249" s="208"/>
      <c r="L249" s="214"/>
      <c r="M249" s="215"/>
      <c r="N249" s="216"/>
      <c r="O249" s="216"/>
      <c r="P249" s="216"/>
      <c r="Q249" s="216"/>
      <c r="R249" s="216"/>
      <c r="S249" s="216"/>
      <c r="T249" s="217"/>
      <c r="AT249" s="218" t="s">
        <v>186</v>
      </c>
      <c r="AU249" s="218" t="s">
        <v>89</v>
      </c>
      <c r="AV249" s="13" t="s">
        <v>89</v>
      </c>
      <c r="AW249" s="13" t="s">
        <v>35</v>
      </c>
      <c r="AX249" s="13" t="s">
        <v>87</v>
      </c>
      <c r="AY249" s="218" t="s">
        <v>177</v>
      </c>
    </row>
    <row r="250" spans="1:65" s="2" customFormat="1" ht="33" customHeight="1">
      <c r="A250" s="35"/>
      <c r="B250" s="36"/>
      <c r="C250" s="193" t="s">
        <v>296</v>
      </c>
      <c r="D250" s="193" t="s">
        <v>180</v>
      </c>
      <c r="E250" s="194" t="s">
        <v>905</v>
      </c>
      <c r="F250" s="195" t="s">
        <v>906</v>
      </c>
      <c r="G250" s="196" t="s">
        <v>199</v>
      </c>
      <c r="H250" s="197">
        <v>28.4</v>
      </c>
      <c r="I250" s="198"/>
      <c r="J250" s="199">
        <f>ROUND(I250*H250,2)</f>
        <v>0</v>
      </c>
      <c r="K250" s="200"/>
      <c r="L250" s="40"/>
      <c r="M250" s="201" t="s">
        <v>1</v>
      </c>
      <c r="N250" s="202" t="s">
        <v>45</v>
      </c>
      <c r="O250" s="72"/>
      <c r="P250" s="203">
        <f>O250*H250</f>
        <v>0</v>
      </c>
      <c r="Q250" s="203">
        <v>6.1969999999999997E-2</v>
      </c>
      <c r="R250" s="203">
        <f>Q250*H250</f>
        <v>1.7599479999999998</v>
      </c>
      <c r="S250" s="203">
        <v>0</v>
      </c>
      <c r="T250" s="204">
        <f>S250*H250</f>
        <v>0</v>
      </c>
      <c r="U250" s="35"/>
      <c r="V250" s="35"/>
      <c r="W250" s="35"/>
      <c r="X250" s="35"/>
      <c r="Y250" s="35"/>
      <c r="Z250" s="35"/>
      <c r="AA250" s="35"/>
      <c r="AB250" s="35"/>
      <c r="AC250" s="35"/>
      <c r="AD250" s="35"/>
      <c r="AE250" s="35"/>
      <c r="AR250" s="205" t="s">
        <v>184</v>
      </c>
      <c r="AT250" s="205" t="s">
        <v>180</v>
      </c>
      <c r="AU250" s="205" t="s">
        <v>89</v>
      </c>
      <c r="AY250" s="18" t="s">
        <v>177</v>
      </c>
      <c r="BE250" s="206">
        <f>IF(N250="základní",J250,0)</f>
        <v>0</v>
      </c>
      <c r="BF250" s="206">
        <f>IF(N250="snížená",J250,0)</f>
        <v>0</v>
      </c>
      <c r="BG250" s="206">
        <f>IF(N250="zákl. přenesená",J250,0)</f>
        <v>0</v>
      </c>
      <c r="BH250" s="206">
        <f>IF(N250="sníž. přenesená",J250,0)</f>
        <v>0</v>
      </c>
      <c r="BI250" s="206">
        <f>IF(N250="nulová",J250,0)</f>
        <v>0</v>
      </c>
      <c r="BJ250" s="18" t="s">
        <v>87</v>
      </c>
      <c r="BK250" s="206">
        <f>ROUND(I250*H250,2)</f>
        <v>0</v>
      </c>
      <c r="BL250" s="18" t="s">
        <v>184</v>
      </c>
      <c r="BM250" s="205" t="s">
        <v>907</v>
      </c>
    </row>
    <row r="251" spans="1:65" s="13" customFormat="1">
      <c r="B251" s="207"/>
      <c r="C251" s="208"/>
      <c r="D251" s="209" t="s">
        <v>186</v>
      </c>
      <c r="E251" s="210" t="s">
        <v>1</v>
      </c>
      <c r="F251" s="211" t="s">
        <v>908</v>
      </c>
      <c r="G251" s="208"/>
      <c r="H251" s="212">
        <v>28.4</v>
      </c>
      <c r="I251" s="213"/>
      <c r="J251" s="208"/>
      <c r="K251" s="208"/>
      <c r="L251" s="214"/>
      <c r="M251" s="215"/>
      <c r="N251" s="216"/>
      <c r="O251" s="216"/>
      <c r="P251" s="216"/>
      <c r="Q251" s="216"/>
      <c r="R251" s="216"/>
      <c r="S251" s="216"/>
      <c r="T251" s="217"/>
      <c r="AT251" s="218" t="s">
        <v>186</v>
      </c>
      <c r="AU251" s="218" t="s">
        <v>89</v>
      </c>
      <c r="AV251" s="13" t="s">
        <v>89</v>
      </c>
      <c r="AW251" s="13" t="s">
        <v>35</v>
      </c>
      <c r="AX251" s="13" t="s">
        <v>87</v>
      </c>
      <c r="AY251" s="218" t="s">
        <v>177</v>
      </c>
    </row>
    <row r="252" spans="1:65" s="12" customFormat="1" ht="22.9" customHeight="1">
      <c r="B252" s="177"/>
      <c r="C252" s="178"/>
      <c r="D252" s="179" t="s">
        <v>79</v>
      </c>
      <c r="E252" s="191" t="s">
        <v>184</v>
      </c>
      <c r="F252" s="191" t="s">
        <v>909</v>
      </c>
      <c r="G252" s="178"/>
      <c r="H252" s="178"/>
      <c r="I252" s="181"/>
      <c r="J252" s="192">
        <f>BK252</f>
        <v>0</v>
      </c>
      <c r="K252" s="178"/>
      <c r="L252" s="183"/>
      <c r="M252" s="184"/>
      <c r="N252" s="185"/>
      <c r="O252" s="185"/>
      <c r="P252" s="186">
        <f>SUM(P253:P278)</f>
        <v>0</v>
      </c>
      <c r="Q252" s="185"/>
      <c r="R252" s="186">
        <f>SUM(R253:R278)</f>
        <v>12.38193424</v>
      </c>
      <c r="S252" s="185"/>
      <c r="T252" s="187">
        <f>SUM(T253:T278)</f>
        <v>0</v>
      </c>
      <c r="AR252" s="188" t="s">
        <v>87</v>
      </c>
      <c r="AT252" s="189" t="s">
        <v>79</v>
      </c>
      <c r="AU252" s="189" t="s">
        <v>87</v>
      </c>
      <c r="AY252" s="188" t="s">
        <v>177</v>
      </c>
      <c r="BK252" s="190">
        <f>SUM(BK253:BK278)</f>
        <v>0</v>
      </c>
    </row>
    <row r="253" spans="1:65" s="2" customFormat="1" ht="33" customHeight="1">
      <c r="A253" s="35"/>
      <c r="B253" s="36"/>
      <c r="C253" s="193" t="s">
        <v>301</v>
      </c>
      <c r="D253" s="193" t="s">
        <v>180</v>
      </c>
      <c r="E253" s="194" t="s">
        <v>910</v>
      </c>
      <c r="F253" s="195" t="s">
        <v>911</v>
      </c>
      <c r="G253" s="196" t="s">
        <v>380</v>
      </c>
      <c r="H253" s="197">
        <v>0.75600000000000001</v>
      </c>
      <c r="I253" s="198"/>
      <c r="J253" s="199">
        <f>ROUND(I253*H253,2)</f>
        <v>0</v>
      </c>
      <c r="K253" s="200"/>
      <c r="L253" s="40"/>
      <c r="M253" s="201" t="s">
        <v>1</v>
      </c>
      <c r="N253" s="202" t="s">
        <v>45</v>
      </c>
      <c r="O253" s="72"/>
      <c r="P253" s="203">
        <f>O253*H253</f>
        <v>0</v>
      </c>
      <c r="Q253" s="203">
        <v>1.221E-2</v>
      </c>
      <c r="R253" s="203">
        <f>Q253*H253</f>
        <v>9.230760000000001E-3</v>
      </c>
      <c r="S253" s="203">
        <v>0</v>
      </c>
      <c r="T253" s="204">
        <f>S253*H253</f>
        <v>0</v>
      </c>
      <c r="U253" s="35"/>
      <c r="V253" s="35"/>
      <c r="W253" s="35"/>
      <c r="X253" s="35"/>
      <c r="Y253" s="35"/>
      <c r="Z253" s="35"/>
      <c r="AA253" s="35"/>
      <c r="AB253" s="35"/>
      <c r="AC253" s="35"/>
      <c r="AD253" s="35"/>
      <c r="AE253" s="35"/>
      <c r="AR253" s="205" t="s">
        <v>184</v>
      </c>
      <c r="AT253" s="205" t="s">
        <v>180</v>
      </c>
      <c r="AU253" s="205" t="s">
        <v>89</v>
      </c>
      <c r="AY253" s="18" t="s">
        <v>177</v>
      </c>
      <c r="BE253" s="206">
        <f>IF(N253="základní",J253,0)</f>
        <v>0</v>
      </c>
      <c r="BF253" s="206">
        <f>IF(N253="snížená",J253,0)</f>
        <v>0</v>
      </c>
      <c r="BG253" s="206">
        <f>IF(N253="zákl. přenesená",J253,0)</f>
        <v>0</v>
      </c>
      <c r="BH253" s="206">
        <f>IF(N253="sníž. přenesená",J253,0)</f>
        <v>0</v>
      </c>
      <c r="BI253" s="206">
        <f>IF(N253="nulová",J253,0)</f>
        <v>0</v>
      </c>
      <c r="BJ253" s="18" t="s">
        <v>87</v>
      </c>
      <c r="BK253" s="206">
        <f>ROUND(I253*H253,2)</f>
        <v>0</v>
      </c>
      <c r="BL253" s="18" t="s">
        <v>184</v>
      </c>
      <c r="BM253" s="205" t="s">
        <v>912</v>
      </c>
    </row>
    <row r="254" spans="1:65" s="15" customFormat="1">
      <c r="B254" s="230"/>
      <c r="C254" s="231"/>
      <c r="D254" s="209" t="s">
        <v>186</v>
      </c>
      <c r="E254" s="232" t="s">
        <v>1</v>
      </c>
      <c r="F254" s="233" t="s">
        <v>913</v>
      </c>
      <c r="G254" s="231"/>
      <c r="H254" s="232" t="s">
        <v>1</v>
      </c>
      <c r="I254" s="234"/>
      <c r="J254" s="231"/>
      <c r="K254" s="231"/>
      <c r="L254" s="235"/>
      <c r="M254" s="236"/>
      <c r="N254" s="237"/>
      <c r="O254" s="237"/>
      <c r="P254" s="237"/>
      <c r="Q254" s="237"/>
      <c r="R254" s="237"/>
      <c r="S254" s="237"/>
      <c r="T254" s="238"/>
      <c r="AT254" s="239" t="s">
        <v>186</v>
      </c>
      <c r="AU254" s="239" t="s">
        <v>89</v>
      </c>
      <c r="AV254" s="15" t="s">
        <v>87</v>
      </c>
      <c r="AW254" s="15" t="s">
        <v>35</v>
      </c>
      <c r="AX254" s="15" t="s">
        <v>80</v>
      </c>
      <c r="AY254" s="239" t="s">
        <v>177</v>
      </c>
    </row>
    <row r="255" spans="1:65" s="15" customFormat="1">
      <c r="B255" s="230"/>
      <c r="C255" s="231"/>
      <c r="D255" s="209" t="s">
        <v>186</v>
      </c>
      <c r="E255" s="232" t="s">
        <v>1</v>
      </c>
      <c r="F255" s="233" t="s">
        <v>914</v>
      </c>
      <c r="G255" s="231"/>
      <c r="H255" s="232" t="s">
        <v>1</v>
      </c>
      <c r="I255" s="234"/>
      <c r="J255" s="231"/>
      <c r="K255" s="231"/>
      <c r="L255" s="235"/>
      <c r="M255" s="236"/>
      <c r="N255" s="237"/>
      <c r="O255" s="237"/>
      <c r="P255" s="237"/>
      <c r="Q255" s="237"/>
      <c r="R255" s="237"/>
      <c r="S255" s="237"/>
      <c r="T255" s="238"/>
      <c r="AT255" s="239" t="s">
        <v>186</v>
      </c>
      <c r="AU255" s="239" t="s">
        <v>89</v>
      </c>
      <c r="AV255" s="15" t="s">
        <v>87</v>
      </c>
      <c r="AW255" s="15" t="s">
        <v>35</v>
      </c>
      <c r="AX255" s="15" t="s">
        <v>80</v>
      </c>
      <c r="AY255" s="239" t="s">
        <v>177</v>
      </c>
    </row>
    <row r="256" spans="1:65" s="13" customFormat="1">
      <c r="B256" s="207"/>
      <c r="C256" s="208"/>
      <c r="D256" s="209" t="s">
        <v>186</v>
      </c>
      <c r="E256" s="210" t="s">
        <v>1</v>
      </c>
      <c r="F256" s="211" t="s">
        <v>915</v>
      </c>
      <c r="G256" s="208"/>
      <c r="H256" s="212">
        <v>0.75600000000000001</v>
      </c>
      <c r="I256" s="213"/>
      <c r="J256" s="208"/>
      <c r="K256" s="208"/>
      <c r="L256" s="214"/>
      <c r="M256" s="215"/>
      <c r="N256" s="216"/>
      <c r="O256" s="216"/>
      <c r="P256" s="216"/>
      <c r="Q256" s="216"/>
      <c r="R256" s="216"/>
      <c r="S256" s="216"/>
      <c r="T256" s="217"/>
      <c r="AT256" s="218" t="s">
        <v>186</v>
      </c>
      <c r="AU256" s="218" t="s">
        <v>89</v>
      </c>
      <c r="AV256" s="13" t="s">
        <v>89</v>
      </c>
      <c r="AW256" s="13" t="s">
        <v>35</v>
      </c>
      <c r="AX256" s="13" t="s">
        <v>80</v>
      </c>
      <c r="AY256" s="218" t="s">
        <v>177</v>
      </c>
    </row>
    <row r="257" spans="1:65" s="14" customFormat="1">
      <c r="B257" s="219"/>
      <c r="C257" s="220"/>
      <c r="D257" s="209" t="s">
        <v>186</v>
      </c>
      <c r="E257" s="221" t="s">
        <v>1</v>
      </c>
      <c r="F257" s="222" t="s">
        <v>188</v>
      </c>
      <c r="G257" s="220"/>
      <c r="H257" s="223">
        <v>0.75600000000000001</v>
      </c>
      <c r="I257" s="224"/>
      <c r="J257" s="220"/>
      <c r="K257" s="220"/>
      <c r="L257" s="225"/>
      <c r="M257" s="226"/>
      <c r="N257" s="227"/>
      <c r="O257" s="227"/>
      <c r="P257" s="227"/>
      <c r="Q257" s="227"/>
      <c r="R257" s="227"/>
      <c r="S257" s="227"/>
      <c r="T257" s="228"/>
      <c r="AT257" s="229" t="s">
        <v>186</v>
      </c>
      <c r="AU257" s="229" t="s">
        <v>89</v>
      </c>
      <c r="AV257" s="14" t="s">
        <v>184</v>
      </c>
      <c r="AW257" s="14" t="s">
        <v>35</v>
      </c>
      <c r="AX257" s="14" t="s">
        <v>87</v>
      </c>
      <c r="AY257" s="229" t="s">
        <v>177</v>
      </c>
    </row>
    <row r="258" spans="1:65" s="2" customFormat="1" ht="21.75" customHeight="1">
      <c r="A258" s="35"/>
      <c r="B258" s="36"/>
      <c r="C258" s="240" t="s">
        <v>305</v>
      </c>
      <c r="D258" s="240" t="s">
        <v>216</v>
      </c>
      <c r="E258" s="241" t="s">
        <v>916</v>
      </c>
      <c r="F258" s="242" t="s">
        <v>917</v>
      </c>
      <c r="G258" s="243" t="s">
        <v>380</v>
      </c>
      <c r="H258" s="244">
        <v>0.83199999999999996</v>
      </c>
      <c r="I258" s="245"/>
      <c r="J258" s="246">
        <f>ROUND(I258*H258,2)</f>
        <v>0</v>
      </c>
      <c r="K258" s="247"/>
      <c r="L258" s="248"/>
      <c r="M258" s="249" t="s">
        <v>1</v>
      </c>
      <c r="N258" s="250" t="s">
        <v>45</v>
      </c>
      <c r="O258" s="72"/>
      <c r="P258" s="203">
        <f>O258*H258</f>
        <v>0</v>
      </c>
      <c r="Q258" s="203">
        <v>1</v>
      </c>
      <c r="R258" s="203">
        <f>Q258*H258</f>
        <v>0.83199999999999996</v>
      </c>
      <c r="S258" s="203">
        <v>0</v>
      </c>
      <c r="T258" s="204">
        <f>S258*H258</f>
        <v>0</v>
      </c>
      <c r="U258" s="35"/>
      <c r="V258" s="35"/>
      <c r="W258" s="35"/>
      <c r="X258" s="35"/>
      <c r="Y258" s="35"/>
      <c r="Z258" s="35"/>
      <c r="AA258" s="35"/>
      <c r="AB258" s="35"/>
      <c r="AC258" s="35"/>
      <c r="AD258" s="35"/>
      <c r="AE258" s="35"/>
      <c r="AR258" s="205" t="s">
        <v>219</v>
      </c>
      <c r="AT258" s="205" t="s">
        <v>216</v>
      </c>
      <c r="AU258" s="205" t="s">
        <v>89</v>
      </c>
      <c r="AY258" s="18" t="s">
        <v>177</v>
      </c>
      <c r="BE258" s="206">
        <f>IF(N258="základní",J258,0)</f>
        <v>0</v>
      </c>
      <c r="BF258" s="206">
        <f>IF(N258="snížená",J258,0)</f>
        <v>0</v>
      </c>
      <c r="BG258" s="206">
        <f>IF(N258="zákl. přenesená",J258,0)</f>
        <v>0</v>
      </c>
      <c r="BH258" s="206">
        <f>IF(N258="sníž. přenesená",J258,0)</f>
        <v>0</v>
      </c>
      <c r="BI258" s="206">
        <f>IF(N258="nulová",J258,0)</f>
        <v>0</v>
      </c>
      <c r="BJ258" s="18" t="s">
        <v>87</v>
      </c>
      <c r="BK258" s="206">
        <f>ROUND(I258*H258,2)</f>
        <v>0</v>
      </c>
      <c r="BL258" s="18" t="s">
        <v>184</v>
      </c>
      <c r="BM258" s="205" t="s">
        <v>918</v>
      </c>
    </row>
    <row r="259" spans="1:65" s="13" customFormat="1">
      <c r="B259" s="207"/>
      <c r="C259" s="208"/>
      <c r="D259" s="209" t="s">
        <v>186</v>
      </c>
      <c r="E259" s="210" t="s">
        <v>1</v>
      </c>
      <c r="F259" s="211" t="s">
        <v>919</v>
      </c>
      <c r="G259" s="208"/>
      <c r="H259" s="212">
        <v>0.83199999999999996</v>
      </c>
      <c r="I259" s="213"/>
      <c r="J259" s="208"/>
      <c r="K259" s="208"/>
      <c r="L259" s="214"/>
      <c r="M259" s="215"/>
      <c r="N259" s="216"/>
      <c r="O259" s="216"/>
      <c r="P259" s="216"/>
      <c r="Q259" s="216"/>
      <c r="R259" s="216"/>
      <c r="S259" s="216"/>
      <c r="T259" s="217"/>
      <c r="AT259" s="218" t="s">
        <v>186</v>
      </c>
      <c r="AU259" s="218" t="s">
        <v>89</v>
      </c>
      <c r="AV259" s="13" t="s">
        <v>89</v>
      </c>
      <c r="AW259" s="13" t="s">
        <v>35</v>
      </c>
      <c r="AX259" s="13" t="s">
        <v>80</v>
      </c>
      <c r="AY259" s="218" t="s">
        <v>177</v>
      </c>
    </row>
    <row r="260" spans="1:65" s="14" customFormat="1">
      <c r="B260" s="219"/>
      <c r="C260" s="220"/>
      <c r="D260" s="209" t="s">
        <v>186</v>
      </c>
      <c r="E260" s="221" t="s">
        <v>1</v>
      </c>
      <c r="F260" s="222" t="s">
        <v>188</v>
      </c>
      <c r="G260" s="220"/>
      <c r="H260" s="223">
        <v>0.83199999999999996</v>
      </c>
      <c r="I260" s="224"/>
      <c r="J260" s="220"/>
      <c r="K260" s="220"/>
      <c r="L260" s="225"/>
      <c r="M260" s="226"/>
      <c r="N260" s="227"/>
      <c r="O260" s="227"/>
      <c r="P260" s="227"/>
      <c r="Q260" s="227"/>
      <c r="R260" s="227"/>
      <c r="S260" s="227"/>
      <c r="T260" s="228"/>
      <c r="AT260" s="229" t="s">
        <v>186</v>
      </c>
      <c r="AU260" s="229" t="s">
        <v>89</v>
      </c>
      <c r="AV260" s="14" t="s">
        <v>184</v>
      </c>
      <c r="AW260" s="14" t="s">
        <v>35</v>
      </c>
      <c r="AX260" s="14" t="s">
        <v>87</v>
      </c>
      <c r="AY260" s="229" t="s">
        <v>177</v>
      </c>
    </row>
    <row r="261" spans="1:65" s="2" customFormat="1" ht="21.75" customHeight="1">
      <c r="A261" s="35"/>
      <c r="B261" s="36"/>
      <c r="C261" s="193" t="s">
        <v>312</v>
      </c>
      <c r="D261" s="193" t="s">
        <v>180</v>
      </c>
      <c r="E261" s="194" t="s">
        <v>920</v>
      </c>
      <c r="F261" s="195" t="s">
        <v>921</v>
      </c>
      <c r="G261" s="196" t="s">
        <v>183</v>
      </c>
      <c r="H261" s="197">
        <v>2.3029999999999999</v>
      </c>
      <c r="I261" s="198"/>
      <c r="J261" s="199">
        <f>ROUND(I261*H261,2)</f>
        <v>0</v>
      </c>
      <c r="K261" s="200"/>
      <c r="L261" s="40"/>
      <c r="M261" s="201" t="s">
        <v>1</v>
      </c>
      <c r="N261" s="202" t="s">
        <v>45</v>
      </c>
      <c r="O261" s="72"/>
      <c r="P261" s="203">
        <f>O261*H261</f>
        <v>0</v>
      </c>
      <c r="Q261" s="203">
        <v>2.5019499999999999</v>
      </c>
      <c r="R261" s="203">
        <f>Q261*H261</f>
        <v>5.7619908499999992</v>
      </c>
      <c r="S261" s="203">
        <v>0</v>
      </c>
      <c r="T261" s="204">
        <f>S261*H261</f>
        <v>0</v>
      </c>
      <c r="U261" s="35"/>
      <c r="V261" s="35"/>
      <c r="W261" s="35"/>
      <c r="X261" s="35"/>
      <c r="Y261" s="35"/>
      <c r="Z261" s="35"/>
      <c r="AA261" s="35"/>
      <c r="AB261" s="35"/>
      <c r="AC261" s="35"/>
      <c r="AD261" s="35"/>
      <c r="AE261" s="35"/>
      <c r="AR261" s="205" t="s">
        <v>184</v>
      </c>
      <c r="AT261" s="205" t="s">
        <v>180</v>
      </c>
      <c r="AU261" s="205" t="s">
        <v>89</v>
      </c>
      <c r="AY261" s="18" t="s">
        <v>177</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184</v>
      </c>
      <c r="BM261" s="205" t="s">
        <v>922</v>
      </c>
    </row>
    <row r="262" spans="1:65" s="15" customFormat="1">
      <c r="B262" s="230"/>
      <c r="C262" s="231"/>
      <c r="D262" s="209" t="s">
        <v>186</v>
      </c>
      <c r="E262" s="232" t="s">
        <v>1</v>
      </c>
      <c r="F262" s="233" t="s">
        <v>775</v>
      </c>
      <c r="G262" s="231"/>
      <c r="H262" s="232" t="s">
        <v>1</v>
      </c>
      <c r="I262" s="234"/>
      <c r="J262" s="231"/>
      <c r="K262" s="231"/>
      <c r="L262" s="235"/>
      <c r="M262" s="236"/>
      <c r="N262" s="237"/>
      <c r="O262" s="237"/>
      <c r="P262" s="237"/>
      <c r="Q262" s="237"/>
      <c r="R262" s="237"/>
      <c r="S262" s="237"/>
      <c r="T262" s="238"/>
      <c r="AT262" s="239" t="s">
        <v>186</v>
      </c>
      <c r="AU262" s="239" t="s">
        <v>89</v>
      </c>
      <c r="AV262" s="15" t="s">
        <v>87</v>
      </c>
      <c r="AW262" s="15" t="s">
        <v>35</v>
      </c>
      <c r="AX262" s="15" t="s">
        <v>80</v>
      </c>
      <c r="AY262" s="239" t="s">
        <v>177</v>
      </c>
    </row>
    <row r="263" spans="1:65" s="13" customFormat="1">
      <c r="B263" s="207"/>
      <c r="C263" s="208"/>
      <c r="D263" s="209" t="s">
        <v>186</v>
      </c>
      <c r="E263" s="210" t="s">
        <v>1</v>
      </c>
      <c r="F263" s="211" t="s">
        <v>923</v>
      </c>
      <c r="G263" s="208"/>
      <c r="H263" s="212">
        <v>2.3029999999999999</v>
      </c>
      <c r="I263" s="213"/>
      <c r="J263" s="208"/>
      <c r="K263" s="208"/>
      <c r="L263" s="214"/>
      <c r="M263" s="215"/>
      <c r="N263" s="216"/>
      <c r="O263" s="216"/>
      <c r="P263" s="216"/>
      <c r="Q263" s="216"/>
      <c r="R263" s="216"/>
      <c r="S263" s="216"/>
      <c r="T263" s="217"/>
      <c r="AT263" s="218" t="s">
        <v>186</v>
      </c>
      <c r="AU263" s="218" t="s">
        <v>89</v>
      </c>
      <c r="AV263" s="13" t="s">
        <v>89</v>
      </c>
      <c r="AW263" s="13" t="s">
        <v>35</v>
      </c>
      <c r="AX263" s="13" t="s">
        <v>80</v>
      </c>
      <c r="AY263" s="218" t="s">
        <v>177</v>
      </c>
    </row>
    <row r="264" spans="1:65" s="14" customFormat="1">
      <c r="B264" s="219"/>
      <c r="C264" s="220"/>
      <c r="D264" s="209" t="s">
        <v>186</v>
      </c>
      <c r="E264" s="221" t="s">
        <v>1</v>
      </c>
      <c r="F264" s="222" t="s">
        <v>188</v>
      </c>
      <c r="G264" s="220"/>
      <c r="H264" s="223">
        <v>2.3029999999999999</v>
      </c>
      <c r="I264" s="224"/>
      <c r="J264" s="220"/>
      <c r="K264" s="220"/>
      <c r="L264" s="225"/>
      <c r="M264" s="226"/>
      <c r="N264" s="227"/>
      <c r="O264" s="227"/>
      <c r="P264" s="227"/>
      <c r="Q264" s="227"/>
      <c r="R264" s="227"/>
      <c r="S264" s="227"/>
      <c r="T264" s="228"/>
      <c r="AT264" s="229" t="s">
        <v>186</v>
      </c>
      <c r="AU264" s="229" t="s">
        <v>89</v>
      </c>
      <c r="AV264" s="14" t="s">
        <v>184</v>
      </c>
      <c r="AW264" s="14" t="s">
        <v>35</v>
      </c>
      <c r="AX264" s="14" t="s">
        <v>87</v>
      </c>
      <c r="AY264" s="229" t="s">
        <v>177</v>
      </c>
    </row>
    <row r="265" spans="1:65" s="2" customFormat="1" ht="24.2" customHeight="1">
      <c r="A265" s="35"/>
      <c r="B265" s="36"/>
      <c r="C265" s="193" t="s">
        <v>317</v>
      </c>
      <c r="D265" s="193" t="s">
        <v>180</v>
      </c>
      <c r="E265" s="194" t="s">
        <v>924</v>
      </c>
      <c r="F265" s="195" t="s">
        <v>925</v>
      </c>
      <c r="G265" s="196" t="s">
        <v>380</v>
      </c>
      <c r="H265" s="197">
        <v>0.32900000000000001</v>
      </c>
      <c r="I265" s="198"/>
      <c r="J265" s="199">
        <f>ROUND(I265*H265,2)</f>
        <v>0</v>
      </c>
      <c r="K265" s="200"/>
      <c r="L265" s="40"/>
      <c r="M265" s="201" t="s">
        <v>1</v>
      </c>
      <c r="N265" s="202" t="s">
        <v>45</v>
      </c>
      <c r="O265" s="72"/>
      <c r="P265" s="203">
        <f>O265*H265</f>
        <v>0</v>
      </c>
      <c r="Q265" s="203">
        <v>1.0492699999999999</v>
      </c>
      <c r="R265" s="203">
        <f>Q265*H265</f>
        <v>0.34520983</v>
      </c>
      <c r="S265" s="203">
        <v>0</v>
      </c>
      <c r="T265" s="204">
        <f>S265*H265</f>
        <v>0</v>
      </c>
      <c r="U265" s="35"/>
      <c r="V265" s="35"/>
      <c r="W265" s="35"/>
      <c r="X265" s="35"/>
      <c r="Y265" s="35"/>
      <c r="Z265" s="35"/>
      <c r="AA265" s="35"/>
      <c r="AB265" s="35"/>
      <c r="AC265" s="35"/>
      <c r="AD265" s="35"/>
      <c r="AE265" s="35"/>
      <c r="AR265" s="205" t="s">
        <v>184</v>
      </c>
      <c r="AT265" s="205" t="s">
        <v>180</v>
      </c>
      <c r="AU265" s="205" t="s">
        <v>89</v>
      </c>
      <c r="AY265" s="18" t="s">
        <v>177</v>
      </c>
      <c r="BE265" s="206">
        <f>IF(N265="základní",J265,0)</f>
        <v>0</v>
      </c>
      <c r="BF265" s="206">
        <f>IF(N265="snížená",J265,0)</f>
        <v>0</v>
      </c>
      <c r="BG265" s="206">
        <f>IF(N265="zákl. přenesená",J265,0)</f>
        <v>0</v>
      </c>
      <c r="BH265" s="206">
        <f>IF(N265="sníž. přenesená",J265,0)</f>
        <v>0</v>
      </c>
      <c r="BI265" s="206">
        <f>IF(N265="nulová",J265,0)</f>
        <v>0</v>
      </c>
      <c r="BJ265" s="18" t="s">
        <v>87</v>
      </c>
      <c r="BK265" s="206">
        <f>ROUND(I265*H265,2)</f>
        <v>0</v>
      </c>
      <c r="BL265" s="18" t="s">
        <v>184</v>
      </c>
      <c r="BM265" s="205" t="s">
        <v>926</v>
      </c>
    </row>
    <row r="266" spans="1:65" s="2" customFormat="1" ht="33" customHeight="1">
      <c r="A266" s="35"/>
      <c r="B266" s="36"/>
      <c r="C266" s="193" t="s">
        <v>321</v>
      </c>
      <c r="D266" s="193" t="s">
        <v>180</v>
      </c>
      <c r="E266" s="194" t="s">
        <v>927</v>
      </c>
      <c r="F266" s="195" t="s">
        <v>928</v>
      </c>
      <c r="G266" s="196" t="s">
        <v>199</v>
      </c>
      <c r="H266" s="197">
        <v>408.84</v>
      </c>
      <c r="I266" s="198"/>
      <c r="J266" s="199">
        <f>ROUND(I266*H266,2)</f>
        <v>0</v>
      </c>
      <c r="K266" s="200"/>
      <c r="L266" s="40"/>
      <c r="M266" s="201" t="s">
        <v>1</v>
      </c>
      <c r="N266" s="202" t="s">
        <v>45</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184</v>
      </c>
      <c r="AT266" s="205" t="s">
        <v>180</v>
      </c>
      <c r="AU266" s="205" t="s">
        <v>89</v>
      </c>
      <c r="AY266" s="18" t="s">
        <v>177</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184</v>
      </c>
      <c r="BM266" s="205" t="s">
        <v>929</v>
      </c>
    </row>
    <row r="267" spans="1:65" s="15" customFormat="1">
      <c r="B267" s="230"/>
      <c r="C267" s="231"/>
      <c r="D267" s="209" t="s">
        <v>186</v>
      </c>
      <c r="E267" s="232" t="s">
        <v>1</v>
      </c>
      <c r="F267" s="233" t="s">
        <v>706</v>
      </c>
      <c r="G267" s="231"/>
      <c r="H267" s="232" t="s">
        <v>1</v>
      </c>
      <c r="I267" s="234"/>
      <c r="J267" s="231"/>
      <c r="K267" s="231"/>
      <c r="L267" s="235"/>
      <c r="M267" s="236"/>
      <c r="N267" s="237"/>
      <c r="O267" s="237"/>
      <c r="P267" s="237"/>
      <c r="Q267" s="237"/>
      <c r="R267" s="237"/>
      <c r="S267" s="237"/>
      <c r="T267" s="238"/>
      <c r="AT267" s="239" t="s">
        <v>186</v>
      </c>
      <c r="AU267" s="239" t="s">
        <v>89</v>
      </c>
      <c r="AV267" s="15" t="s">
        <v>87</v>
      </c>
      <c r="AW267" s="15" t="s">
        <v>35</v>
      </c>
      <c r="AX267" s="15" t="s">
        <v>80</v>
      </c>
      <c r="AY267" s="239" t="s">
        <v>177</v>
      </c>
    </row>
    <row r="268" spans="1:65" s="15" customFormat="1">
      <c r="B268" s="230"/>
      <c r="C268" s="231"/>
      <c r="D268" s="209" t="s">
        <v>186</v>
      </c>
      <c r="E268" s="232" t="s">
        <v>1</v>
      </c>
      <c r="F268" s="233" t="s">
        <v>715</v>
      </c>
      <c r="G268" s="231"/>
      <c r="H268" s="232" t="s">
        <v>1</v>
      </c>
      <c r="I268" s="234"/>
      <c r="J268" s="231"/>
      <c r="K268" s="231"/>
      <c r="L268" s="235"/>
      <c r="M268" s="236"/>
      <c r="N268" s="237"/>
      <c r="O268" s="237"/>
      <c r="P268" s="237"/>
      <c r="Q268" s="237"/>
      <c r="R268" s="237"/>
      <c r="S268" s="237"/>
      <c r="T268" s="238"/>
      <c r="AT268" s="239" t="s">
        <v>186</v>
      </c>
      <c r="AU268" s="239" t="s">
        <v>89</v>
      </c>
      <c r="AV268" s="15" t="s">
        <v>87</v>
      </c>
      <c r="AW268" s="15" t="s">
        <v>35</v>
      </c>
      <c r="AX268" s="15" t="s">
        <v>80</v>
      </c>
      <c r="AY268" s="239" t="s">
        <v>177</v>
      </c>
    </row>
    <row r="269" spans="1:65" s="13" customFormat="1">
      <c r="B269" s="207"/>
      <c r="C269" s="208"/>
      <c r="D269" s="209" t="s">
        <v>186</v>
      </c>
      <c r="E269" s="210" t="s">
        <v>1</v>
      </c>
      <c r="F269" s="211" t="s">
        <v>716</v>
      </c>
      <c r="G269" s="208"/>
      <c r="H269" s="212">
        <v>56.76</v>
      </c>
      <c r="I269" s="213"/>
      <c r="J269" s="208"/>
      <c r="K269" s="208"/>
      <c r="L269" s="214"/>
      <c r="M269" s="215"/>
      <c r="N269" s="216"/>
      <c r="O269" s="216"/>
      <c r="P269" s="216"/>
      <c r="Q269" s="216"/>
      <c r="R269" s="216"/>
      <c r="S269" s="216"/>
      <c r="T269" s="217"/>
      <c r="AT269" s="218" t="s">
        <v>186</v>
      </c>
      <c r="AU269" s="218" t="s">
        <v>89</v>
      </c>
      <c r="AV269" s="13" t="s">
        <v>89</v>
      </c>
      <c r="AW269" s="13" t="s">
        <v>35</v>
      </c>
      <c r="AX269" s="13" t="s">
        <v>80</v>
      </c>
      <c r="AY269" s="218" t="s">
        <v>177</v>
      </c>
    </row>
    <row r="270" spans="1:65" s="13" customFormat="1">
      <c r="B270" s="207"/>
      <c r="C270" s="208"/>
      <c r="D270" s="209" t="s">
        <v>186</v>
      </c>
      <c r="E270" s="210" t="s">
        <v>1</v>
      </c>
      <c r="F270" s="211" t="s">
        <v>717</v>
      </c>
      <c r="G270" s="208"/>
      <c r="H270" s="212">
        <v>15</v>
      </c>
      <c r="I270" s="213"/>
      <c r="J270" s="208"/>
      <c r="K270" s="208"/>
      <c r="L270" s="214"/>
      <c r="M270" s="215"/>
      <c r="N270" s="216"/>
      <c r="O270" s="216"/>
      <c r="P270" s="216"/>
      <c r="Q270" s="216"/>
      <c r="R270" s="216"/>
      <c r="S270" s="216"/>
      <c r="T270" s="217"/>
      <c r="AT270" s="218" t="s">
        <v>186</v>
      </c>
      <c r="AU270" s="218" t="s">
        <v>89</v>
      </c>
      <c r="AV270" s="13" t="s">
        <v>89</v>
      </c>
      <c r="AW270" s="13" t="s">
        <v>35</v>
      </c>
      <c r="AX270" s="13" t="s">
        <v>80</v>
      </c>
      <c r="AY270" s="218" t="s">
        <v>177</v>
      </c>
    </row>
    <row r="271" spans="1:65" s="13" customFormat="1">
      <c r="B271" s="207"/>
      <c r="C271" s="208"/>
      <c r="D271" s="209" t="s">
        <v>186</v>
      </c>
      <c r="E271" s="210" t="s">
        <v>1</v>
      </c>
      <c r="F271" s="211" t="s">
        <v>718</v>
      </c>
      <c r="G271" s="208"/>
      <c r="H271" s="212">
        <v>14.19</v>
      </c>
      <c r="I271" s="213"/>
      <c r="J271" s="208"/>
      <c r="K271" s="208"/>
      <c r="L271" s="214"/>
      <c r="M271" s="215"/>
      <c r="N271" s="216"/>
      <c r="O271" s="216"/>
      <c r="P271" s="216"/>
      <c r="Q271" s="216"/>
      <c r="R271" s="216"/>
      <c r="S271" s="216"/>
      <c r="T271" s="217"/>
      <c r="AT271" s="218" t="s">
        <v>186</v>
      </c>
      <c r="AU271" s="218" t="s">
        <v>89</v>
      </c>
      <c r="AV271" s="13" t="s">
        <v>89</v>
      </c>
      <c r="AW271" s="13" t="s">
        <v>35</v>
      </c>
      <c r="AX271" s="13" t="s">
        <v>80</v>
      </c>
      <c r="AY271" s="218" t="s">
        <v>177</v>
      </c>
    </row>
    <row r="272" spans="1:65" s="13" customFormat="1">
      <c r="B272" s="207"/>
      <c r="C272" s="208"/>
      <c r="D272" s="209" t="s">
        <v>186</v>
      </c>
      <c r="E272" s="210" t="s">
        <v>1</v>
      </c>
      <c r="F272" s="211" t="s">
        <v>719</v>
      </c>
      <c r="G272" s="208"/>
      <c r="H272" s="212">
        <v>139.13999999999999</v>
      </c>
      <c r="I272" s="213"/>
      <c r="J272" s="208"/>
      <c r="K272" s="208"/>
      <c r="L272" s="214"/>
      <c r="M272" s="215"/>
      <c r="N272" s="216"/>
      <c r="O272" s="216"/>
      <c r="P272" s="216"/>
      <c r="Q272" s="216"/>
      <c r="R272" s="216"/>
      <c r="S272" s="216"/>
      <c r="T272" s="217"/>
      <c r="AT272" s="218" t="s">
        <v>186</v>
      </c>
      <c r="AU272" s="218" t="s">
        <v>89</v>
      </c>
      <c r="AV272" s="13" t="s">
        <v>89</v>
      </c>
      <c r="AW272" s="13" t="s">
        <v>35</v>
      </c>
      <c r="AX272" s="13" t="s">
        <v>80</v>
      </c>
      <c r="AY272" s="218" t="s">
        <v>177</v>
      </c>
    </row>
    <row r="273" spans="1:65" s="13" customFormat="1">
      <c r="B273" s="207"/>
      <c r="C273" s="208"/>
      <c r="D273" s="209" t="s">
        <v>186</v>
      </c>
      <c r="E273" s="210" t="s">
        <v>1</v>
      </c>
      <c r="F273" s="211" t="s">
        <v>720</v>
      </c>
      <c r="G273" s="208"/>
      <c r="H273" s="212">
        <v>14.19</v>
      </c>
      <c r="I273" s="213"/>
      <c r="J273" s="208"/>
      <c r="K273" s="208"/>
      <c r="L273" s="214"/>
      <c r="M273" s="215"/>
      <c r="N273" s="216"/>
      <c r="O273" s="216"/>
      <c r="P273" s="216"/>
      <c r="Q273" s="216"/>
      <c r="R273" s="216"/>
      <c r="S273" s="216"/>
      <c r="T273" s="217"/>
      <c r="AT273" s="218" t="s">
        <v>186</v>
      </c>
      <c r="AU273" s="218" t="s">
        <v>89</v>
      </c>
      <c r="AV273" s="13" t="s">
        <v>89</v>
      </c>
      <c r="AW273" s="13" t="s">
        <v>35</v>
      </c>
      <c r="AX273" s="13" t="s">
        <v>80</v>
      </c>
      <c r="AY273" s="218" t="s">
        <v>177</v>
      </c>
    </row>
    <row r="274" spans="1:65" s="13" customFormat="1">
      <c r="B274" s="207"/>
      <c r="C274" s="208"/>
      <c r="D274" s="209" t="s">
        <v>186</v>
      </c>
      <c r="E274" s="210" t="s">
        <v>1</v>
      </c>
      <c r="F274" s="211" t="s">
        <v>721</v>
      </c>
      <c r="G274" s="208"/>
      <c r="H274" s="212">
        <v>95.55</v>
      </c>
      <c r="I274" s="213"/>
      <c r="J274" s="208"/>
      <c r="K274" s="208"/>
      <c r="L274" s="214"/>
      <c r="M274" s="215"/>
      <c r="N274" s="216"/>
      <c r="O274" s="216"/>
      <c r="P274" s="216"/>
      <c r="Q274" s="216"/>
      <c r="R274" s="216"/>
      <c r="S274" s="216"/>
      <c r="T274" s="217"/>
      <c r="AT274" s="218" t="s">
        <v>186</v>
      </c>
      <c r="AU274" s="218" t="s">
        <v>89</v>
      </c>
      <c r="AV274" s="13" t="s">
        <v>89</v>
      </c>
      <c r="AW274" s="13" t="s">
        <v>35</v>
      </c>
      <c r="AX274" s="13" t="s">
        <v>80</v>
      </c>
      <c r="AY274" s="218" t="s">
        <v>177</v>
      </c>
    </row>
    <row r="275" spans="1:65" s="13" customFormat="1">
      <c r="B275" s="207"/>
      <c r="C275" s="208"/>
      <c r="D275" s="209" t="s">
        <v>186</v>
      </c>
      <c r="E275" s="210" t="s">
        <v>1</v>
      </c>
      <c r="F275" s="211" t="s">
        <v>722</v>
      </c>
      <c r="G275" s="208"/>
      <c r="H275" s="212">
        <v>74.010000000000005</v>
      </c>
      <c r="I275" s="213"/>
      <c r="J275" s="208"/>
      <c r="K275" s="208"/>
      <c r="L275" s="214"/>
      <c r="M275" s="215"/>
      <c r="N275" s="216"/>
      <c r="O275" s="216"/>
      <c r="P275" s="216"/>
      <c r="Q275" s="216"/>
      <c r="R275" s="216"/>
      <c r="S275" s="216"/>
      <c r="T275" s="217"/>
      <c r="AT275" s="218" t="s">
        <v>186</v>
      </c>
      <c r="AU275" s="218" t="s">
        <v>89</v>
      </c>
      <c r="AV275" s="13" t="s">
        <v>89</v>
      </c>
      <c r="AW275" s="13" t="s">
        <v>35</v>
      </c>
      <c r="AX275" s="13" t="s">
        <v>80</v>
      </c>
      <c r="AY275" s="218" t="s">
        <v>177</v>
      </c>
    </row>
    <row r="276" spans="1:65" s="14" customFormat="1">
      <c r="B276" s="219"/>
      <c r="C276" s="220"/>
      <c r="D276" s="209" t="s">
        <v>186</v>
      </c>
      <c r="E276" s="221" t="s">
        <v>1</v>
      </c>
      <c r="F276" s="222" t="s">
        <v>188</v>
      </c>
      <c r="G276" s="220"/>
      <c r="H276" s="223">
        <v>408.84</v>
      </c>
      <c r="I276" s="224"/>
      <c r="J276" s="220"/>
      <c r="K276" s="220"/>
      <c r="L276" s="225"/>
      <c r="M276" s="226"/>
      <c r="N276" s="227"/>
      <c r="O276" s="227"/>
      <c r="P276" s="227"/>
      <c r="Q276" s="227"/>
      <c r="R276" s="227"/>
      <c r="S276" s="227"/>
      <c r="T276" s="228"/>
      <c r="AT276" s="229" t="s">
        <v>186</v>
      </c>
      <c r="AU276" s="229" t="s">
        <v>89</v>
      </c>
      <c r="AV276" s="14" t="s">
        <v>184</v>
      </c>
      <c r="AW276" s="14" t="s">
        <v>35</v>
      </c>
      <c r="AX276" s="14" t="s">
        <v>87</v>
      </c>
      <c r="AY276" s="229" t="s">
        <v>177</v>
      </c>
    </row>
    <row r="277" spans="1:65" s="2" customFormat="1" ht="16.5" customHeight="1">
      <c r="A277" s="35"/>
      <c r="B277" s="36"/>
      <c r="C277" s="240" t="s">
        <v>326</v>
      </c>
      <c r="D277" s="240" t="s">
        <v>216</v>
      </c>
      <c r="E277" s="241" t="s">
        <v>930</v>
      </c>
      <c r="F277" s="242" t="s">
        <v>931</v>
      </c>
      <c r="G277" s="243" t="s">
        <v>199</v>
      </c>
      <c r="H277" s="244">
        <v>507.80399999999997</v>
      </c>
      <c r="I277" s="245"/>
      <c r="J277" s="246">
        <f>ROUND(I277*H277,2)</f>
        <v>0</v>
      </c>
      <c r="K277" s="247"/>
      <c r="L277" s="248"/>
      <c r="M277" s="249" t="s">
        <v>1</v>
      </c>
      <c r="N277" s="250" t="s">
        <v>45</v>
      </c>
      <c r="O277" s="72"/>
      <c r="P277" s="203">
        <f>O277*H277</f>
        <v>0</v>
      </c>
      <c r="Q277" s="203">
        <v>1.0699999999999999E-2</v>
      </c>
      <c r="R277" s="203">
        <f>Q277*H277</f>
        <v>5.4335027999999994</v>
      </c>
      <c r="S277" s="203">
        <v>0</v>
      </c>
      <c r="T277" s="204">
        <f>S277*H277</f>
        <v>0</v>
      </c>
      <c r="U277" s="35"/>
      <c r="V277" s="35"/>
      <c r="W277" s="35"/>
      <c r="X277" s="35"/>
      <c r="Y277" s="35"/>
      <c r="Z277" s="35"/>
      <c r="AA277" s="35"/>
      <c r="AB277" s="35"/>
      <c r="AC277" s="35"/>
      <c r="AD277" s="35"/>
      <c r="AE277" s="35"/>
      <c r="AR277" s="205" t="s">
        <v>219</v>
      </c>
      <c r="AT277" s="205" t="s">
        <v>216</v>
      </c>
      <c r="AU277" s="205" t="s">
        <v>89</v>
      </c>
      <c r="AY277" s="18" t="s">
        <v>177</v>
      </c>
      <c r="BE277" s="206">
        <f>IF(N277="základní",J277,0)</f>
        <v>0</v>
      </c>
      <c r="BF277" s="206">
        <f>IF(N277="snížená",J277,0)</f>
        <v>0</v>
      </c>
      <c r="BG277" s="206">
        <f>IF(N277="zákl. přenesená",J277,0)</f>
        <v>0</v>
      </c>
      <c r="BH277" s="206">
        <f>IF(N277="sníž. přenesená",J277,0)</f>
        <v>0</v>
      </c>
      <c r="BI277" s="206">
        <f>IF(N277="nulová",J277,0)</f>
        <v>0</v>
      </c>
      <c r="BJ277" s="18" t="s">
        <v>87</v>
      </c>
      <c r="BK277" s="206">
        <f>ROUND(I277*H277,2)</f>
        <v>0</v>
      </c>
      <c r="BL277" s="18" t="s">
        <v>184</v>
      </c>
      <c r="BM277" s="205" t="s">
        <v>932</v>
      </c>
    </row>
    <row r="278" spans="1:65" s="13" customFormat="1">
      <c r="B278" s="207"/>
      <c r="C278" s="208"/>
      <c r="D278" s="209" t="s">
        <v>186</v>
      </c>
      <c r="E278" s="208"/>
      <c r="F278" s="211" t="s">
        <v>933</v>
      </c>
      <c r="G278" s="208"/>
      <c r="H278" s="212">
        <v>507.80399999999997</v>
      </c>
      <c r="I278" s="213"/>
      <c r="J278" s="208"/>
      <c r="K278" s="208"/>
      <c r="L278" s="214"/>
      <c r="M278" s="215"/>
      <c r="N278" s="216"/>
      <c r="O278" s="216"/>
      <c r="P278" s="216"/>
      <c r="Q278" s="216"/>
      <c r="R278" s="216"/>
      <c r="S278" s="216"/>
      <c r="T278" s="217"/>
      <c r="AT278" s="218" t="s">
        <v>186</v>
      </c>
      <c r="AU278" s="218" t="s">
        <v>89</v>
      </c>
      <c r="AV278" s="13" t="s">
        <v>89</v>
      </c>
      <c r="AW278" s="13" t="s">
        <v>4</v>
      </c>
      <c r="AX278" s="13" t="s">
        <v>87</v>
      </c>
      <c r="AY278" s="218" t="s">
        <v>177</v>
      </c>
    </row>
    <row r="279" spans="1:65" s="12" customFormat="1" ht="22.9" customHeight="1">
      <c r="B279" s="177"/>
      <c r="C279" s="178"/>
      <c r="D279" s="179" t="s">
        <v>79</v>
      </c>
      <c r="E279" s="191" t="s">
        <v>195</v>
      </c>
      <c r="F279" s="191" t="s">
        <v>196</v>
      </c>
      <c r="G279" s="178"/>
      <c r="H279" s="178"/>
      <c r="I279" s="181"/>
      <c r="J279" s="192">
        <f>BK279</f>
        <v>0</v>
      </c>
      <c r="K279" s="178"/>
      <c r="L279" s="183"/>
      <c r="M279" s="184"/>
      <c r="N279" s="185"/>
      <c r="O279" s="185"/>
      <c r="P279" s="186">
        <f>SUM(P280:P426)</f>
        <v>0</v>
      </c>
      <c r="Q279" s="185"/>
      <c r="R279" s="186">
        <f>SUM(R280:R426)</f>
        <v>104.83803328000002</v>
      </c>
      <c r="S279" s="185"/>
      <c r="T279" s="187">
        <f>SUM(T280:T426)</f>
        <v>0</v>
      </c>
      <c r="AR279" s="188" t="s">
        <v>87</v>
      </c>
      <c r="AT279" s="189" t="s">
        <v>79</v>
      </c>
      <c r="AU279" s="189" t="s">
        <v>87</v>
      </c>
      <c r="AY279" s="188" t="s">
        <v>177</v>
      </c>
      <c r="BK279" s="190">
        <f>SUM(BK280:BK426)</f>
        <v>0</v>
      </c>
    </row>
    <row r="280" spans="1:65" s="2" customFormat="1" ht="37.9" customHeight="1">
      <c r="A280" s="35"/>
      <c r="B280" s="36"/>
      <c r="C280" s="193" t="s">
        <v>331</v>
      </c>
      <c r="D280" s="193" t="s">
        <v>180</v>
      </c>
      <c r="E280" s="194" t="s">
        <v>934</v>
      </c>
      <c r="F280" s="195" t="s">
        <v>935</v>
      </c>
      <c r="G280" s="196" t="s">
        <v>199</v>
      </c>
      <c r="H280" s="197">
        <v>476.44</v>
      </c>
      <c r="I280" s="198"/>
      <c r="J280" s="199">
        <f>ROUND(I280*H280,2)</f>
        <v>0</v>
      </c>
      <c r="K280" s="200"/>
      <c r="L280" s="40"/>
      <c r="M280" s="201" t="s">
        <v>1</v>
      </c>
      <c r="N280" s="202" t="s">
        <v>45</v>
      </c>
      <c r="O280" s="72"/>
      <c r="P280" s="203">
        <f>O280*H280</f>
        <v>0</v>
      </c>
      <c r="Q280" s="203">
        <v>9.1999999999999998E-3</v>
      </c>
      <c r="R280" s="203">
        <f>Q280*H280</f>
        <v>4.383248</v>
      </c>
      <c r="S280" s="203">
        <v>0</v>
      </c>
      <c r="T280" s="204">
        <f>S280*H280</f>
        <v>0</v>
      </c>
      <c r="U280" s="35"/>
      <c r="V280" s="35"/>
      <c r="W280" s="35"/>
      <c r="X280" s="35"/>
      <c r="Y280" s="35"/>
      <c r="Z280" s="35"/>
      <c r="AA280" s="35"/>
      <c r="AB280" s="35"/>
      <c r="AC280" s="35"/>
      <c r="AD280" s="35"/>
      <c r="AE280" s="35"/>
      <c r="AR280" s="205" t="s">
        <v>184</v>
      </c>
      <c r="AT280" s="205" t="s">
        <v>180</v>
      </c>
      <c r="AU280" s="205" t="s">
        <v>89</v>
      </c>
      <c r="AY280" s="18" t="s">
        <v>177</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184</v>
      </c>
      <c r="BM280" s="205" t="s">
        <v>936</v>
      </c>
    </row>
    <row r="281" spans="1:65" s="13" customFormat="1">
      <c r="B281" s="207"/>
      <c r="C281" s="208"/>
      <c r="D281" s="209" t="s">
        <v>186</v>
      </c>
      <c r="E281" s="210" t="s">
        <v>1</v>
      </c>
      <c r="F281" s="211" t="s">
        <v>937</v>
      </c>
      <c r="G281" s="208"/>
      <c r="H281" s="212">
        <v>115.15</v>
      </c>
      <c r="I281" s="213"/>
      <c r="J281" s="208"/>
      <c r="K281" s="208"/>
      <c r="L281" s="214"/>
      <c r="M281" s="215"/>
      <c r="N281" s="216"/>
      <c r="O281" s="216"/>
      <c r="P281" s="216"/>
      <c r="Q281" s="216"/>
      <c r="R281" s="216"/>
      <c r="S281" s="216"/>
      <c r="T281" s="217"/>
      <c r="AT281" s="218" t="s">
        <v>186</v>
      </c>
      <c r="AU281" s="218" t="s">
        <v>89</v>
      </c>
      <c r="AV281" s="13" t="s">
        <v>89</v>
      </c>
      <c r="AW281" s="13" t="s">
        <v>35</v>
      </c>
      <c r="AX281" s="13" t="s">
        <v>80</v>
      </c>
      <c r="AY281" s="218" t="s">
        <v>177</v>
      </c>
    </row>
    <row r="282" spans="1:65" s="13" customFormat="1">
      <c r="B282" s="207"/>
      <c r="C282" s="208"/>
      <c r="D282" s="209" t="s">
        <v>186</v>
      </c>
      <c r="E282" s="210" t="s">
        <v>1</v>
      </c>
      <c r="F282" s="211" t="s">
        <v>938</v>
      </c>
      <c r="G282" s="208"/>
      <c r="H282" s="212">
        <v>361.29</v>
      </c>
      <c r="I282" s="213"/>
      <c r="J282" s="208"/>
      <c r="K282" s="208"/>
      <c r="L282" s="214"/>
      <c r="M282" s="215"/>
      <c r="N282" s="216"/>
      <c r="O282" s="216"/>
      <c r="P282" s="216"/>
      <c r="Q282" s="216"/>
      <c r="R282" s="216"/>
      <c r="S282" s="216"/>
      <c r="T282" s="217"/>
      <c r="AT282" s="218" t="s">
        <v>186</v>
      </c>
      <c r="AU282" s="218" t="s">
        <v>89</v>
      </c>
      <c r="AV282" s="13" t="s">
        <v>89</v>
      </c>
      <c r="AW282" s="13" t="s">
        <v>35</v>
      </c>
      <c r="AX282" s="13" t="s">
        <v>80</v>
      </c>
      <c r="AY282" s="218" t="s">
        <v>177</v>
      </c>
    </row>
    <row r="283" spans="1:65" s="14" customFormat="1">
      <c r="B283" s="219"/>
      <c r="C283" s="220"/>
      <c r="D283" s="209" t="s">
        <v>186</v>
      </c>
      <c r="E283" s="221" t="s">
        <v>1</v>
      </c>
      <c r="F283" s="222" t="s">
        <v>188</v>
      </c>
      <c r="G283" s="220"/>
      <c r="H283" s="223">
        <v>476.44000000000005</v>
      </c>
      <c r="I283" s="224"/>
      <c r="J283" s="220"/>
      <c r="K283" s="220"/>
      <c r="L283" s="225"/>
      <c r="M283" s="226"/>
      <c r="N283" s="227"/>
      <c r="O283" s="227"/>
      <c r="P283" s="227"/>
      <c r="Q283" s="227"/>
      <c r="R283" s="227"/>
      <c r="S283" s="227"/>
      <c r="T283" s="228"/>
      <c r="AT283" s="229" t="s">
        <v>186</v>
      </c>
      <c r="AU283" s="229" t="s">
        <v>89</v>
      </c>
      <c r="AV283" s="14" t="s">
        <v>184</v>
      </c>
      <c r="AW283" s="14" t="s">
        <v>35</v>
      </c>
      <c r="AX283" s="14" t="s">
        <v>87</v>
      </c>
      <c r="AY283" s="229" t="s">
        <v>177</v>
      </c>
    </row>
    <row r="284" spans="1:65" s="2" customFormat="1" ht="55.5" customHeight="1">
      <c r="A284" s="35"/>
      <c r="B284" s="36"/>
      <c r="C284" s="193" t="s">
        <v>335</v>
      </c>
      <c r="D284" s="193" t="s">
        <v>180</v>
      </c>
      <c r="E284" s="194" t="s">
        <v>939</v>
      </c>
      <c r="F284" s="195" t="s">
        <v>940</v>
      </c>
      <c r="G284" s="196" t="s">
        <v>191</v>
      </c>
      <c r="H284" s="197">
        <v>1</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184</v>
      </c>
      <c r="AT284" s="205" t="s">
        <v>180</v>
      </c>
      <c r="AU284" s="205" t="s">
        <v>89</v>
      </c>
      <c r="AY284" s="18" t="s">
        <v>177</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184</v>
      </c>
      <c r="BM284" s="205" t="s">
        <v>941</v>
      </c>
    </row>
    <row r="285" spans="1:65" s="2" customFormat="1" ht="24.2" customHeight="1">
      <c r="A285" s="35"/>
      <c r="B285" s="36"/>
      <c r="C285" s="193" t="s">
        <v>339</v>
      </c>
      <c r="D285" s="193" t="s">
        <v>180</v>
      </c>
      <c r="E285" s="194" t="s">
        <v>942</v>
      </c>
      <c r="F285" s="195" t="s">
        <v>943</v>
      </c>
      <c r="G285" s="196" t="s">
        <v>199</v>
      </c>
      <c r="H285" s="197">
        <v>151.66200000000001</v>
      </c>
      <c r="I285" s="198"/>
      <c r="J285" s="199">
        <f>ROUND(I285*H285,2)</f>
        <v>0</v>
      </c>
      <c r="K285" s="200"/>
      <c r="L285" s="40"/>
      <c r="M285" s="201" t="s">
        <v>1</v>
      </c>
      <c r="N285" s="202" t="s">
        <v>45</v>
      </c>
      <c r="O285" s="72"/>
      <c r="P285" s="203">
        <f>O285*H285</f>
        <v>0</v>
      </c>
      <c r="Q285" s="203">
        <v>1.3129999999999999E-2</v>
      </c>
      <c r="R285" s="203">
        <f>Q285*H285</f>
        <v>1.9913220599999999</v>
      </c>
      <c r="S285" s="203">
        <v>0</v>
      </c>
      <c r="T285" s="204">
        <f>S285*H285</f>
        <v>0</v>
      </c>
      <c r="U285" s="35"/>
      <c r="V285" s="35"/>
      <c r="W285" s="35"/>
      <c r="X285" s="35"/>
      <c r="Y285" s="35"/>
      <c r="Z285" s="35"/>
      <c r="AA285" s="35"/>
      <c r="AB285" s="35"/>
      <c r="AC285" s="35"/>
      <c r="AD285" s="35"/>
      <c r="AE285" s="35"/>
      <c r="AR285" s="205" t="s">
        <v>184</v>
      </c>
      <c r="AT285" s="205" t="s">
        <v>180</v>
      </c>
      <c r="AU285" s="205" t="s">
        <v>89</v>
      </c>
      <c r="AY285" s="18" t="s">
        <v>177</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184</v>
      </c>
      <c r="BM285" s="205" t="s">
        <v>944</v>
      </c>
    </row>
    <row r="286" spans="1:65" s="13" customFormat="1">
      <c r="B286" s="207"/>
      <c r="C286" s="208"/>
      <c r="D286" s="209" t="s">
        <v>186</v>
      </c>
      <c r="E286" s="210" t="s">
        <v>1</v>
      </c>
      <c r="F286" s="211" t="s">
        <v>945</v>
      </c>
      <c r="G286" s="208"/>
      <c r="H286" s="212">
        <v>28.754000000000001</v>
      </c>
      <c r="I286" s="213"/>
      <c r="J286" s="208"/>
      <c r="K286" s="208"/>
      <c r="L286" s="214"/>
      <c r="M286" s="215"/>
      <c r="N286" s="216"/>
      <c r="O286" s="216"/>
      <c r="P286" s="216"/>
      <c r="Q286" s="216"/>
      <c r="R286" s="216"/>
      <c r="S286" s="216"/>
      <c r="T286" s="217"/>
      <c r="AT286" s="218" t="s">
        <v>186</v>
      </c>
      <c r="AU286" s="218" t="s">
        <v>89</v>
      </c>
      <c r="AV286" s="13" t="s">
        <v>89</v>
      </c>
      <c r="AW286" s="13" t="s">
        <v>35</v>
      </c>
      <c r="AX286" s="13" t="s">
        <v>80</v>
      </c>
      <c r="AY286" s="218" t="s">
        <v>177</v>
      </c>
    </row>
    <row r="287" spans="1:65" s="13" customFormat="1">
      <c r="B287" s="207"/>
      <c r="C287" s="208"/>
      <c r="D287" s="209" t="s">
        <v>186</v>
      </c>
      <c r="E287" s="210" t="s">
        <v>1</v>
      </c>
      <c r="F287" s="211" t="s">
        <v>946</v>
      </c>
      <c r="G287" s="208"/>
      <c r="H287" s="212">
        <v>11.337999999999999</v>
      </c>
      <c r="I287" s="213"/>
      <c r="J287" s="208"/>
      <c r="K287" s="208"/>
      <c r="L287" s="214"/>
      <c r="M287" s="215"/>
      <c r="N287" s="216"/>
      <c r="O287" s="216"/>
      <c r="P287" s="216"/>
      <c r="Q287" s="216"/>
      <c r="R287" s="216"/>
      <c r="S287" s="216"/>
      <c r="T287" s="217"/>
      <c r="AT287" s="218" t="s">
        <v>186</v>
      </c>
      <c r="AU287" s="218" t="s">
        <v>89</v>
      </c>
      <c r="AV287" s="13" t="s">
        <v>89</v>
      </c>
      <c r="AW287" s="13" t="s">
        <v>35</v>
      </c>
      <c r="AX287" s="13" t="s">
        <v>80</v>
      </c>
      <c r="AY287" s="218" t="s">
        <v>177</v>
      </c>
    </row>
    <row r="288" spans="1:65" s="13" customFormat="1">
      <c r="B288" s="207"/>
      <c r="C288" s="208"/>
      <c r="D288" s="209" t="s">
        <v>186</v>
      </c>
      <c r="E288" s="210" t="s">
        <v>1</v>
      </c>
      <c r="F288" s="211" t="s">
        <v>947</v>
      </c>
      <c r="G288" s="208"/>
      <c r="H288" s="212">
        <v>3.7349999999999999</v>
      </c>
      <c r="I288" s="213"/>
      <c r="J288" s="208"/>
      <c r="K288" s="208"/>
      <c r="L288" s="214"/>
      <c r="M288" s="215"/>
      <c r="N288" s="216"/>
      <c r="O288" s="216"/>
      <c r="P288" s="216"/>
      <c r="Q288" s="216"/>
      <c r="R288" s="216"/>
      <c r="S288" s="216"/>
      <c r="T288" s="217"/>
      <c r="AT288" s="218" t="s">
        <v>186</v>
      </c>
      <c r="AU288" s="218" t="s">
        <v>89</v>
      </c>
      <c r="AV288" s="13" t="s">
        <v>89</v>
      </c>
      <c r="AW288" s="13" t="s">
        <v>35</v>
      </c>
      <c r="AX288" s="13" t="s">
        <v>80</v>
      </c>
      <c r="AY288" s="218" t="s">
        <v>177</v>
      </c>
    </row>
    <row r="289" spans="1:65" s="16" customFormat="1">
      <c r="B289" s="259"/>
      <c r="C289" s="260"/>
      <c r="D289" s="209" t="s">
        <v>186</v>
      </c>
      <c r="E289" s="261" t="s">
        <v>1</v>
      </c>
      <c r="F289" s="262" t="s">
        <v>898</v>
      </c>
      <c r="G289" s="260"/>
      <c r="H289" s="263">
        <v>43.826999999999998</v>
      </c>
      <c r="I289" s="264"/>
      <c r="J289" s="260"/>
      <c r="K289" s="260"/>
      <c r="L289" s="265"/>
      <c r="M289" s="266"/>
      <c r="N289" s="267"/>
      <c r="O289" s="267"/>
      <c r="P289" s="267"/>
      <c r="Q289" s="267"/>
      <c r="R289" s="267"/>
      <c r="S289" s="267"/>
      <c r="T289" s="268"/>
      <c r="AT289" s="269" t="s">
        <v>186</v>
      </c>
      <c r="AU289" s="269" t="s">
        <v>89</v>
      </c>
      <c r="AV289" s="16" t="s">
        <v>178</v>
      </c>
      <c r="AW289" s="16" t="s">
        <v>35</v>
      </c>
      <c r="AX289" s="16" t="s">
        <v>80</v>
      </c>
      <c r="AY289" s="269" t="s">
        <v>177</v>
      </c>
    </row>
    <row r="290" spans="1:65" s="15" customFormat="1">
      <c r="B290" s="230"/>
      <c r="C290" s="231"/>
      <c r="D290" s="209" t="s">
        <v>186</v>
      </c>
      <c r="E290" s="232" t="s">
        <v>1</v>
      </c>
      <c r="F290" s="233" t="s">
        <v>948</v>
      </c>
      <c r="G290" s="231"/>
      <c r="H290" s="232" t="s">
        <v>1</v>
      </c>
      <c r="I290" s="234"/>
      <c r="J290" s="231"/>
      <c r="K290" s="231"/>
      <c r="L290" s="235"/>
      <c r="M290" s="236"/>
      <c r="N290" s="237"/>
      <c r="O290" s="237"/>
      <c r="P290" s="237"/>
      <c r="Q290" s="237"/>
      <c r="R290" s="237"/>
      <c r="S290" s="237"/>
      <c r="T290" s="238"/>
      <c r="AT290" s="239" t="s">
        <v>186</v>
      </c>
      <c r="AU290" s="239" t="s">
        <v>89</v>
      </c>
      <c r="AV290" s="15" t="s">
        <v>87</v>
      </c>
      <c r="AW290" s="15" t="s">
        <v>35</v>
      </c>
      <c r="AX290" s="15" t="s">
        <v>80</v>
      </c>
      <c r="AY290" s="239" t="s">
        <v>177</v>
      </c>
    </row>
    <row r="291" spans="1:65" s="13" customFormat="1" ht="22.5">
      <c r="B291" s="207"/>
      <c r="C291" s="208"/>
      <c r="D291" s="209" t="s">
        <v>186</v>
      </c>
      <c r="E291" s="210" t="s">
        <v>1</v>
      </c>
      <c r="F291" s="211" t="s">
        <v>949</v>
      </c>
      <c r="G291" s="208"/>
      <c r="H291" s="212">
        <v>40.33</v>
      </c>
      <c r="I291" s="213"/>
      <c r="J291" s="208"/>
      <c r="K291" s="208"/>
      <c r="L291" s="214"/>
      <c r="M291" s="215"/>
      <c r="N291" s="216"/>
      <c r="O291" s="216"/>
      <c r="P291" s="216"/>
      <c r="Q291" s="216"/>
      <c r="R291" s="216"/>
      <c r="S291" s="216"/>
      <c r="T291" s="217"/>
      <c r="AT291" s="218" t="s">
        <v>186</v>
      </c>
      <c r="AU291" s="218" t="s">
        <v>89</v>
      </c>
      <c r="AV291" s="13" t="s">
        <v>89</v>
      </c>
      <c r="AW291" s="13" t="s">
        <v>35</v>
      </c>
      <c r="AX291" s="13" t="s">
        <v>80</v>
      </c>
      <c r="AY291" s="218" t="s">
        <v>177</v>
      </c>
    </row>
    <row r="292" spans="1:65" s="13" customFormat="1">
      <c r="B292" s="207"/>
      <c r="C292" s="208"/>
      <c r="D292" s="209" t="s">
        <v>186</v>
      </c>
      <c r="E292" s="210" t="s">
        <v>1</v>
      </c>
      <c r="F292" s="211" t="s">
        <v>950</v>
      </c>
      <c r="G292" s="208"/>
      <c r="H292" s="212">
        <v>67.504999999999995</v>
      </c>
      <c r="I292" s="213"/>
      <c r="J292" s="208"/>
      <c r="K292" s="208"/>
      <c r="L292" s="214"/>
      <c r="M292" s="215"/>
      <c r="N292" s="216"/>
      <c r="O292" s="216"/>
      <c r="P292" s="216"/>
      <c r="Q292" s="216"/>
      <c r="R292" s="216"/>
      <c r="S292" s="216"/>
      <c r="T292" s="217"/>
      <c r="AT292" s="218" t="s">
        <v>186</v>
      </c>
      <c r="AU292" s="218" t="s">
        <v>89</v>
      </c>
      <c r="AV292" s="13" t="s">
        <v>89</v>
      </c>
      <c r="AW292" s="13" t="s">
        <v>35</v>
      </c>
      <c r="AX292" s="13" t="s">
        <v>80</v>
      </c>
      <c r="AY292" s="218" t="s">
        <v>177</v>
      </c>
    </row>
    <row r="293" spans="1:65" s="16" customFormat="1">
      <c r="B293" s="259"/>
      <c r="C293" s="260"/>
      <c r="D293" s="209" t="s">
        <v>186</v>
      </c>
      <c r="E293" s="261" t="s">
        <v>1</v>
      </c>
      <c r="F293" s="262" t="s">
        <v>898</v>
      </c>
      <c r="G293" s="260"/>
      <c r="H293" s="263">
        <v>107.83499999999999</v>
      </c>
      <c r="I293" s="264"/>
      <c r="J293" s="260"/>
      <c r="K293" s="260"/>
      <c r="L293" s="265"/>
      <c r="M293" s="266"/>
      <c r="N293" s="267"/>
      <c r="O293" s="267"/>
      <c r="P293" s="267"/>
      <c r="Q293" s="267"/>
      <c r="R293" s="267"/>
      <c r="S293" s="267"/>
      <c r="T293" s="268"/>
      <c r="AT293" s="269" t="s">
        <v>186</v>
      </c>
      <c r="AU293" s="269" t="s">
        <v>89</v>
      </c>
      <c r="AV293" s="16" t="s">
        <v>178</v>
      </c>
      <c r="AW293" s="16" t="s">
        <v>35</v>
      </c>
      <c r="AX293" s="16" t="s">
        <v>80</v>
      </c>
      <c r="AY293" s="269" t="s">
        <v>177</v>
      </c>
    </row>
    <row r="294" spans="1:65" s="14" customFormat="1">
      <c r="B294" s="219"/>
      <c r="C294" s="220"/>
      <c r="D294" s="209" t="s">
        <v>186</v>
      </c>
      <c r="E294" s="221" t="s">
        <v>1</v>
      </c>
      <c r="F294" s="222" t="s">
        <v>188</v>
      </c>
      <c r="G294" s="220"/>
      <c r="H294" s="223">
        <v>151.66199999999998</v>
      </c>
      <c r="I294" s="224"/>
      <c r="J294" s="220"/>
      <c r="K294" s="220"/>
      <c r="L294" s="225"/>
      <c r="M294" s="226"/>
      <c r="N294" s="227"/>
      <c r="O294" s="227"/>
      <c r="P294" s="227"/>
      <c r="Q294" s="227"/>
      <c r="R294" s="227"/>
      <c r="S294" s="227"/>
      <c r="T294" s="228"/>
      <c r="AT294" s="229" t="s">
        <v>186</v>
      </c>
      <c r="AU294" s="229" t="s">
        <v>89</v>
      </c>
      <c r="AV294" s="14" t="s">
        <v>184</v>
      </c>
      <c r="AW294" s="14" t="s">
        <v>35</v>
      </c>
      <c r="AX294" s="14" t="s">
        <v>87</v>
      </c>
      <c r="AY294" s="229" t="s">
        <v>177</v>
      </c>
    </row>
    <row r="295" spans="1:65" s="2" customFormat="1" ht="24.2" customHeight="1">
      <c r="A295" s="35"/>
      <c r="B295" s="36"/>
      <c r="C295" s="193" t="s">
        <v>344</v>
      </c>
      <c r="D295" s="193" t="s">
        <v>180</v>
      </c>
      <c r="E295" s="194" t="s">
        <v>951</v>
      </c>
      <c r="F295" s="195" t="s">
        <v>952</v>
      </c>
      <c r="G295" s="196" t="s">
        <v>199</v>
      </c>
      <c r="H295" s="197">
        <v>3.48</v>
      </c>
      <c r="I295" s="198"/>
      <c r="J295" s="199">
        <f>ROUND(I295*H295,2)</f>
        <v>0</v>
      </c>
      <c r="K295" s="200"/>
      <c r="L295" s="40"/>
      <c r="M295" s="201" t="s">
        <v>1</v>
      </c>
      <c r="N295" s="202" t="s">
        <v>45</v>
      </c>
      <c r="O295" s="72"/>
      <c r="P295" s="203">
        <f>O295*H295</f>
        <v>0</v>
      </c>
      <c r="Q295" s="203">
        <v>3.3579999999999999E-2</v>
      </c>
      <c r="R295" s="203">
        <f>Q295*H295</f>
        <v>0.1168584</v>
      </c>
      <c r="S295" s="203">
        <v>0</v>
      </c>
      <c r="T295" s="204">
        <f>S295*H295</f>
        <v>0</v>
      </c>
      <c r="U295" s="35"/>
      <c r="V295" s="35"/>
      <c r="W295" s="35"/>
      <c r="X295" s="35"/>
      <c r="Y295" s="35"/>
      <c r="Z295" s="35"/>
      <c r="AA295" s="35"/>
      <c r="AB295" s="35"/>
      <c r="AC295" s="35"/>
      <c r="AD295" s="35"/>
      <c r="AE295" s="35"/>
      <c r="AR295" s="205" t="s">
        <v>184</v>
      </c>
      <c r="AT295" s="205" t="s">
        <v>180</v>
      </c>
      <c r="AU295" s="205" t="s">
        <v>89</v>
      </c>
      <c r="AY295" s="18" t="s">
        <v>177</v>
      </c>
      <c r="BE295" s="206">
        <f>IF(N295="základní",J295,0)</f>
        <v>0</v>
      </c>
      <c r="BF295" s="206">
        <f>IF(N295="snížená",J295,0)</f>
        <v>0</v>
      </c>
      <c r="BG295" s="206">
        <f>IF(N295="zákl. přenesená",J295,0)</f>
        <v>0</v>
      </c>
      <c r="BH295" s="206">
        <f>IF(N295="sníž. přenesená",J295,0)</f>
        <v>0</v>
      </c>
      <c r="BI295" s="206">
        <f>IF(N295="nulová",J295,0)</f>
        <v>0</v>
      </c>
      <c r="BJ295" s="18" t="s">
        <v>87</v>
      </c>
      <c r="BK295" s="206">
        <f>ROUND(I295*H295,2)</f>
        <v>0</v>
      </c>
      <c r="BL295" s="18" t="s">
        <v>184</v>
      </c>
      <c r="BM295" s="205" t="s">
        <v>953</v>
      </c>
    </row>
    <row r="296" spans="1:65" s="15" customFormat="1">
      <c r="B296" s="230"/>
      <c r="C296" s="231"/>
      <c r="D296" s="209" t="s">
        <v>186</v>
      </c>
      <c r="E296" s="232" t="s">
        <v>1</v>
      </c>
      <c r="F296" s="233" t="s">
        <v>775</v>
      </c>
      <c r="G296" s="231"/>
      <c r="H296" s="232" t="s">
        <v>1</v>
      </c>
      <c r="I296" s="234"/>
      <c r="J296" s="231"/>
      <c r="K296" s="231"/>
      <c r="L296" s="235"/>
      <c r="M296" s="236"/>
      <c r="N296" s="237"/>
      <c r="O296" s="237"/>
      <c r="P296" s="237"/>
      <c r="Q296" s="237"/>
      <c r="R296" s="237"/>
      <c r="S296" s="237"/>
      <c r="T296" s="238"/>
      <c r="AT296" s="239" t="s">
        <v>186</v>
      </c>
      <c r="AU296" s="239" t="s">
        <v>89</v>
      </c>
      <c r="AV296" s="15" t="s">
        <v>87</v>
      </c>
      <c r="AW296" s="15" t="s">
        <v>35</v>
      </c>
      <c r="AX296" s="15" t="s">
        <v>80</v>
      </c>
      <c r="AY296" s="239" t="s">
        <v>177</v>
      </c>
    </row>
    <row r="297" spans="1:65" s="15" customFormat="1">
      <c r="B297" s="230"/>
      <c r="C297" s="231"/>
      <c r="D297" s="209" t="s">
        <v>186</v>
      </c>
      <c r="E297" s="232" t="s">
        <v>1</v>
      </c>
      <c r="F297" s="233" t="s">
        <v>954</v>
      </c>
      <c r="G297" s="231"/>
      <c r="H297" s="232" t="s">
        <v>1</v>
      </c>
      <c r="I297" s="234"/>
      <c r="J297" s="231"/>
      <c r="K297" s="231"/>
      <c r="L297" s="235"/>
      <c r="M297" s="236"/>
      <c r="N297" s="237"/>
      <c r="O297" s="237"/>
      <c r="P297" s="237"/>
      <c r="Q297" s="237"/>
      <c r="R297" s="237"/>
      <c r="S297" s="237"/>
      <c r="T297" s="238"/>
      <c r="AT297" s="239" t="s">
        <v>186</v>
      </c>
      <c r="AU297" s="239" t="s">
        <v>89</v>
      </c>
      <c r="AV297" s="15" t="s">
        <v>87</v>
      </c>
      <c r="AW297" s="15" t="s">
        <v>35</v>
      </c>
      <c r="AX297" s="15" t="s">
        <v>80</v>
      </c>
      <c r="AY297" s="239" t="s">
        <v>177</v>
      </c>
    </row>
    <row r="298" spans="1:65" s="13" customFormat="1">
      <c r="B298" s="207"/>
      <c r="C298" s="208"/>
      <c r="D298" s="209" t="s">
        <v>186</v>
      </c>
      <c r="E298" s="210" t="s">
        <v>1</v>
      </c>
      <c r="F298" s="211" t="s">
        <v>955</v>
      </c>
      <c r="G298" s="208"/>
      <c r="H298" s="212">
        <v>3.48</v>
      </c>
      <c r="I298" s="213"/>
      <c r="J298" s="208"/>
      <c r="K298" s="208"/>
      <c r="L298" s="214"/>
      <c r="M298" s="215"/>
      <c r="N298" s="216"/>
      <c r="O298" s="216"/>
      <c r="P298" s="216"/>
      <c r="Q298" s="216"/>
      <c r="R298" s="216"/>
      <c r="S298" s="216"/>
      <c r="T298" s="217"/>
      <c r="AT298" s="218" t="s">
        <v>186</v>
      </c>
      <c r="AU298" s="218" t="s">
        <v>89</v>
      </c>
      <c r="AV298" s="13" t="s">
        <v>89</v>
      </c>
      <c r="AW298" s="13" t="s">
        <v>35</v>
      </c>
      <c r="AX298" s="13" t="s">
        <v>80</v>
      </c>
      <c r="AY298" s="218" t="s">
        <v>177</v>
      </c>
    </row>
    <row r="299" spans="1:65" s="14" customFormat="1">
      <c r="B299" s="219"/>
      <c r="C299" s="220"/>
      <c r="D299" s="209" t="s">
        <v>186</v>
      </c>
      <c r="E299" s="221" t="s">
        <v>1</v>
      </c>
      <c r="F299" s="222" t="s">
        <v>188</v>
      </c>
      <c r="G299" s="220"/>
      <c r="H299" s="223">
        <v>3.48</v>
      </c>
      <c r="I299" s="224"/>
      <c r="J299" s="220"/>
      <c r="K299" s="220"/>
      <c r="L299" s="225"/>
      <c r="M299" s="226"/>
      <c r="N299" s="227"/>
      <c r="O299" s="227"/>
      <c r="P299" s="227"/>
      <c r="Q299" s="227"/>
      <c r="R299" s="227"/>
      <c r="S299" s="227"/>
      <c r="T299" s="228"/>
      <c r="AT299" s="229" t="s">
        <v>186</v>
      </c>
      <c r="AU299" s="229" t="s">
        <v>89</v>
      </c>
      <c r="AV299" s="14" t="s">
        <v>184</v>
      </c>
      <c r="AW299" s="14" t="s">
        <v>35</v>
      </c>
      <c r="AX299" s="14" t="s">
        <v>87</v>
      </c>
      <c r="AY299" s="229" t="s">
        <v>177</v>
      </c>
    </row>
    <row r="300" spans="1:65" s="2" customFormat="1" ht="33" customHeight="1">
      <c r="A300" s="35"/>
      <c r="B300" s="36"/>
      <c r="C300" s="193" t="s">
        <v>348</v>
      </c>
      <c r="D300" s="193" t="s">
        <v>180</v>
      </c>
      <c r="E300" s="194" t="s">
        <v>956</v>
      </c>
      <c r="F300" s="195" t="s">
        <v>957</v>
      </c>
      <c r="G300" s="196" t="s">
        <v>199</v>
      </c>
      <c r="H300" s="197">
        <v>1838.15</v>
      </c>
      <c r="I300" s="198"/>
      <c r="J300" s="199">
        <f>ROUND(I300*H300,2)</f>
        <v>0</v>
      </c>
      <c r="K300" s="200"/>
      <c r="L300" s="40"/>
      <c r="M300" s="201" t="s">
        <v>1</v>
      </c>
      <c r="N300" s="202" t="s">
        <v>45</v>
      </c>
      <c r="O300" s="72"/>
      <c r="P300" s="203">
        <f>O300*H300</f>
        <v>0</v>
      </c>
      <c r="Q300" s="203">
        <v>9.2999999999999992E-3</v>
      </c>
      <c r="R300" s="203">
        <f>Q300*H300</f>
        <v>17.094794999999998</v>
      </c>
      <c r="S300" s="203">
        <v>0</v>
      </c>
      <c r="T300" s="204">
        <f>S300*H300</f>
        <v>0</v>
      </c>
      <c r="U300" s="35"/>
      <c r="V300" s="35"/>
      <c r="W300" s="35"/>
      <c r="X300" s="35"/>
      <c r="Y300" s="35"/>
      <c r="Z300" s="35"/>
      <c r="AA300" s="35"/>
      <c r="AB300" s="35"/>
      <c r="AC300" s="35"/>
      <c r="AD300" s="35"/>
      <c r="AE300" s="35"/>
      <c r="AR300" s="205" t="s">
        <v>184</v>
      </c>
      <c r="AT300" s="205" t="s">
        <v>180</v>
      </c>
      <c r="AU300" s="205" t="s">
        <v>89</v>
      </c>
      <c r="AY300" s="18" t="s">
        <v>177</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184</v>
      </c>
      <c r="BM300" s="205" t="s">
        <v>958</v>
      </c>
    </row>
    <row r="301" spans="1:65" s="13" customFormat="1">
      <c r="B301" s="207"/>
      <c r="C301" s="208"/>
      <c r="D301" s="209" t="s">
        <v>186</v>
      </c>
      <c r="E301" s="210" t="s">
        <v>1</v>
      </c>
      <c r="F301" s="211" t="s">
        <v>959</v>
      </c>
      <c r="G301" s="208"/>
      <c r="H301" s="212">
        <v>93.995000000000005</v>
      </c>
      <c r="I301" s="213"/>
      <c r="J301" s="208"/>
      <c r="K301" s="208"/>
      <c r="L301" s="214"/>
      <c r="M301" s="215"/>
      <c r="N301" s="216"/>
      <c r="O301" s="216"/>
      <c r="P301" s="216"/>
      <c r="Q301" s="216"/>
      <c r="R301" s="216"/>
      <c r="S301" s="216"/>
      <c r="T301" s="217"/>
      <c r="AT301" s="218" t="s">
        <v>186</v>
      </c>
      <c r="AU301" s="218" t="s">
        <v>89</v>
      </c>
      <c r="AV301" s="13" t="s">
        <v>89</v>
      </c>
      <c r="AW301" s="13" t="s">
        <v>35</v>
      </c>
      <c r="AX301" s="13" t="s">
        <v>80</v>
      </c>
      <c r="AY301" s="218" t="s">
        <v>177</v>
      </c>
    </row>
    <row r="302" spans="1:65" s="13" customFormat="1">
      <c r="B302" s="207"/>
      <c r="C302" s="208"/>
      <c r="D302" s="209" t="s">
        <v>186</v>
      </c>
      <c r="E302" s="210" t="s">
        <v>1</v>
      </c>
      <c r="F302" s="211" t="s">
        <v>960</v>
      </c>
      <c r="G302" s="208"/>
      <c r="H302" s="212">
        <v>87.652000000000001</v>
      </c>
      <c r="I302" s="213"/>
      <c r="J302" s="208"/>
      <c r="K302" s="208"/>
      <c r="L302" s="214"/>
      <c r="M302" s="215"/>
      <c r="N302" s="216"/>
      <c r="O302" s="216"/>
      <c r="P302" s="216"/>
      <c r="Q302" s="216"/>
      <c r="R302" s="216"/>
      <c r="S302" s="216"/>
      <c r="T302" s="217"/>
      <c r="AT302" s="218" t="s">
        <v>186</v>
      </c>
      <c r="AU302" s="218" t="s">
        <v>89</v>
      </c>
      <c r="AV302" s="13" t="s">
        <v>89</v>
      </c>
      <c r="AW302" s="13" t="s">
        <v>35</v>
      </c>
      <c r="AX302" s="13" t="s">
        <v>80</v>
      </c>
      <c r="AY302" s="218" t="s">
        <v>177</v>
      </c>
    </row>
    <row r="303" spans="1:65" s="13" customFormat="1">
      <c r="B303" s="207"/>
      <c r="C303" s="208"/>
      <c r="D303" s="209" t="s">
        <v>186</v>
      </c>
      <c r="E303" s="210" t="s">
        <v>1</v>
      </c>
      <c r="F303" s="211" t="s">
        <v>961</v>
      </c>
      <c r="G303" s="208"/>
      <c r="H303" s="212">
        <v>99.045000000000002</v>
      </c>
      <c r="I303" s="213"/>
      <c r="J303" s="208"/>
      <c r="K303" s="208"/>
      <c r="L303" s="214"/>
      <c r="M303" s="215"/>
      <c r="N303" s="216"/>
      <c r="O303" s="216"/>
      <c r="P303" s="216"/>
      <c r="Q303" s="216"/>
      <c r="R303" s="216"/>
      <c r="S303" s="216"/>
      <c r="T303" s="217"/>
      <c r="AT303" s="218" t="s">
        <v>186</v>
      </c>
      <c r="AU303" s="218" t="s">
        <v>89</v>
      </c>
      <c r="AV303" s="13" t="s">
        <v>89</v>
      </c>
      <c r="AW303" s="13" t="s">
        <v>35</v>
      </c>
      <c r="AX303" s="13" t="s">
        <v>80</v>
      </c>
      <c r="AY303" s="218" t="s">
        <v>177</v>
      </c>
    </row>
    <row r="304" spans="1:65" s="13" customFormat="1">
      <c r="B304" s="207"/>
      <c r="C304" s="208"/>
      <c r="D304" s="209" t="s">
        <v>186</v>
      </c>
      <c r="E304" s="210" t="s">
        <v>1</v>
      </c>
      <c r="F304" s="211" t="s">
        <v>962</v>
      </c>
      <c r="G304" s="208"/>
      <c r="H304" s="212">
        <v>101.36499999999999</v>
      </c>
      <c r="I304" s="213"/>
      <c r="J304" s="208"/>
      <c r="K304" s="208"/>
      <c r="L304" s="214"/>
      <c r="M304" s="215"/>
      <c r="N304" s="216"/>
      <c r="O304" s="216"/>
      <c r="P304" s="216"/>
      <c r="Q304" s="216"/>
      <c r="R304" s="216"/>
      <c r="S304" s="216"/>
      <c r="T304" s="217"/>
      <c r="AT304" s="218" t="s">
        <v>186</v>
      </c>
      <c r="AU304" s="218" t="s">
        <v>89</v>
      </c>
      <c r="AV304" s="13" t="s">
        <v>89</v>
      </c>
      <c r="AW304" s="13" t="s">
        <v>35</v>
      </c>
      <c r="AX304" s="13" t="s">
        <v>80</v>
      </c>
      <c r="AY304" s="218" t="s">
        <v>177</v>
      </c>
    </row>
    <row r="305" spans="1:65" s="13" customFormat="1">
      <c r="B305" s="207"/>
      <c r="C305" s="208"/>
      <c r="D305" s="209" t="s">
        <v>186</v>
      </c>
      <c r="E305" s="210" t="s">
        <v>1</v>
      </c>
      <c r="F305" s="211" t="s">
        <v>963</v>
      </c>
      <c r="G305" s="208"/>
      <c r="H305" s="212">
        <v>32.67</v>
      </c>
      <c r="I305" s="213"/>
      <c r="J305" s="208"/>
      <c r="K305" s="208"/>
      <c r="L305" s="214"/>
      <c r="M305" s="215"/>
      <c r="N305" s="216"/>
      <c r="O305" s="216"/>
      <c r="P305" s="216"/>
      <c r="Q305" s="216"/>
      <c r="R305" s="216"/>
      <c r="S305" s="216"/>
      <c r="T305" s="217"/>
      <c r="AT305" s="218" t="s">
        <v>186</v>
      </c>
      <c r="AU305" s="218" t="s">
        <v>89</v>
      </c>
      <c r="AV305" s="13" t="s">
        <v>89</v>
      </c>
      <c r="AW305" s="13" t="s">
        <v>35</v>
      </c>
      <c r="AX305" s="13" t="s">
        <v>80</v>
      </c>
      <c r="AY305" s="218" t="s">
        <v>177</v>
      </c>
    </row>
    <row r="306" spans="1:65" s="16" customFormat="1">
      <c r="B306" s="259"/>
      <c r="C306" s="260"/>
      <c r="D306" s="209" t="s">
        <v>186</v>
      </c>
      <c r="E306" s="261" t="s">
        <v>1</v>
      </c>
      <c r="F306" s="262" t="s">
        <v>898</v>
      </c>
      <c r="G306" s="260"/>
      <c r="H306" s="263">
        <v>414.72700000000003</v>
      </c>
      <c r="I306" s="264"/>
      <c r="J306" s="260"/>
      <c r="K306" s="260"/>
      <c r="L306" s="265"/>
      <c r="M306" s="266"/>
      <c r="N306" s="267"/>
      <c r="O306" s="267"/>
      <c r="P306" s="267"/>
      <c r="Q306" s="267"/>
      <c r="R306" s="267"/>
      <c r="S306" s="267"/>
      <c r="T306" s="268"/>
      <c r="AT306" s="269" t="s">
        <v>186</v>
      </c>
      <c r="AU306" s="269" t="s">
        <v>89</v>
      </c>
      <c r="AV306" s="16" t="s">
        <v>178</v>
      </c>
      <c r="AW306" s="16" t="s">
        <v>35</v>
      </c>
      <c r="AX306" s="16" t="s">
        <v>80</v>
      </c>
      <c r="AY306" s="269" t="s">
        <v>177</v>
      </c>
    </row>
    <row r="307" spans="1:65" s="13" customFormat="1" ht="22.5">
      <c r="B307" s="207"/>
      <c r="C307" s="208"/>
      <c r="D307" s="209" t="s">
        <v>186</v>
      </c>
      <c r="E307" s="210" t="s">
        <v>1</v>
      </c>
      <c r="F307" s="211" t="s">
        <v>964</v>
      </c>
      <c r="G307" s="208"/>
      <c r="H307" s="212">
        <v>81.625</v>
      </c>
      <c r="I307" s="213"/>
      <c r="J307" s="208"/>
      <c r="K307" s="208"/>
      <c r="L307" s="214"/>
      <c r="M307" s="215"/>
      <c r="N307" s="216"/>
      <c r="O307" s="216"/>
      <c r="P307" s="216"/>
      <c r="Q307" s="216"/>
      <c r="R307" s="216"/>
      <c r="S307" s="216"/>
      <c r="T307" s="217"/>
      <c r="AT307" s="218" t="s">
        <v>186</v>
      </c>
      <c r="AU307" s="218" t="s">
        <v>89</v>
      </c>
      <c r="AV307" s="13" t="s">
        <v>89</v>
      </c>
      <c r="AW307" s="13" t="s">
        <v>35</v>
      </c>
      <c r="AX307" s="13" t="s">
        <v>80</v>
      </c>
      <c r="AY307" s="218" t="s">
        <v>177</v>
      </c>
    </row>
    <row r="308" spans="1:65" s="13" customFormat="1">
      <c r="B308" s="207"/>
      <c r="C308" s="208"/>
      <c r="D308" s="209" t="s">
        <v>186</v>
      </c>
      <c r="E308" s="210" t="s">
        <v>1</v>
      </c>
      <c r="F308" s="211" t="s">
        <v>965</v>
      </c>
      <c r="G308" s="208"/>
      <c r="H308" s="212">
        <v>36.604999999999997</v>
      </c>
      <c r="I308" s="213"/>
      <c r="J308" s="208"/>
      <c r="K308" s="208"/>
      <c r="L308" s="214"/>
      <c r="M308" s="215"/>
      <c r="N308" s="216"/>
      <c r="O308" s="216"/>
      <c r="P308" s="216"/>
      <c r="Q308" s="216"/>
      <c r="R308" s="216"/>
      <c r="S308" s="216"/>
      <c r="T308" s="217"/>
      <c r="AT308" s="218" t="s">
        <v>186</v>
      </c>
      <c r="AU308" s="218" t="s">
        <v>89</v>
      </c>
      <c r="AV308" s="13" t="s">
        <v>89</v>
      </c>
      <c r="AW308" s="13" t="s">
        <v>35</v>
      </c>
      <c r="AX308" s="13" t="s">
        <v>80</v>
      </c>
      <c r="AY308" s="218" t="s">
        <v>177</v>
      </c>
    </row>
    <row r="309" spans="1:65" s="13" customFormat="1" ht="22.5">
      <c r="B309" s="207"/>
      <c r="C309" s="208"/>
      <c r="D309" s="209" t="s">
        <v>186</v>
      </c>
      <c r="E309" s="210" t="s">
        <v>1</v>
      </c>
      <c r="F309" s="211" t="s">
        <v>966</v>
      </c>
      <c r="G309" s="208"/>
      <c r="H309" s="212">
        <v>328.35</v>
      </c>
      <c r="I309" s="213"/>
      <c r="J309" s="208"/>
      <c r="K309" s="208"/>
      <c r="L309" s="214"/>
      <c r="M309" s="215"/>
      <c r="N309" s="216"/>
      <c r="O309" s="216"/>
      <c r="P309" s="216"/>
      <c r="Q309" s="216"/>
      <c r="R309" s="216"/>
      <c r="S309" s="216"/>
      <c r="T309" s="217"/>
      <c r="AT309" s="218" t="s">
        <v>186</v>
      </c>
      <c r="AU309" s="218" t="s">
        <v>89</v>
      </c>
      <c r="AV309" s="13" t="s">
        <v>89</v>
      </c>
      <c r="AW309" s="13" t="s">
        <v>35</v>
      </c>
      <c r="AX309" s="13" t="s">
        <v>80</v>
      </c>
      <c r="AY309" s="218" t="s">
        <v>177</v>
      </c>
    </row>
    <row r="310" spans="1:65" s="13" customFormat="1">
      <c r="B310" s="207"/>
      <c r="C310" s="208"/>
      <c r="D310" s="209" t="s">
        <v>186</v>
      </c>
      <c r="E310" s="210" t="s">
        <v>1</v>
      </c>
      <c r="F310" s="211" t="s">
        <v>967</v>
      </c>
      <c r="G310" s="208"/>
      <c r="H310" s="212">
        <v>288.26</v>
      </c>
      <c r="I310" s="213"/>
      <c r="J310" s="208"/>
      <c r="K310" s="208"/>
      <c r="L310" s="214"/>
      <c r="M310" s="215"/>
      <c r="N310" s="216"/>
      <c r="O310" s="216"/>
      <c r="P310" s="216"/>
      <c r="Q310" s="216"/>
      <c r="R310" s="216"/>
      <c r="S310" s="216"/>
      <c r="T310" s="217"/>
      <c r="AT310" s="218" t="s">
        <v>186</v>
      </c>
      <c r="AU310" s="218" t="s">
        <v>89</v>
      </c>
      <c r="AV310" s="13" t="s">
        <v>89</v>
      </c>
      <c r="AW310" s="13" t="s">
        <v>35</v>
      </c>
      <c r="AX310" s="13" t="s">
        <v>80</v>
      </c>
      <c r="AY310" s="218" t="s">
        <v>177</v>
      </c>
    </row>
    <row r="311" spans="1:65" s="13" customFormat="1" ht="22.5">
      <c r="B311" s="207"/>
      <c r="C311" s="208"/>
      <c r="D311" s="209" t="s">
        <v>186</v>
      </c>
      <c r="E311" s="210" t="s">
        <v>1</v>
      </c>
      <c r="F311" s="211" t="s">
        <v>968</v>
      </c>
      <c r="G311" s="208"/>
      <c r="H311" s="212">
        <v>287.625</v>
      </c>
      <c r="I311" s="213"/>
      <c r="J311" s="208"/>
      <c r="K311" s="208"/>
      <c r="L311" s="214"/>
      <c r="M311" s="215"/>
      <c r="N311" s="216"/>
      <c r="O311" s="216"/>
      <c r="P311" s="216"/>
      <c r="Q311" s="216"/>
      <c r="R311" s="216"/>
      <c r="S311" s="216"/>
      <c r="T311" s="217"/>
      <c r="AT311" s="218" t="s">
        <v>186</v>
      </c>
      <c r="AU311" s="218" t="s">
        <v>89</v>
      </c>
      <c r="AV311" s="13" t="s">
        <v>89</v>
      </c>
      <c r="AW311" s="13" t="s">
        <v>35</v>
      </c>
      <c r="AX311" s="13" t="s">
        <v>80</v>
      </c>
      <c r="AY311" s="218" t="s">
        <v>177</v>
      </c>
    </row>
    <row r="312" spans="1:65" s="13" customFormat="1" ht="22.5">
      <c r="B312" s="207"/>
      <c r="C312" s="208"/>
      <c r="D312" s="209" t="s">
        <v>186</v>
      </c>
      <c r="E312" s="210" t="s">
        <v>1</v>
      </c>
      <c r="F312" s="211" t="s">
        <v>969</v>
      </c>
      <c r="G312" s="208"/>
      <c r="H312" s="212">
        <v>328.5</v>
      </c>
      <c r="I312" s="213"/>
      <c r="J312" s="208"/>
      <c r="K312" s="208"/>
      <c r="L312" s="214"/>
      <c r="M312" s="215"/>
      <c r="N312" s="216"/>
      <c r="O312" s="216"/>
      <c r="P312" s="216"/>
      <c r="Q312" s="216"/>
      <c r="R312" s="216"/>
      <c r="S312" s="216"/>
      <c r="T312" s="217"/>
      <c r="AT312" s="218" t="s">
        <v>186</v>
      </c>
      <c r="AU312" s="218" t="s">
        <v>89</v>
      </c>
      <c r="AV312" s="13" t="s">
        <v>89</v>
      </c>
      <c r="AW312" s="13" t="s">
        <v>35</v>
      </c>
      <c r="AX312" s="13" t="s">
        <v>80</v>
      </c>
      <c r="AY312" s="218" t="s">
        <v>177</v>
      </c>
    </row>
    <row r="313" spans="1:65" s="13" customFormat="1">
      <c r="B313" s="207"/>
      <c r="C313" s="208"/>
      <c r="D313" s="209" t="s">
        <v>186</v>
      </c>
      <c r="E313" s="210" t="s">
        <v>1</v>
      </c>
      <c r="F313" s="211" t="s">
        <v>970</v>
      </c>
      <c r="G313" s="208"/>
      <c r="H313" s="212">
        <v>79.400000000000006</v>
      </c>
      <c r="I313" s="213"/>
      <c r="J313" s="208"/>
      <c r="K313" s="208"/>
      <c r="L313" s="214"/>
      <c r="M313" s="215"/>
      <c r="N313" s="216"/>
      <c r="O313" s="216"/>
      <c r="P313" s="216"/>
      <c r="Q313" s="216"/>
      <c r="R313" s="216"/>
      <c r="S313" s="216"/>
      <c r="T313" s="217"/>
      <c r="AT313" s="218" t="s">
        <v>186</v>
      </c>
      <c r="AU313" s="218" t="s">
        <v>89</v>
      </c>
      <c r="AV313" s="13" t="s">
        <v>89</v>
      </c>
      <c r="AW313" s="13" t="s">
        <v>35</v>
      </c>
      <c r="AX313" s="13" t="s">
        <v>80</v>
      </c>
      <c r="AY313" s="218" t="s">
        <v>177</v>
      </c>
    </row>
    <row r="314" spans="1:65" s="13" customFormat="1" ht="22.5">
      <c r="B314" s="207"/>
      <c r="C314" s="208"/>
      <c r="D314" s="209" t="s">
        <v>186</v>
      </c>
      <c r="E314" s="210" t="s">
        <v>1</v>
      </c>
      <c r="F314" s="211" t="s">
        <v>971</v>
      </c>
      <c r="G314" s="208"/>
      <c r="H314" s="212">
        <v>144.72</v>
      </c>
      <c r="I314" s="213"/>
      <c r="J314" s="208"/>
      <c r="K314" s="208"/>
      <c r="L314" s="214"/>
      <c r="M314" s="215"/>
      <c r="N314" s="216"/>
      <c r="O314" s="216"/>
      <c r="P314" s="216"/>
      <c r="Q314" s="216"/>
      <c r="R314" s="216"/>
      <c r="S314" s="216"/>
      <c r="T314" s="217"/>
      <c r="AT314" s="218" t="s">
        <v>186</v>
      </c>
      <c r="AU314" s="218" t="s">
        <v>89</v>
      </c>
      <c r="AV314" s="13" t="s">
        <v>89</v>
      </c>
      <c r="AW314" s="13" t="s">
        <v>35</v>
      </c>
      <c r="AX314" s="13" t="s">
        <v>80</v>
      </c>
      <c r="AY314" s="218" t="s">
        <v>177</v>
      </c>
    </row>
    <row r="315" spans="1:65" s="16" customFormat="1">
      <c r="B315" s="259"/>
      <c r="C315" s="260"/>
      <c r="D315" s="209" t="s">
        <v>186</v>
      </c>
      <c r="E315" s="261" t="s">
        <v>1</v>
      </c>
      <c r="F315" s="262" t="s">
        <v>898</v>
      </c>
      <c r="G315" s="260"/>
      <c r="H315" s="263">
        <v>1575.0850000000003</v>
      </c>
      <c r="I315" s="264"/>
      <c r="J315" s="260"/>
      <c r="K315" s="260"/>
      <c r="L315" s="265"/>
      <c r="M315" s="266"/>
      <c r="N315" s="267"/>
      <c r="O315" s="267"/>
      <c r="P315" s="267"/>
      <c r="Q315" s="267"/>
      <c r="R315" s="267"/>
      <c r="S315" s="267"/>
      <c r="T315" s="268"/>
      <c r="AT315" s="269" t="s">
        <v>186</v>
      </c>
      <c r="AU315" s="269" t="s">
        <v>89</v>
      </c>
      <c r="AV315" s="16" t="s">
        <v>178</v>
      </c>
      <c r="AW315" s="16" t="s">
        <v>35</v>
      </c>
      <c r="AX315" s="16" t="s">
        <v>80</v>
      </c>
      <c r="AY315" s="269" t="s">
        <v>177</v>
      </c>
    </row>
    <row r="316" spans="1:65" s="13" customFormat="1">
      <c r="B316" s="207"/>
      <c r="C316" s="208"/>
      <c r="D316" s="209" t="s">
        <v>186</v>
      </c>
      <c r="E316" s="210" t="s">
        <v>1</v>
      </c>
      <c r="F316" s="211" t="s">
        <v>972</v>
      </c>
      <c r="G316" s="208"/>
      <c r="H316" s="212">
        <v>-151.66200000000001</v>
      </c>
      <c r="I316" s="213"/>
      <c r="J316" s="208"/>
      <c r="K316" s="208"/>
      <c r="L316" s="214"/>
      <c r="M316" s="215"/>
      <c r="N316" s="216"/>
      <c r="O316" s="216"/>
      <c r="P316" s="216"/>
      <c r="Q316" s="216"/>
      <c r="R316" s="216"/>
      <c r="S316" s="216"/>
      <c r="T316" s="217"/>
      <c r="AT316" s="218" t="s">
        <v>186</v>
      </c>
      <c r="AU316" s="218" t="s">
        <v>89</v>
      </c>
      <c r="AV316" s="13" t="s">
        <v>89</v>
      </c>
      <c r="AW316" s="13" t="s">
        <v>35</v>
      </c>
      <c r="AX316" s="13" t="s">
        <v>80</v>
      </c>
      <c r="AY316" s="218" t="s">
        <v>177</v>
      </c>
    </row>
    <row r="317" spans="1:65" s="14" customFormat="1">
      <c r="B317" s="219"/>
      <c r="C317" s="220"/>
      <c r="D317" s="209" t="s">
        <v>186</v>
      </c>
      <c r="E317" s="221" t="s">
        <v>1</v>
      </c>
      <c r="F317" s="222" t="s">
        <v>188</v>
      </c>
      <c r="G317" s="220"/>
      <c r="H317" s="223">
        <v>1838.15</v>
      </c>
      <c r="I317" s="224"/>
      <c r="J317" s="220"/>
      <c r="K317" s="220"/>
      <c r="L317" s="225"/>
      <c r="M317" s="226"/>
      <c r="N317" s="227"/>
      <c r="O317" s="227"/>
      <c r="P317" s="227"/>
      <c r="Q317" s="227"/>
      <c r="R317" s="227"/>
      <c r="S317" s="227"/>
      <c r="T317" s="228"/>
      <c r="AT317" s="229" t="s">
        <v>186</v>
      </c>
      <c r="AU317" s="229" t="s">
        <v>89</v>
      </c>
      <c r="AV317" s="14" t="s">
        <v>184</v>
      </c>
      <c r="AW317" s="14" t="s">
        <v>35</v>
      </c>
      <c r="AX317" s="14" t="s">
        <v>87</v>
      </c>
      <c r="AY317" s="229" t="s">
        <v>177</v>
      </c>
    </row>
    <row r="318" spans="1:65" s="2" customFormat="1" ht="37.9" customHeight="1">
      <c r="A318" s="35"/>
      <c r="B318" s="36"/>
      <c r="C318" s="193" t="s">
        <v>352</v>
      </c>
      <c r="D318" s="193" t="s">
        <v>180</v>
      </c>
      <c r="E318" s="194" t="s">
        <v>973</v>
      </c>
      <c r="F318" s="195" t="s">
        <v>974</v>
      </c>
      <c r="G318" s="196" t="s">
        <v>199</v>
      </c>
      <c r="H318" s="197">
        <v>43.2</v>
      </c>
      <c r="I318" s="198"/>
      <c r="J318" s="199">
        <f>ROUND(I318*H318,2)</f>
        <v>0</v>
      </c>
      <c r="K318" s="200"/>
      <c r="L318" s="40"/>
      <c r="M318" s="201" t="s">
        <v>1</v>
      </c>
      <c r="N318" s="202" t="s">
        <v>45</v>
      </c>
      <c r="O318" s="72"/>
      <c r="P318" s="203">
        <f>O318*H318</f>
        <v>0</v>
      </c>
      <c r="Q318" s="203">
        <v>9.2999999999999992E-3</v>
      </c>
      <c r="R318" s="203">
        <f>Q318*H318</f>
        <v>0.40176000000000001</v>
      </c>
      <c r="S318" s="203">
        <v>0</v>
      </c>
      <c r="T318" s="204">
        <f>S318*H318</f>
        <v>0</v>
      </c>
      <c r="U318" s="35"/>
      <c r="V318" s="35"/>
      <c r="W318" s="35"/>
      <c r="X318" s="35"/>
      <c r="Y318" s="35"/>
      <c r="Z318" s="35"/>
      <c r="AA318" s="35"/>
      <c r="AB318" s="35"/>
      <c r="AC318" s="35"/>
      <c r="AD318" s="35"/>
      <c r="AE318" s="35"/>
      <c r="AR318" s="205" t="s">
        <v>184</v>
      </c>
      <c r="AT318" s="205" t="s">
        <v>180</v>
      </c>
      <c r="AU318" s="205" t="s">
        <v>89</v>
      </c>
      <c r="AY318" s="18" t="s">
        <v>177</v>
      </c>
      <c r="BE318" s="206">
        <f>IF(N318="základní",J318,0)</f>
        <v>0</v>
      </c>
      <c r="BF318" s="206">
        <f>IF(N318="snížená",J318,0)</f>
        <v>0</v>
      </c>
      <c r="BG318" s="206">
        <f>IF(N318="zákl. přenesená",J318,0)</f>
        <v>0</v>
      </c>
      <c r="BH318" s="206">
        <f>IF(N318="sníž. přenesená",J318,0)</f>
        <v>0</v>
      </c>
      <c r="BI318" s="206">
        <f>IF(N318="nulová",J318,0)</f>
        <v>0</v>
      </c>
      <c r="BJ318" s="18" t="s">
        <v>87</v>
      </c>
      <c r="BK318" s="206">
        <f>ROUND(I318*H318,2)</f>
        <v>0</v>
      </c>
      <c r="BL318" s="18" t="s">
        <v>184</v>
      </c>
      <c r="BM318" s="205" t="s">
        <v>975</v>
      </c>
    </row>
    <row r="319" spans="1:65" s="13" customFormat="1">
      <c r="B319" s="207"/>
      <c r="C319" s="208"/>
      <c r="D319" s="209" t="s">
        <v>186</v>
      </c>
      <c r="E319" s="210" t="s">
        <v>1</v>
      </c>
      <c r="F319" s="211" t="s">
        <v>976</v>
      </c>
      <c r="G319" s="208"/>
      <c r="H319" s="212">
        <v>43.2</v>
      </c>
      <c r="I319" s="213"/>
      <c r="J319" s="208"/>
      <c r="K319" s="208"/>
      <c r="L319" s="214"/>
      <c r="M319" s="215"/>
      <c r="N319" s="216"/>
      <c r="O319" s="216"/>
      <c r="P319" s="216"/>
      <c r="Q319" s="216"/>
      <c r="R319" s="216"/>
      <c r="S319" s="216"/>
      <c r="T319" s="217"/>
      <c r="AT319" s="218" t="s">
        <v>186</v>
      </c>
      <c r="AU319" s="218" t="s">
        <v>89</v>
      </c>
      <c r="AV319" s="13" t="s">
        <v>89</v>
      </c>
      <c r="AW319" s="13" t="s">
        <v>35</v>
      </c>
      <c r="AX319" s="13" t="s">
        <v>87</v>
      </c>
      <c r="AY319" s="218" t="s">
        <v>177</v>
      </c>
    </row>
    <row r="320" spans="1:65" s="2" customFormat="1" ht="21.75" customHeight="1">
      <c r="A320" s="35"/>
      <c r="B320" s="36"/>
      <c r="C320" s="193" t="s">
        <v>356</v>
      </c>
      <c r="D320" s="193" t="s">
        <v>180</v>
      </c>
      <c r="E320" s="194" t="s">
        <v>977</v>
      </c>
      <c r="F320" s="195" t="s">
        <v>978</v>
      </c>
      <c r="G320" s="196" t="s">
        <v>199</v>
      </c>
      <c r="H320" s="197">
        <v>1.0840000000000001</v>
      </c>
      <c r="I320" s="198"/>
      <c r="J320" s="199">
        <f>ROUND(I320*H320,2)</f>
        <v>0</v>
      </c>
      <c r="K320" s="200"/>
      <c r="L320" s="40"/>
      <c r="M320" s="201" t="s">
        <v>1</v>
      </c>
      <c r="N320" s="202" t="s">
        <v>45</v>
      </c>
      <c r="O320" s="72"/>
      <c r="P320" s="203">
        <f>O320*H320</f>
        <v>0</v>
      </c>
      <c r="Q320" s="203">
        <v>4.3800000000000002E-3</v>
      </c>
      <c r="R320" s="203">
        <f>Q320*H320</f>
        <v>4.747920000000001E-3</v>
      </c>
      <c r="S320" s="203">
        <v>0</v>
      </c>
      <c r="T320" s="204">
        <f>S320*H320</f>
        <v>0</v>
      </c>
      <c r="U320" s="35"/>
      <c r="V320" s="35"/>
      <c r="W320" s="35"/>
      <c r="X320" s="35"/>
      <c r="Y320" s="35"/>
      <c r="Z320" s="35"/>
      <c r="AA320" s="35"/>
      <c r="AB320" s="35"/>
      <c r="AC320" s="35"/>
      <c r="AD320" s="35"/>
      <c r="AE320" s="35"/>
      <c r="AR320" s="205" t="s">
        <v>184</v>
      </c>
      <c r="AT320" s="205" t="s">
        <v>180</v>
      </c>
      <c r="AU320" s="205" t="s">
        <v>89</v>
      </c>
      <c r="AY320" s="18" t="s">
        <v>177</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184</v>
      </c>
      <c r="BM320" s="205" t="s">
        <v>979</v>
      </c>
    </row>
    <row r="321" spans="1:65" s="15" customFormat="1">
      <c r="B321" s="230"/>
      <c r="C321" s="231"/>
      <c r="D321" s="209" t="s">
        <v>186</v>
      </c>
      <c r="E321" s="232" t="s">
        <v>1</v>
      </c>
      <c r="F321" s="233" t="s">
        <v>775</v>
      </c>
      <c r="G321" s="231"/>
      <c r="H321" s="232" t="s">
        <v>1</v>
      </c>
      <c r="I321" s="234"/>
      <c r="J321" s="231"/>
      <c r="K321" s="231"/>
      <c r="L321" s="235"/>
      <c r="M321" s="236"/>
      <c r="N321" s="237"/>
      <c r="O321" s="237"/>
      <c r="P321" s="237"/>
      <c r="Q321" s="237"/>
      <c r="R321" s="237"/>
      <c r="S321" s="237"/>
      <c r="T321" s="238"/>
      <c r="AT321" s="239" t="s">
        <v>186</v>
      </c>
      <c r="AU321" s="239" t="s">
        <v>89</v>
      </c>
      <c r="AV321" s="15" t="s">
        <v>87</v>
      </c>
      <c r="AW321" s="15" t="s">
        <v>35</v>
      </c>
      <c r="AX321" s="15" t="s">
        <v>80</v>
      </c>
      <c r="AY321" s="239" t="s">
        <v>177</v>
      </c>
    </row>
    <row r="322" spans="1:65" s="15" customFormat="1">
      <c r="B322" s="230"/>
      <c r="C322" s="231"/>
      <c r="D322" s="209" t="s">
        <v>186</v>
      </c>
      <c r="E322" s="232" t="s">
        <v>1</v>
      </c>
      <c r="F322" s="233" t="s">
        <v>954</v>
      </c>
      <c r="G322" s="231"/>
      <c r="H322" s="232" t="s">
        <v>1</v>
      </c>
      <c r="I322" s="234"/>
      <c r="J322" s="231"/>
      <c r="K322" s="231"/>
      <c r="L322" s="235"/>
      <c r="M322" s="236"/>
      <c r="N322" s="237"/>
      <c r="O322" s="237"/>
      <c r="P322" s="237"/>
      <c r="Q322" s="237"/>
      <c r="R322" s="237"/>
      <c r="S322" s="237"/>
      <c r="T322" s="238"/>
      <c r="AT322" s="239" t="s">
        <v>186</v>
      </c>
      <c r="AU322" s="239" t="s">
        <v>89</v>
      </c>
      <c r="AV322" s="15" t="s">
        <v>87</v>
      </c>
      <c r="AW322" s="15" t="s">
        <v>35</v>
      </c>
      <c r="AX322" s="15" t="s">
        <v>80</v>
      </c>
      <c r="AY322" s="239" t="s">
        <v>177</v>
      </c>
    </row>
    <row r="323" spans="1:65" s="13" customFormat="1">
      <c r="B323" s="207"/>
      <c r="C323" s="208"/>
      <c r="D323" s="209" t="s">
        <v>186</v>
      </c>
      <c r="E323" s="210" t="s">
        <v>1</v>
      </c>
      <c r="F323" s="211" t="s">
        <v>980</v>
      </c>
      <c r="G323" s="208"/>
      <c r="H323" s="212">
        <v>0.46400000000000002</v>
      </c>
      <c r="I323" s="213"/>
      <c r="J323" s="208"/>
      <c r="K323" s="208"/>
      <c r="L323" s="214"/>
      <c r="M323" s="215"/>
      <c r="N323" s="216"/>
      <c r="O323" s="216"/>
      <c r="P323" s="216"/>
      <c r="Q323" s="216"/>
      <c r="R323" s="216"/>
      <c r="S323" s="216"/>
      <c r="T323" s="217"/>
      <c r="AT323" s="218" t="s">
        <v>186</v>
      </c>
      <c r="AU323" s="218" t="s">
        <v>89</v>
      </c>
      <c r="AV323" s="13" t="s">
        <v>89</v>
      </c>
      <c r="AW323" s="13" t="s">
        <v>35</v>
      </c>
      <c r="AX323" s="13" t="s">
        <v>80</v>
      </c>
      <c r="AY323" s="218" t="s">
        <v>177</v>
      </c>
    </row>
    <row r="324" spans="1:65" s="13" customFormat="1">
      <c r="B324" s="207"/>
      <c r="C324" s="208"/>
      <c r="D324" s="209" t="s">
        <v>186</v>
      </c>
      <c r="E324" s="210" t="s">
        <v>1</v>
      </c>
      <c r="F324" s="211" t="s">
        <v>981</v>
      </c>
      <c r="G324" s="208"/>
      <c r="H324" s="212">
        <v>0.62</v>
      </c>
      <c r="I324" s="213"/>
      <c r="J324" s="208"/>
      <c r="K324" s="208"/>
      <c r="L324" s="214"/>
      <c r="M324" s="215"/>
      <c r="N324" s="216"/>
      <c r="O324" s="216"/>
      <c r="P324" s="216"/>
      <c r="Q324" s="216"/>
      <c r="R324" s="216"/>
      <c r="S324" s="216"/>
      <c r="T324" s="217"/>
      <c r="AT324" s="218" t="s">
        <v>186</v>
      </c>
      <c r="AU324" s="218" t="s">
        <v>89</v>
      </c>
      <c r="AV324" s="13" t="s">
        <v>89</v>
      </c>
      <c r="AW324" s="13" t="s">
        <v>35</v>
      </c>
      <c r="AX324" s="13" t="s">
        <v>80</v>
      </c>
      <c r="AY324" s="218" t="s">
        <v>177</v>
      </c>
    </row>
    <row r="325" spans="1:65" s="14" customFormat="1">
      <c r="B325" s="219"/>
      <c r="C325" s="220"/>
      <c r="D325" s="209" t="s">
        <v>186</v>
      </c>
      <c r="E325" s="221" t="s">
        <v>1</v>
      </c>
      <c r="F325" s="222" t="s">
        <v>188</v>
      </c>
      <c r="G325" s="220"/>
      <c r="H325" s="223">
        <v>1.0840000000000001</v>
      </c>
      <c r="I325" s="224"/>
      <c r="J325" s="220"/>
      <c r="K325" s="220"/>
      <c r="L325" s="225"/>
      <c r="M325" s="226"/>
      <c r="N325" s="227"/>
      <c r="O325" s="227"/>
      <c r="P325" s="227"/>
      <c r="Q325" s="227"/>
      <c r="R325" s="227"/>
      <c r="S325" s="227"/>
      <c r="T325" s="228"/>
      <c r="AT325" s="229" t="s">
        <v>186</v>
      </c>
      <c r="AU325" s="229" t="s">
        <v>89</v>
      </c>
      <c r="AV325" s="14" t="s">
        <v>184</v>
      </c>
      <c r="AW325" s="14" t="s">
        <v>35</v>
      </c>
      <c r="AX325" s="14" t="s">
        <v>87</v>
      </c>
      <c r="AY325" s="229" t="s">
        <v>177</v>
      </c>
    </row>
    <row r="326" spans="1:65" s="2" customFormat="1" ht="24.2" customHeight="1">
      <c r="A326" s="35"/>
      <c r="B326" s="36"/>
      <c r="C326" s="193" t="s">
        <v>361</v>
      </c>
      <c r="D326" s="193" t="s">
        <v>180</v>
      </c>
      <c r="E326" s="194" t="s">
        <v>982</v>
      </c>
      <c r="F326" s="195" t="s">
        <v>983</v>
      </c>
      <c r="G326" s="196" t="s">
        <v>251</v>
      </c>
      <c r="H326" s="197">
        <v>11.6</v>
      </c>
      <c r="I326" s="198"/>
      <c r="J326" s="199">
        <f>ROUND(I326*H326,2)</f>
        <v>0</v>
      </c>
      <c r="K326" s="200"/>
      <c r="L326" s="40"/>
      <c r="M326" s="201" t="s">
        <v>1</v>
      </c>
      <c r="N326" s="202" t="s">
        <v>45</v>
      </c>
      <c r="O326" s="72"/>
      <c r="P326" s="203">
        <f>O326*H326</f>
        <v>0</v>
      </c>
      <c r="Q326" s="203">
        <v>0</v>
      </c>
      <c r="R326" s="203">
        <f>Q326*H326</f>
        <v>0</v>
      </c>
      <c r="S326" s="203">
        <v>0</v>
      </c>
      <c r="T326" s="204">
        <f>S326*H326</f>
        <v>0</v>
      </c>
      <c r="U326" s="35"/>
      <c r="V326" s="35"/>
      <c r="W326" s="35"/>
      <c r="X326" s="35"/>
      <c r="Y326" s="35"/>
      <c r="Z326" s="35"/>
      <c r="AA326" s="35"/>
      <c r="AB326" s="35"/>
      <c r="AC326" s="35"/>
      <c r="AD326" s="35"/>
      <c r="AE326" s="35"/>
      <c r="AR326" s="205" t="s">
        <v>184</v>
      </c>
      <c r="AT326" s="205" t="s">
        <v>180</v>
      </c>
      <c r="AU326" s="205" t="s">
        <v>89</v>
      </c>
      <c r="AY326" s="18" t="s">
        <v>177</v>
      </c>
      <c r="BE326" s="206">
        <f>IF(N326="základní",J326,0)</f>
        <v>0</v>
      </c>
      <c r="BF326" s="206">
        <f>IF(N326="snížená",J326,0)</f>
        <v>0</v>
      </c>
      <c r="BG326" s="206">
        <f>IF(N326="zákl. přenesená",J326,0)</f>
        <v>0</v>
      </c>
      <c r="BH326" s="206">
        <f>IF(N326="sníž. přenesená",J326,0)</f>
        <v>0</v>
      </c>
      <c r="BI326" s="206">
        <f>IF(N326="nulová",J326,0)</f>
        <v>0</v>
      </c>
      <c r="BJ326" s="18" t="s">
        <v>87</v>
      </c>
      <c r="BK326" s="206">
        <f>ROUND(I326*H326,2)</f>
        <v>0</v>
      </c>
      <c r="BL326" s="18" t="s">
        <v>184</v>
      </c>
      <c r="BM326" s="205" t="s">
        <v>984</v>
      </c>
    </row>
    <row r="327" spans="1:65" s="15" customFormat="1">
      <c r="B327" s="230"/>
      <c r="C327" s="231"/>
      <c r="D327" s="209" t="s">
        <v>186</v>
      </c>
      <c r="E327" s="232" t="s">
        <v>1</v>
      </c>
      <c r="F327" s="233" t="s">
        <v>775</v>
      </c>
      <c r="G327" s="231"/>
      <c r="H327" s="232" t="s">
        <v>1</v>
      </c>
      <c r="I327" s="234"/>
      <c r="J327" s="231"/>
      <c r="K327" s="231"/>
      <c r="L327" s="235"/>
      <c r="M327" s="236"/>
      <c r="N327" s="237"/>
      <c r="O327" s="237"/>
      <c r="P327" s="237"/>
      <c r="Q327" s="237"/>
      <c r="R327" s="237"/>
      <c r="S327" s="237"/>
      <c r="T327" s="238"/>
      <c r="AT327" s="239" t="s">
        <v>186</v>
      </c>
      <c r="AU327" s="239" t="s">
        <v>89</v>
      </c>
      <c r="AV327" s="15" t="s">
        <v>87</v>
      </c>
      <c r="AW327" s="15" t="s">
        <v>35</v>
      </c>
      <c r="AX327" s="15" t="s">
        <v>80</v>
      </c>
      <c r="AY327" s="239" t="s">
        <v>177</v>
      </c>
    </row>
    <row r="328" spans="1:65" s="15" customFormat="1">
      <c r="B328" s="230"/>
      <c r="C328" s="231"/>
      <c r="D328" s="209" t="s">
        <v>186</v>
      </c>
      <c r="E328" s="232" t="s">
        <v>1</v>
      </c>
      <c r="F328" s="233" t="s">
        <v>954</v>
      </c>
      <c r="G328" s="231"/>
      <c r="H328" s="232" t="s">
        <v>1</v>
      </c>
      <c r="I328" s="234"/>
      <c r="J328" s="231"/>
      <c r="K328" s="231"/>
      <c r="L328" s="235"/>
      <c r="M328" s="236"/>
      <c r="N328" s="237"/>
      <c r="O328" s="237"/>
      <c r="P328" s="237"/>
      <c r="Q328" s="237"/>
      <c r="R328" s="237"/>
      <c r="S328" s="237"/>
      <c r="T328" s="238"/>
      <c r="AT328" s="239" t="s">
        <v>186</v>
      </c>
      <c r="AU328" s="239" t="s">
        <v>89</v>
      </c>
      <c r="AV328" s="15" t="s">
        <v>87</v>
      </c>
      <c r="AW328" s="15" t="s">
        <v>35</v>
      </c>
      <c r="AX328" s="15" t="s">
        <v>80</v>
      </c>
      <c r="AY328" s="239" t="s">
        <v>177</v>
      </c>
    </row>
    <row r="329" spans="1:65" s="13" customFormat="1">
      <c r="B329" s="207"/>
      <c r="C329" s="208"/>
      <c r="D329" s="209" t="s">
        <v>186</v>
      </c>
      <c r="E329" s="210" t="s">
        <v>1</v>
      </c>
      <c r="F329" s="211" t="s">
        <v>985</v>
      </c>
      <c r="G329" s="208"/>
      <c r="H329" s="212">
        <v>2.2000000000000002</v>
      </c>
      <c r="I329" s="213"/>
      <c r="J329" s="208"/>
      <c r="K329" s="208"/>
      <c r="L329" s="214"/>
      <c r="M329" s="215"/>
      <c r="N329" s="216"/>
      <c r="O329" s="216"/>
      <c r="P329" s="216"/>
      <c r="Q329" s="216"/>
      <c r="R329" s="216"/>
      <c r="S329" s="216"/>
      <c r="T329" s="217"/>
      <c r="AT329" s="218" t="s">
        <v>186</v>
      </c>
      <c r="AU329" s="218" t="s">
        <v>89</v>
      </c>
      <c r="AV329" s="13" t="s">
        <v>89</v>
      </c>
      <c r="AW329" s="13" t="s">
        <v>35</v>
      </c>
      <c r="AX329" s="13" t="s">
        <v>80</v>
      </c>
      <c r="AY329" s="218" t="s">
        <v>177</v>
      </c>
    </row>
    <row r="330" spans="1:65" s="13" customFormat="1">
      <c r="B330" s="207"/>
      <c r="C330" s="208"/>
      <c r="D330" s="209" t="s">
        <v>186</v>
      </c>
      <c r="E330" s="210" t="s">
        <v>1</v>
      </c>
      <c r="F330" s="211" t="s">
        <v>986</v>
      </c>
      <c r="G330" s="208"/>
      <c r="H330" s="212">
        <v>9.4</v>
      </c>
      <c r="I330" s="213"/>
      <c r="J330" s="208"/>
      <c r="K330" s="208"/>
      <c r="L330" s="214"/>
      <c r="M330" s="215"/>
      <c r="N330" s="216"/>
      <c r="O330" s="216"/>
      <c r="P330" s="216"/>
      <c r="Q330" s="216"/>
      <c r="R330" s="216"/>
      <c r="S330" s="216"/>
      <c r="T330" s="217"/>
      <c r="AT330" s="218" t="s">
        <v>186</v>
      </c>
      <c r="AU330" s="218" t="s">
        <v>89</v>
      </c>
      <c r="AV330" s="13" t="s">
        <v>89</v>
      </c>
      <c r="AW330" s="13" t="s">
        <v>35</v>
      </c>
      <c r="AX330" s="13" t="s">
        <v>80</v>
      </c>
      <c r="AY330" s="218" t="s">
        <v>177</v>
      </c>
    </row>
    <row r="331" spans="1:65" s="14" customFormat="1">
      <c r="B331" s="219"/>
      <c r="C331" s="220"/>
      <c r="D331" s="209" t="s">
        <v>186</v>
      </c>
      <c r="E331" s="221" t="s">
        <v>1</v>
      </c>
      <c r="F331" s="222" t="s">
        <v>188</v>
      </c>
      <c r="G331" s="220"/>
      <c r="H331" s="223">
        <v>11.6</v>
      </c>
      <c r="I331" s="224"/>
      <c r="J331" s="220"/>
      <c r="K331" s="220"/>
      <c r="L331" s="225"/>
      <c r="M331" s="226"/>
      <c r="N331" s="227"/>
      <c r="O331" s="227"/>
      <c r="P331" s="227"/>
      <c r="Q331" s="227"/>
      <c r="R331" s="227"/>
      <c r="S331" s="227"/>
      <c r="T331" s="228"/>
      <c r="AT331" s="229" t="s">
        <v>186</v>
      </c>
      <c r="AU331" s="229" t="s">
        <v>89</v>
      </c>
      <c r="AV331" s="14" t="s">
        <v>184</v>
      </c>
      <c r="AW331" s="14" t="s">
        <v>35</v>
      </c>
      <c r="AX331" s="14" t="s">
        <v>87</v>
      </c>
      <c r="AY331" s="229" t="s">
        <v>177</v>
      </c>
    </row>
    <row r="332" spans="1:65" s="2" customFormat="1" ht="16.5" customHeight="1">
      <c r="A332" s="35"/>
      <c r="B332" s="36"/>
      <c r="C332" s="240" t="s">
        <v>365</v>
      </c>
      <c r="D332" s="240" t="s">
        <v>216</v>
      </c>
      <c r="E332" s="241" t="s">
        <v>987</v>
      </c>
      <c r="F332" s="242" t="s">
        <v>988</v>
      </c>
      <c r="G332" s="243" t="s">
        <v>251</v>
      </c>
      <c r="H332" s="244">
        <v>6.09</v>
      </c>
      <c r="I332" s="245"/>
      <c r="J332" s="246">
        <f>ROUND(I332*H332,2)</f>
        <v>0</v>
      </c>
      <c r="K332" s="247"/>
      <c r="L332" s="248"/>
      <c r="M332" s="249" t="s">
        <v>1</v>
      </c>
      <c r="N332" s="250" t="s">
        <v>45</v>
      </c>
      <c r="O332" s="72"/>
      <c r="P332" s="203">
        <f>O332*H332</f>
        <v>0</v>
      </c>
      <c r="Q332" s="203">
        <v>1E-4</v>
      </c>
      <c r="R332" s="203">
        <f>Q332*H332</f>
        <v>6.0900000000000006E-4</v>
      </c>
      <c r="S332" s="203">
        <v>0</v>
      </c>
      <c r="T332" s="204">
        <f>S332*H332</f>
        <v>0</v>
      </c>
      <c r="U332" s="35"/>
      <c r="V332" s="35"/>
      <c r="W332" s="35"/>
      <c r="X332" s="35"/>
      <c r="Y332" s="35"/>
      <c r="Z332" s="35"/>
      <c r="AA332" s="35"/>
      <c r="AB332" s="35"/>
      <c r="AC332" s="35"/>
      <c r="AD332" s="35"/>
      <c r="AE332" s="35"/>
      <c r="AR332" s="205" t="s">
        <v>219</v>
      </c>
      <c r="AT332" s="205" t="s">
        <v>216</v>
      </c>
      <c r="AU332" s="205" t="s">
        <v>89</v>
      </c>
      <c r="AY332" s="18" t="s">
        <v>177</v>
      </c>
      <c r="BE332" s="206">
        <f>IF(N332="základní",J332,0)</f>
        <v>0</v>
      </c>
      <c r="BF332" s="206">
        <f>IF(N332="snížená",J332,0)</f>
        <v>0</v>
      </c>
      <c r="BG332" s="206">
        <f>IF(N332="zákl. přenesená",J332,0)</f>
        <v>0</v>
      </c>
      <c r="BH332" s="206">
        <f>IF(N332="sníž. přenesená",J332,0)</f>
        <v>0</v>
      </c>
      <c r="BI332" s="206">
        <f>IF(N332="nulová",J332,0)</f>
        <v>0</v>
      </c>
      <c r="BJ332" s="18" t="s">
        <v>87</v>
      </c>
      <c r="BK332" s="206">
        <f>ROUND(I332*H332,2)</f>
        <v>0</v>
      </c>
      <c r="BL332" s="18" t="s">
        <v>184</v>
      </c>
      <c r="BM332" s="205" t="s">
        <v>989</v>
      </c>
    </row>
    <row r="333" spans="1:65" s="13" customFormat="1">
      <c r="B333" s="207"/>
      <c r="C333" s="208"/>
      <c r="D333" s="209" t="s">
        <v>186</v>
      </c>
      <c r="E333" s="210" t="s">
        <v>1</v>
      </c>
      <c r="F333" s="211" t="s">
        <v>990</v>
      </c>
      <c r="G333" s="208"/>
      <c r="H333" s="212">
        <v>6.09</v>
      </c>
      <c r="I333" s="213"/>
      <c r="J333" s="208"/>
      <c r="K333" s="208"/>
      <c r="L333" s="214"/>
      <c r="M333" s="215"/>
      <c r="N333" s="216"/>
      <c r="O333" s="216"/>
      <c r="P333" s="216"/>
      <c r="Q333" s="216"/>
      <c r="R333" s="216"/>
      <c r="S333" s="216"/>
      <c r="T333" s="217"/>
      <c r="AT333" s="218" t="s">
        <v>186</v>
      </c>
      <c r="AU333" s="218" t="s">
        <v>89</v>
      </c>
      <c r="AV333" s="13" t="s">
        <v>89</v>
      </c>
      <c r="AW333" s="13" t="s">
        <v>35</v>
      </c>
      <c r="AX333" s="13" t="s">
        <v>80</v>
      </c>
      <c r="AY333" s="218" t="s">
        <v>177</v>
      </c>
    </row>
    <row r="334" spans="1:65" s="14" customFormat="1">
      <c r="B334" s="219"/>
      <c r="C334" s="220"/>
      <c r="D334" s="209" t="s">
        <v>186</v>
      </c>
      <c r="E334" s="221" t="s">
        <v>1</v>
      </c>
      <c r="F334" s="222" t="s">
        <v>188</v>
      </c>
      <c r="G334" s="220"/>
      <c r="H334" s="223">
        <v>6.09</v>
      </c>
      <c r="I334" s="224"/>
      <c r="J334" s="220"/>
      <c r="K334" s="220"/>
      <c r="L334" s="225"/>
      <c r="M334" s="226"/>
      <c r="N334" s="227"/>
      <c r="O334" s="227"/>
      <c r="P334" s="227"/>
      <c r="Q334" s="227"/>
      <c r="R334" s="227"/>
      <c r="S334" s="227"/>
      <c r="T334" s="228"/>
      <c r="AT334" s="229" t="s">
        <v>186</v>
      </c>
      <c r="AU334" s="229" t="s">
        <v>89</v>
      </c>
      <c r="AV334" s="14" t="s">
        <v>184</v>
      </c>
      <c r="AW334" s="14" t="s">
        <v>35</v>
      </c>
      <c r="AX334" s="14" t="s">
        <v>87</v>
      </c>
      <c r="AY334" s="229" t="s">
        <v>177</v>
      </c>
    </row>
    <row r="335" spans="1:65" s="2" customFormat="1" ht="24.2" customHeight="1">
      <c r="A335" s="35"/>
      <c r="B335" s="36"/>
      <c r="C335" s="240" t="s">
        <v>371</v>
      </c>
      <c r="D335" s="240" t="s">
        <v>216</v>
      </c>
      <c r="E335" s="241" t="s">
        <v>991</v>
      </c>
      <c r="F335" s="242" t="s">
        <v>992</v>
      </c>
      <c r="G335" s="243" t="s">
        <v>251</v>
      </c>
      <c r="H335" s="244">
        <v>6.09</v>
      </c>
      <c r="I335" s="245"/>
      <c r="J335" s="246">
        <f>ROUND(I335*H335,2)</f>
        <v>0</v>
      </c>
      <c r="K335" s="247"/>
      <c r="L335" s="248"/>
      <c r="M335" s="249" t="s">
        <v>1</v>
      </c>
      <c r="N335" s="250" t="s">
        <v>45</v>
      </c>
      <c r="O335" s="72"/>
      <c r="P335" s="203">
        <f>O335*H335</f>
        <v>0</v>
      </c>
      <c r="Q335" s="203">
        <v>1E-4</v>
      </c>
      <c r="R335" s="203">
        <f>Q335*H335</f>
        <v>6.0900000000000006E-4</v>
      </c>
      <c r="S335" s="203">
        <v>0</v>
      </c>
      <c r="T335" s="204">
        <f>S335*H335</f>
        <v>0</v>
      </c>
      <c r="U335" s="35"/>
      <c r="V335" s="35"/>
      <c r="W335" s="35"/>
      <c r="X335" s="35"/>
      <c r="Y335" s="35"/>
      <c r="Z335" s="35"/>
      <c r="AA335" s="35"/>
      <c r="AB335" s="35"/>
      <c r="AC335" s="35"/>
      <c r="AD335" s="35"/>
      <c r="AE335" s="35"/>
      <c r="AR335" s="205" t="s">
        <v>219</v>
      </c>
      <c r="AT335" s="205" t="s">
        <v>216</v>
      </c>
      <c r="AU335" s="205" t="s">
        <v>89</v>
      </c>
      <c r="AY335" s="18" t="s">
        <v>177</v>
      </c>
      <c r="BE335" s="206">
        <f>IF(N335="základní",J335,0)</f>
        <v>0</v>
      </c>
      <c r="BF335" s="206">
        <f>IF(N335="snížená",J335,0)</f>
        <v>0</v>
      </c>
      <c r="BG335" s="206">
        <f>IF(N335="zákl. přenesená",J335,0)</f>
        <v>0</v>
      </c>
      <c r="BH335" s="206">
        <f>IF(N335="sníž. přenesená",J335,0)</f>
        <v>0</v>
      </c>
      <c r="BI335" s="206">
        <f>IF(N335="nulová",J335,0)</f>
        <v>0</v>
      </c>
      <c r="BJ335" s="18" t="s">
        <v>87</v>
      </c>
      <c r="BK335" s="206">
        <f>ROUND(I335*H335,2)</f>
        <v>0</v>
      </c>
      <c r="BL335" s="18" t="s">
        <v>184</v>
      </c>
      <c r="BM335" s="205" t="s">
        <v>993</v>
      </c>
    </row>
    <row r="336" spans="1:65" s="13" customFormat="1">
      <c r="B336" s="207"/>
      <c r="C336" s="208"/>
      <c r="D336" s="209" t="s">
        <v>186</v>
      </c>
      <c r="E336" s="210" t="s">
        <v>1</v>
      </c>
      <c r="F336" s="211" t="s">
        <v>990</v>
      </c>
      <c r="G336" s="208"/>
      <c r="H336" s="212">
        <v>6.09</v>
      </c>
      <c r="I336" s="213"/>
      <c r="J336" s="208"/>
      <c r="K336" s="208"/>
      <c r="L336" s="214"/>
      <c r="M336" s="215"/>
      <c r="N336" s="216"/>
      <c r="O336" s="216"/>
      <c r="P336" s="216"/>
      <c r="Q336" s="216"/>
      <c r="R336" s="216"/>
      <c r="S336" s="216"/>
      <c r="T336" s="217"/>
      <c r="AT336" s="218" t="s">
        <v>186</v>
      </c>
      <c r="AU336" s="218" t="s">
        <v>89</v>
      </c>
      <c r="AV336" s="13" t="s">
        <v>89</v>
      </c>
      <c r="AW336" s="13" t="s">
        <v>35</v>
      </c>
      <c r="AX336" s="13" t="s">
        <v>80</v>
      </c>
      <c r="AY336" s="218" t="s">
        <v>177</v>
      </c>
    </row>
    <row r="337" spans="1:65" s="14" customFormat="1">
      <c r="B337" s="219"/>
      <c r="C337" s="220"/>
      <c r="D337" s="209" t="s">
        <v>186</v>
      </c>
      <c r="E337" s="221" t="s">
        <v>1</v>
      </c>
      <c r="F337" s="222" t="s">
        <v>188</v>
      </c>
      <c r="G337" s="220"/>
      <c r="H337" s="223">
        <v>6.09</v>
      </c>
      <c r="I337" s="224"/>
      <c r="J337" s="220"/>
      <c r="K337" s="220"/>
      <c r="L337" s="225"/>
      <c r="M337" s="226"/>
      <c r="N337" s="227"/>
      <c r="O337" s="227"/>
      <c r="P337" s="227"/>
      <c r="Q337" s="227"/>
      <c r="R337" s="227"/>
      <c r="S337" s="227"/>
      <c r="T337" s="228"/>
      <c r="AT337" s="229" t="s">
        <v>186</v>
      </c>
      <c r="AU337" s="229" t="s">
        <v>89</v>
      </c>
      <c r="AV337" s="14" t="s">
        <v>184</v>
      </c>
      <c r="AW337" s="14" t="s">
        <v>35</v>
      </c>
      <c r="AX337" s="14" t="s">
        <v>87</v>
      </c>
      <c r="AY337" s="229" t="s">
        <v>177</v>
      </c>
    </row>
    <row r="338" spans="1:65" s="2" customFormat="1" ht="24.2" customHeight="1">
      <c r="A338" s="35"/>
      <c r="B338" s="36"/>
      <c r="C338" s="193" t="s">
        <v>377</v>
      </c>
      <c r="D338" s="193" t="s">
        <v>180</v>
      </c>
      <c r="E338" s="194" t="s">
        <v>994</v>
      </c>
      <c r="F338" s="195" t="s">
        <v>995</v>
      </c>
      <c r="G338" s="196" t="s">
        <v>251</v>
      </c>
      <c r="H338" s="197">
        <v>5.8</v>
      </c>
      <c r="I338" s="198"/>
      <c r="J338" s="199">
        <f>ROUND(I338*H338,2)</f>
        <v>0</v>
      </c>
      <c r="K338" s="200"/>
      <c r="L338" s="40"/>
      <c r="M338" s="201" t="s">
        <v>1</v>
      </c>
      <c r="N338" s="202" t="s">
        <v>45</v>
      </c>
      <c r="O338" s="72"/>
      <c r="P338" s="203">
        <f>O338*H338</f>
        <v>0</v>
      </c>
      <c r="Q338" s="203">
        <v>0</v>
      </c>
      <c r="R338" s="203">
        <f>Q338*H338</f>
        <v>0</v>
      </c>
      <c r="S338" s="203">
        <v>0</v>
      </c>
      <c r="T338" s="204">
        <f>S338*H338</f>
        <v>0</v>
      </c>
      <c r="U338" s="35"/>
      <c r="V338" s="35"/>
      <c r="W338" s="35"/>
      <c r="X338" s="35"/>
      <c r="Y338" s="35"/>
      <c r="Z338" s="35"/>
      <c r="AA338" s="35"/>
      <c r="AB338" s="35"/>
      <c r="AC338" s="35"/>
      <c r="AD338" s="35"/>
      <c r="AE338" s="35"/>
      <c r="AR338" s="205" t="s">
        <v>184</v>
      </c>
      <c r="AT338" s="205" t="s">
        <v>180</v>
      </c>
      <c r="AU338" s="205" t="s">
        <v>89</v>
      </c>
      <c r="AY338" s="18" t="s">
        <v>177</v>
      </c>
      <c r="BE338" s="206">
        <f>IF(N338="základní",J338,0)</f>
        <v>0</v>
      </c>
      <c r="BF338" s="206">
        <f>IF(N338="snížená",J338,0)</f>
        <v>0</v>
      </c>
      <c r="BG338" s="206">
        <f>IF(N338="zákl. přenesená",J338,0)</f>
        <v>0</v>
      </c>
      <c r="BH338" s="206">
        <f>IF(N338="sníž. přenesená",J338,0)</f>
        <v>0</v>
      </c>
      <c r="BI338" s="206">
        <f>IF(N338="nulová",J338,0)</f>
        <v>0</v>
      </c>
      <c r="BJ338" s="18" t="s">
        <v>87</v>
      </c>
      <c r="BK338" s="206">
        <f>ROUND(I338*H338,2)</f>
        <v>0</v>
      </c>
      <c r="BL338" s="18" t="s">
        <v>184</v>
      </c>
      <c r="BM338" s="205" t="s">
        <v>996</v>
      </c>
    </row>
    <row r="339" spans="1:65" s="15" customFormat="1">
      <c r="B339" s="230"/>
      <c r="C339" s="231"/>
      <c r="D339" s="209" t="s">
        <v>186</v>
      </c>
      <c r="E339" s="232" t="s">
        <v>1</v>
      </c>
      <c r="F339" s="233" t="s">
        <v>775</v>
      </c>
      <c r="G339" s="231"/>
      <c r="H339" s="232" t="s">
        <v>1</v>
      </c>
      <c r="I339" s="234"/>
      <c r="J339" s="231"/>
      <c r="K339" s="231"/>
      <c r="L339" s="235"/>
      <c r="M339" s="236"/>
      <c r="N339" s="237"/>
      <c r="O339" s="237"/>
      <c r="P339" s="237"/>
      <c r="Q339" s="237"/>
      <c r="R339" s="237"/>
      <c r="S339" s="237"/>
      <c r="T339" s="238"/>
      <c r="AT339" s="239" t="s">
        <v>186</v>
      </c>
      <c r="AU339" s="239" t="s">
        <v>89</v>
      </c>
      <c r="AV339" s="15" t="s">
        <v>87</v>
      </c>
      <c r="AW339" s="15" t="s">
        <v>35</v>
      </c>
      <c r="AX339" s="15" t="s">
        <v>80</v>
      </c>
      <c r="AY339" s="239" t="s">
        <v>177</v>
      </c>
    </row>
    <row r="340" spans="1:65" s="15" customFormat="1">
      <c r="B340" s="230"/>
      <c r="C340" s="231"/>
      <c r="D340" s="209" t="s">
        <v>186</v>
      </c>
      <c r="E340" s="232" t="s">
        <v>1</v>
      </c>
      <c r="F340" s="233" t="s">
        <v>954</v>
      </c>
      <c r="G340" s="231"/>
      <c r="H340" s="232" t="s">
        <v>1</v>
      </c>
      <c r="I340" s="234"/>
      <c r="J340" s="231"/>
      <c r="K340" s="231"/>
      <c r="L340" s="235"/>
      <c r="M340" s="236"/>
      <c r="N340" s="237"/>
      <c r="O340" s="237"/>
      <c r="P340" s="237"/>
      <c r="Q340" s="237"/>
      <c r="R340" s="237"/>
      <c r="S340" s="237"/>
      <c r="T340" s="238"/>
      <c r="AT340" s="239" t="s">
        <v>186</v>
      </c>
      <c r="AU340" s="239" t="s">
        <v>89</v>
      </c>
      <c r="AV340" s="15" t="s">
        <v>87</v>
      </c>
      <c r="AW340" s="15" t="s">
        <v>35</v>
      </c>
      <c r="AX340" s="15" t="s">
        <v>80</v>
      </c>
      <c r="AY340" s="239" t="s">
        <v>177</v>
      </c>
    </row>
    <row r="341" spans="1:65" s="13" customFormat="1">
      <c r="B341" s="207"/>
      <c r="C341" s="208"/>
      <c r="D341" s="209" t="s">
        <v>186</v>
      </c>
      <c r="E341" s="210" t="s">
        <v>1</v>
      </c>
      <c r="F341" s="211" t="s">
        <v>997</v>
      </c>
      <c r="G341" s="208"/>
      <c r="H341" s="212">
        <v>1.1000000000000001</v>
      </c>
      <c r="I341" s="213"/>
      <c r="J341" s="208"/>
      <c r="K341" s="208"/>
      <c r="L341" s="214"/>
      <c r="M341" s="215"/>
      <c r="N341" s="216"/>
      <c r="O341" s="216"/>
      <c r="P341" s="216"/>
      <c r="Q341" s="216"/>
      <c r="R341" s="216"/>
      <c r="S341" s="216"/>
      <c r="T341" s="217"/>
      <c r="AT341" s="218" t="s">
        <v>186</v>
      </c>
      <c r="AU341" s="218" t="s">
        <v>89</v>
      </c>
      <c r="AV341" s="13" t="s">
        <v>89</v>
      </c>
      <c r="AW341" s="13" t="s">
        <v>35</v>
      </c>
      <c r="AX341" s="13" t="s">
        <v>80</v>
      </c>
      <c r="AY341" s="218" t="s">
        <v>177</v>
      </c>
    </row>
    <row r="342" spans="1:65" s="13" customFormat="1">
      <c r="B342" s="207"/>
      <c r="C342" s="208"/>
      <c r="D342" s="209" t="s">
        <v>186</v>
      </c>
      <c r="E342" s="210" t="s">
        <v>1</v>
      </c>
      <c r="F342" s="211" t="s">
        <v>998</v>
      </c>
      <c r="G342" s="208"/>
      <c r="H342" s="212">
        <v>4.7</v>
      </c>
      <c r="I342" s="213"/>
      <c r="J342" s="208"/>
      <c r="K342" s="208"/>
      <c r="L342" s="214"/>
      <c r="M342" s="215"/>
      <c r="N342" s="216"/>
      <c r="O342" s="216"/>
      <c r="P342" s="216"/>
      <c r="Q342" s="216"/>
      <c r="R342" s="216"/>
      <c r="S342" s="216"/>
      <c r="T342" s="217"/>
      <c r="AT342" s="218" t="s">
        <v>186</v>
      </c>
      <c r="AU342" s="218" t="s">
        <v>89</v>
      </c>
      <c r="AV342" s="13" t="s">
        <v>89</v>
      </c>
      <c r="AW342" s="13" t="s">
        <v>35</v>
      </c>
      <c r="AX342" s="13" t="s">
        <v>80</v>
      </c>
      <c r="AY342" s="218" t="s">
        <v>177</v>
      </c>
    </row>
    <row r="343" spans="1:65" s="14" customFormat="1">
      <c r="B343" s="219"/>
      <c r="C343" s="220"/>
      <c r="D343" s="209" t="s">
        <v>186</v>
      </c>
      <c r="E343" s="221" t="s">
        <v>1</v>
      </c>
      <c r="F343" s="222" t="s">
        <v>188</v>
      </c>
      <c r="G343" s="220"/>
      <c r="H343" s="223">
        <v>5.8</v>
      </c>
      <c r="I343" s="224"/>
      <c r="J343" s="220"/>
      <c r="K343" s="220"/>
      <c r="L343" s="225"/>
      <c r="M343" s="226"/>
      <c r="N343" s="227"/>
      <c r="O343" s="227"/>
      <c r="P343" s="227"/>
      <c r="Q343" s="227"/>
      <c r="R343" s="227"/>
      <c r="S343" s="227"/>
      <c r="T343" s="228"/>
      <c r="AT343" s="229" t="s">
        <v>186</v>
      </c>
      <c r="AU343" s="229" t="s">
        <v>89</v>
      </c>
      <c r="AV343" s="14" t="s">
        <v>184</v>
      </c>
      <c r="AW343" s="14" t="s">
        <v>35</v>
      </c>
      <c r="AX343" s="14" t="s">
        <v>87</v>
      </c>
      <c r="AY343" s="229" t="s">
        <v>177</v>
      </c>
    </row>
    <row r="344" spans="1:65" s="2" customFormat="1" ht="24.2" customHeight="1">
      <c r="A344" s="35"/>
      <c r="B344" s="36"/>
      <c r="C344" s="240" t="s">
        <v>382</v>
      </c>
      <c r="D344" s="240" t="s">
        <v>216</v>
      </c>
      <c r="E344" s="241" t="s">
        <v>999</v>
      </c>
      <c r="F344" s="242" t="s">
        <v>1000</v>
      </c>
      <c r="G344" s="243" t="s">
        <v>251</v>
      </c>
      <c r="H344" s="244">
        <v>4.9349999999999996</v>
      </c>
      <c r="I344" s="245"/>
      <c r="J344" s="246">
        <f>ROUND(I344*H344,2)</f>
        <v>0</v>
      </c>
      <c r="K344" s="247"/>
      <c r="L344" s="248"/>
      <c r="M344" s="249" t="s">
        <v>1</v>
      </c>
      <c r="N344" s="250" t="s">
        <v>45</v>
      </c>
      <c r="O344" s="72"/>
      <c r="P344" s="203">
        <f>O344*H344</f>
        <v>0</v>
      </c>
      <c r="Q344" s="203">
        <v>4.0000000000000003E-5</v>
      </c>
      <c r="R344" s="203">
        <f>Q344*H344</f>
        <v>1.974E-4</v>
      </c>
      <c r="S344" s="203">
        <v>0</v>
      </c>
      <c r="T344" s="204">
        <f>S344*H344</f>
        <v>0</v>
      </c>
      <c r="U344" s="35"/>
      <c r="V344" s="35"/>
      <c r="W344" s="35"/>
      <c r="X344" s="35"/>
      <c r="Y344" s="35"/>
      <c r="Z344" s="35"/>
      <c r="AA344" s="35"/>
      <c r="AB344" s="35"/>
      <c r="AC344" s="35"/>
      <c r="AD344" s="35"/>
      <c r="AE344" s="35"/>
      <c r="AR344" s="205" t="s">
        <v>219</v>
      </c>
      <c r="AT344" s="205" t="s">
        <v>216</v>
      </c>
      <c r="AU344" s="205" t="s">
        <v>89</v>
      </c>
      <c r="AY344" s="18" t="s">
        <v>177</v>
      </c>
      <c r="BE344" s="206">
        <f>IF(N344="základní",J344,0)</f>
        <v>0</v>
      </c>
      <c r="BF344" s="206">
        <f>IF(N344="snížená",J344,0)</f>
        <v>0</v>
      </c>
      <c r="BG344" s="206">
        <f>IF(N344="zákl. přenesená",J344,0)</f>
        <v>0</v>
      </c>
      <c r="BH344" s="206">
        <f>IF(N344="sníž. přenesená",J344,0)</f>
        <v>0</v>
      </c>
      <c r="BI344" s="206">
        <f>IF(N344="nulová",J344,0)</f>
        <v>0</v>
      </c>
      <c r="BJ344" s="18" t="s">
        <v>87</v>
      </c>
      <c r="BK344" s="206">
        <f>ROUND(I344*H344,2)</f>
        <v>0</v>
      </c>
      <c r="BL344" s="18" t="s">
        <v>184</v>
      </c>
      <c r="BM344" s="205" t="s">
        <v>1001</v>
      </c>
    </row>
    <row r="345" spans="1:65" s="2" customFormat="1" ht="24.2" customHeight="1">
      <c r="A345" s="35"/>
      <c r="B345" s="36"/>
      <c r="C345" s="240" t="s">
        <v>386</v>
      </c>
      <c r="D345" s="240" t="s">
        <v>216</v>
      </c>
      <c r="E345" s="241" t="s">
        <v>1002</v>
      </c>
      <c r="F345" s="242" t="s">
        <v>1003</v>
      </c>
      <c r="G345" s="243" t="s">
        <v>251</v>
      </c>
      <c r="H345" s="244">
        <v>1.155</v>
      </c>
      <c r="I345" s="245"/>
      <c r="J345" s="246">
        <f>ROUND(I345*H345,2)</f>
        <v>0</v>
      </c>
      <c r="K345" s="247"/>
      <c r="L345" s="248"/>
      <c r="M345" s="249" t="s">
        <v>1</v>
      </c>
      <c r="N345" s="250" t="s">
        <v>45</v>
      </c>
      <c r="O345" s="72"/>
      <c r="P345" s="203">
        <f>O345*H345</f>
        <v>0</v>
      </c>
      <c r="Q345" s="203">
        <v>2.9999999999999997E-4</v>
      </c>
      <c r="R345" s="203">
        <f>Q345*H345</f>
        <v>3.4649999999999997E-4</v>
      </c>
      <c r="S345" s="203">
        <v>0</v>
      </c>
      <c r="T345" s="204">
        <f>S345*H345</f>
        <v>0</v>
      </c>
      <c r="U345" s="35"/>
      <c r="V345" s="35"/>
      <c r="W345" s="35"/>
      <c r="X345" s="35"/>
      <c r="Y345" s="35"/>
      <c r="Z345" s="35"/>
      <c r="AA345" s="35"/>
      <c r="AB345" s="35"/>
      <c r="AC345" s="35"/>
      <c r="AD345" s="35"/>
      <c r="AE345" s="35"/>
      <c r="AR345" s="205" t="s">
        <v>219</v>
      </c>
      <c r="AT345" s="205" t="s">
        <v>216</v>
      </c>
      <c r="AU345" s="205" t="s">
        <v>89</v>
      </c>
      <c r="AY345" s="18" t="s">
        <v>177</v>
      </c>
      <c r="BE345" s="206">
        <f>IF(N345="základní",J345,0)</f>
        <v>0</v>
      </c>
      <c r="BF345" s="206">
        <f>IF(N345="snížená",J345,0)</f>
        <v>0</v>
      </c>
      <c r="BG345" s="206">
        <f>IF(N345="zákl. přenesená",J345,0)</f>
        <v>0</v>
      </c>
      <c r="BH345" s="206">
        <f>IF(N345="sníž. přenesená",J345,0)</f>
        <v>0</v>
      </c>
      <c r="BI345" s="206">
        <f>IF(N345="nulová",J345,0)</f>
        <v>0</v>
      </c>
      <c r="BJ345" s="18" t="s">
        <v>87</v>
      </c>
      <c r="BK345" s="206">
        <f>ROUND(I345*H345,2)</f>
        <v>0</v>
      </c>
      <c r="BL345" s="18" t="s">
        <v>184</v>
      </c>
      <c r="BM345" s="205" t="s">
        <v>1004</v>
      </c>
    </row>
    <row r="346" spans="1:65" s="2" customFormat="1" ht="24.2" customHeight="1">
      <c r="A346" s="35"/>
      <c r="B346" s="36"/>
      <c r="C346" s="193" t="s">
        <v>391</v>
      </c>
      <c r="D346" s="193" t="s">
        <v>180</v>
      </c>
      <c r="E346" s="194" t="s">
        <v>1005</v>
      </c>
      <c r="F346" s="195" t="s">
        <v>1006</v>
      </c>
      <c r="G346" s="196" t="s">
        <v>199</v>
      </c>
      <c r="H346" s="197">
        <v>1763.36</v>
      </c>
      <c r="I346" s="198"/>
      <c r="J346" s="199">
        <f>ROUND(I346*H346,2)</f>
        <v>0</v>
      </c>
      <c r="K346" s="200"/>
      <c r="L346" s="40"/>
      <c r="M346" s="201" t="s">
        <v>1</v>
      </c>
      <c r="N346" s="202" t="s">
        <v>45</v>
      </c>
      <c r="O346" s="72"/>
      <c r="P346" s="203">
        <f>O346*H346</f>
        <v>0</v>
      </c>
      <c r="Q346" s="203">
        <v>4.2000000000000003E-2</v>
      </c>
      <c r="R346" s="203">
        <f>Q346*H346</f>
        <v>74.061120000000003</v>
      </c>
      <c r="S346" s="203">
        <v>0</v>
      </c>
      <c r="T346" s="204">
        <f>S346*H346</f>
        <v>0</v>
      </c>
      <c r="U346" s="35"/>
      <c r="V346" s="35"/>
      <c r="W346" s="35"/>
      <c r="X346" s="35"/>
      <c r="Y346" s="35"/>
      <c r="Z346" s="35"/>
      <c r="AA346" s="35"/>
      <c r="AB346" s="35"/>
      <c r="AC346" s="35"/>
      <c r="AD346" s="35"/>
      <c r="AE346" s="35"/>
      <c r="AR346" s="205" t="s">
        <v>184</v>
      </c>
      <c r="AT346" s="205" t="s">
        <v>180</v>
      </c>
      <c r="AU346" s="205" t="s">
        <v>89</v>
      </c>
      <c r="AY346" s="18" t="s">
        <v>177</v>
      </c>
      <c r="BE346" s="206">
        <f>IF(N346="základní",J346,0)</f>
        <v>0</v>
      </c>
      <c r="BF346" s="206">
        <f>IF(N346="snížená",J346,0)</f>
        <v>0</v>
      </c>
      <c r="BG346" s="206">
        <f>IF(N346="zákl. přenesená",J346,0)</f>
        <v>0</v>
      </c>
      <c r="BH346" s="206">
        <f>IF(N346="sníž. přenesená",J346,0)</f>
        <v>0</v>
      </c>
      <c r="BI346" s="206">
        <f>IF(N346="nulová",J346,0)</f>
        <v>0</v>
      </c>
      <c r="BJ346" s="18" t="s">
        <v>87</v>
      </c>
      <c r="BK346" s="206">
        <f>ROUND(I346*H346,2)</f>
        <v>0</v>
      </c>
      <c r="BL346" s="18" t="s">
        <v>184</v>
      </c>
      <c r="BM346" s="205" t="s">
        <v>1007</v>
      </c>
    </row>
    <row r="347" spans="1:65" s="15" customFormat="1">
      <c r="B347" s="230"/>
      <c r="C347" s="231"/>
      <c r="D347" s="209" t="s">
        <v>186</v>
      </c>
      <c r="E347" s="232" t="s">
        <v>1</v>
      </c>
      <c r="F347" s="233" t="s">
        <v>703</v>
      </c>
      <c r="G347" s="231"/>
      <c r="H347" s="232" t="s">
        <v>1</v>
      </c>
      <c r="I347" s="234"/>
      <c r="J347" s="231"/>
      <c r="K347" s="231"/>
      <c r="L347" s="235"/>
      <c r="M347" s="236"/>
      <c r="N347" s="237"/>
      <c r="O347" s="237"/>
      <c r="P347" s="237"/>
      <c r="Q347" s="237"/>
      <c r="R347" s="237"/>
      <c r="S347" s="237"/>
      <c r="T347" s="238"/>
      <c r="AT347" s="239" t="s">
        <v>186</v>
      </c>
      <c r="AU347" s="239" t="s">
        <v>89</v>
      </c>
      <c r="AV347" s="15" t="s">
        <v>87</v>
      </c>
      <c r="AW347" s="15" t="s">
        <v>35</v>
      </c>
      <c r="AX347" s="15" t="s">
        <v>80</v>
      </c>
      <c r="AY347" s="239" t="s">
        <v>177</v>
      </c>
    </row>
    <row r="348" spans="1:65" s="13" customFormat="1">
      <c r="B348" s="207"/>
      <c r="C348" s="208"/>
      <c r="D348" s="209" t="s">
        <v>186</v>
      </c>
      <c r="E348" s="210" t="s">
        <v>1</v>
      </c>
      <c r="F348" s="211" t="s">
        <v>704</v>
      </c>
      <c r="G348" s="208"/>
      <c r="H348" s="212">
        <v>443.54</v>
      </c>
      <c r="I348" s="213"/>
      <c r="J348" s="208"/>
      <c r="K348" s="208"/>
      <c r="L348" s="214"/>
      <c r="M348" s="215"/>
      <c r="N348" s="216"/>
      <c r="O348" s="216"/>
      <c r="P348" s="216"/>
      <c r="Q348" s="216"/>
      <c r="R348" s="216"/>
      <c r="S348" s="216"/>
      <c r="T348" s="217"/>
      <c r="AT348" s="218" t="s">
        <v>186</v>
      </c>
      <c r="AU348" s="218" t="s">
        <v>89</v>
      </c>
      <c r="AV348" s="13" t="s">
        <v>89</v>
      </c>
      <c r="AW348" s="13" t="s">
        <v>35</v>
      </c>
      <c r="AX348" s="13" t="s">
        <v>80</v>
      </c>
      <c r="AY348" s="218" t="s">
        <v>177</v>
      </c>
    </row>
    <row r="349" spans="1:65" s="13" customFormat="1">
      <c r="B349" s="207"/>
      <c r="C349" s="208"/>
      <c r="D349" s="209" t="s">
        <v>186</v>
      </c>
      <c r="E349" s="210" t="s">
        <v>1</v>
      </c>
      <c r="F349" s="211" t="s">
        <v>705</v>
      </c>
      <c r="G349" s="208"/>
      <c r="H349" s="212">
        <v>1319.82</v>
      </c>
      <c r="I349" s="213"/>
      <c r="J349" s="208"/>
      <c r="K349" s="208"/>
      <c r="L349" s="214"/>
      <c r="M349" s="215"/>
      <c r="N349" s="216"/>
      <c r="O349" s="216"/>
      <c r="P349" s="216"/>
      <c r="Q349" s="216"/>
      <c r="R349" s="216"/>
      <c r="S349" s="216"/>
      <c r="T349" s="217"/>
      <c r="AT349" s="218" t="s">
        <v>186</v>
      </c>
      <c r="AU349" s="218" t="s">
        <v>89</v>
      </c>
      <c r="AV349" s="13" t="s">
        <v>89</v>
      </c>
      <c r="AW349" s="13" t="s">
        <v>35</v>
      </c>
      <c r="AX349" s="13" t="s">
        <v>80</v>
      </c>
      <c r="AY349" s="218" t="s">
        <v>177</v>
      </c>
    </row>
    <row r="350" spans="1:65" s="14" customFormat="1">
      <c r="B350" s="219"/>
      <c r="C350" s="220"/>
      <c r="D350" s="209" t="s">
        <v>186</v>
      </c>
      <c r="E350" s="221" t="s">
        <v>1</v>
      </c>
      <c r="F350" s="222" t="s">
        <v>188</v>
      </c>
      <c r="G350" s="220"/>
      <c r="H350" s="223">
        <v>1763.36</v>
      </c>
      <c r="I350" s="224"/>
      <c r="J350" s="220"/>
      <c r="K350" s="220"/>
      <c r="L350" s="225"/>
      <c r="M350" s="226"/>
      <c r="N350" s="227"/>
      <c r="O350" s="227"/>
      <c r="P350" s="227"/>
      <c r="Q350" s="227"/>
      <c r="R350" s="227"/>
      <c r="S350" s="227"/>
      <c r="T350" s="228"/>
      <c r="AT350" s="229" t="s">
        <v>186</v>
      </c>
      <c r="AU350" s="229" t="s">
        <v>89</v>
      </c>
      <c r="AV350" s="14" t="s">
        <v>184</v>
      </c>
      <c r="AW350" s="14" t="s">
        <v>35</v>
      </c>
      <c r="AX350" s="14" t="s">
        <v>87</v>
      </c>
      <c r="AY350" s="229" t="s">
        <v>177</v>
      </c>
    </row>
    <row r="351" spans="1:65" s="2" customFormat="1" ht="24.2" customHeight="1">
      <c r="A351" s="35"/>
      <c r="B351" s="36"/>
      <c r="C351" s="193" t="s">
        <v>395</v>
      </c>
      <c r="D351" s="193" t="s">
        <v>180</v>
      </c>
      <c r="E351" s="194" t="s">
        <v>1008</v>
      </c>
      <c r="F351" s="195" t="s">
        <v>1009</v>
      </c>
      <c r="G351" s="196" t="s">
        <v>199</v>
      </c>
      <c r="H351" s="197">
        <v>70.099999999999994</v>
      </c>
      <c r="I351" s="198"/>
      <c r="J351" s="199">
        <f>ROUND(I351*H351,2)</f>
        <v>0</v>
      </c>
      <c r="K351" s="200"/>
      <c r="L351" s="40"/>
      <c r="M351" s="201" t="s">
        <v>1</v>
      </c>
      <c r="N351" s="202" t="s">
        <v>45</v>
      </c>
      <c r="O351" s="72"/>
      <c r="P351" s="203">
        <f>O351*H351</f>
        <v>0</v>
      </c>
      <c r="Q351" s="203">
        <v>6.1199999999999997E-2</v>
      </c>
      <c r="R351" s="203">
        <f>Q351*H351</f>
        <v>4.290119999999999</v>
      </c>
      <c r="S351" s="203">
        <v>0</v>
      </c>
      <c r="T351" s="204">
        <f>S351*H351</f>
        <v>0</v>
      </c>
      <c r="U351" s="35"/>
      <c r="V351" s="35"/>
      <c r="W351" s="35"/>
      <c r="X351" s="35"/>
      <c r="Y351" s="35"/>
      <c r="Z351" s="35"/>
      <c r="AA351" s="35"/>
      <c r="AB351" s="35"/>
      <c r="AC351" s="35"/>
      <c r="AD351" s="35"/>
      <c r="AE351" s="35"/>
      <c r="AR351" s="205" t="s">
        <v>184</v>
      </c>
      <c r="AT351" s="205" t="s">
        <v>180</v>
      </c>
      <c r="AU351" s="205" t="s">
        <v>89</v>
      </c>
      <c r="AY351" s="18" t="s">
        <v>177</v>
      </c>
      <c r="BE351" s="206">
        <f>IF(N351="základní",J351,0)</f>
        <v>0</v>
      </c>
      <c r="BF351" s="206">
        <f>IF(N351="snížená",J351,0)</f>
        <v>0</v>
      </c>
      <c r="BG351" s="206">
        <f>IF(N351="zákl. přenesená",J351,0)</f>
        <v>0</v>
      </c>
      <c r="BH351" s="206">
        <f>IF(N351="sníž. přenesená",J351,0)</f>
        <v>0</v>
      </c>
      <c r="BI351" s="206">
        <f>IF(N351="nulová",J351,0)</f>
        <v>0</v>
      </c>
      <c r="BJ351" s="18" t="s">
        <v>87</v>
      </c>
      <c r="BK351" s="206">
        <f>ROUND(I351*H351,2)</f>
        <v>0</v>
      </c>
      <c r="BL351" s="18" t="s">
        <v>184</v>
      </c>
      <c r="BM351" s="205" t="s">
        <v>1010</v>
      </c>
    </row>
    <row r="352" spans="1:65" s="15" customFormat="1">
      <c r="B352" s="230"/>
      <c r="C352" s="231"/>
      <c r="D352" s="209" t="s">
        <v>186</v>
      </c>
      <c r="E352" s="232" t="s">
        <v>1</v>
      </c>
      <c r="F352" s="233" t="s">
        <v>1011</v>
      </c>
      <c r="G352" s="231"/>
      <c r="H352" s="232" t="s">
        <v>1</v>
      </c>
      <c r="I352" s="234"/>
      <c r="J352" s="231"/>
      <c r="K352" s="231"/>
      <c r="L352" s="235"/>
      <c r="M352" s="236"/>
      <c r="N352" s="237"/>
      <c r="O352" s="237"/>
      <c r="P352" s="237"/>
      <c r="Q352" s="237"/>
      <c r="R352" s="237"/>
      <c r="S352" s="237"/>
      <c r="T352" s="238"/>
      <c r="AT352" s="239" t="s">
        <v>186</v>
      </c>
      <c r="AU352" s="239" t="s">
        <v>89</v>
      </c>
      <c r="AV352" s="15" t="s">
        <v>87</v>
      </c>
      <c r="AW352" s="15" t="s">
        <v>35</v>
      </c>
      <c r="AX352" s="15" t="s">
        <v>80</v>
      </c>
      <c r="AY352" s="239" t="s">
        <v>177</v>
      </c>
    </row>
    <row r="353" spans="1:65" s="13" customFormat="1">
      <c r="B353" s="207"/>
      <c r="C353" s="208"/>
      <c r="D353" s="209" t="s">
        <v>186</v>
      </c>
      <c r="E353" s="210" t="s">
        <v>1</v>
      </c>
      <c r="F353" s="211" t="s">
        <v>1012</v>
      </c>
      <c r="G353" s="208"/>
      <c r="H353" s="212">
        <v>70.099999999999994</v>
      </c>
      <c r="I353" s="213"/>
      <c r="J353" s="208"/>
      <c r="K353" s="208"/>
      <c r="L353" s="214"/>
      <c r="M353" s="215"/>
      <c r="N353" s="216"/>
      <c r="O353" s="216"/>
      <c r="P353" s="216"/>
      <c r="Q353" s="216"/>
      <c r="R353" s="216"/>
      <c r="S353" s="216"/>
      <c r="T353" s="217"/>
      <c r="AT353" s="218" t="s">
        <v>186</v>
      </c>
      <c r="AU353" s="218" t="s">
        <v>89</v>
      </c>
      <c r="AV353" s="13" t="s">
        <v>89</v>
      </c>
      <c r="AW353" s="13" t="s">
        <v>35</v>
      </c>
      <c r="AX353" s="13" t="s">
        <v>80</v>
      </c>
      <c r="AY353" s="218" t="s">
        <v>177</v>
      </c>
    </row>
    <row r="354" spans="1:65" s="14" customFormat="1">
      <c r="B354" s="219"/>
      <c r="C354" s="220"/>
      <c r="D354" s="209" t="s">
        <v>186</v>
      </c>
      <c r="E354" s="221" t="s">
        <v>1</v>
      </c>
      <c r="F354" s="222" t="s">
        <v>188</v>
      </c>
      <c r="G354" s="220"/>
      <c r="H354" s="223">
        <v>70.099999999999994</v>
      </c>
      <c r="I354" s="224"/>
      <c r="J354" s="220"/>
      <c r="K354" s="220"/>
      <c r="L354" s="225"/>
      <c r="M354" s="226"/>
      <c r="N354" s="227"/>
      <c r="O354" s="227"/>
      <c r="P354" s="227"/>
      <c r="Q354" s="227"/>
      <c r="R354" s="227"/>
      <c r="S354" s="227"/>
      <c r="T354" s="228"/>
      <c r="AT354" s="229" t="s">
        <v>186</v>
      </c>
      <c r="AU354" s="229" t="s">
        <v>89</v>
      </c>
      <c r="AV354" s="14" t="s">
        <v>184</v>
      </c>
      <c r="AW354" s="14" t="s">
        <v>35</v>
      </c>
      <c r="AX354" s="14" t="s">
        <v>87</v>
      </c>
      <c r="AY354" s="229" t="s">
        <v>177</v>
      </c>
    </row>
    <row r="355" spans="1:65" s="2" customFormat="1" ht="24.2" customHeight="1">
      <c r="A355" s="35"/>
      <c r="B355" s="36"/>
      <c r="C355" s="193" t="s">
        <v>399</v>
      </c>
      <c r="D355" s="193" t="s">
        <v>180</v>
      </c>
      <c r="E355" s="194" t="s">
        <v>1013</v>
      </c>
      <c r="F355" s="195" t="s">
        <v>1014</v>
      </c>
      <c r="G355" s="196" t="s">
        <v>191</v>
      </c>
      <c r="H355" s="197">
        <v>1</v>
      </c>
      <c r="I355" s="198"/>
      <c r="J355" s="199">
        <f>ROUND(I355*H355,2)</f>
        <v>0</v>
      </c>
      <c r="K355" s="200"/>
      <c r="L355" s="40"/>
      <c r="M355" s="201" t="s">
        <v>1</v>
      </c>
      <c r="N355" s="202" t="s">
        <v>45</v>
      </c>
      <c r="O355" s="72"/>
      <c r="P355" s="203">
        <f>O355*H355</f>
        <v>0</v>
      </c>
      <c r="Q355" s="203">
        <v>1.7770000000000001E-2</v>
      </c>
      <c r="R355" s="203">
        <f>Q355*H355</f>
        <v>1.7770000000000001E-2</v>
      </c>
      <c r="S355" s="203">
        <v>0</v>
      </c>
      <c r="T355" s="204">
        <f>S355*H355</f>
        <v>0</v>
      </c>
      <c r="U355" s="35"/>
      <c r="V355" s="35"/>
      <c r="W355" s="35"/>
      <c r="X355" s="35"/>
      <c r="Y355" s="35"/>
      <c r="Z355" s="35"/>
      <c r="AA355" s="35"/>
      <c r="AB355" s="35"/>
      <c r="AC355" s="35"/>
      <c r="AD355" s="35"/>
      <c r="AE355" s="35"/>
      <c r="AR355" s="205" t="s">
        <v>184</v>
      </c>
      <c r="AT355" s="205" t="s">
        <v>180</v>
      </c>
      <c r="AU355" s="205" t="s">
        <v>89</v>
      </c>
      <c r="AY355" s="18" t="s">
        <v>177</v>
      </c>
      <c r="BE355" s="206">
        <f>IF(N355="základní",J355,0)</f>
        <v>0</v>
      </c>
      <c r="BF355" s="206">
        <f>IF(N355="snížená",J355,0)</f>
        <v>0</v>
      </c>
      <c r="BG355" s="206">
        <f>IF(N355="zákl. přenesená",J355,0)</f>
        <v>0</v>
      </c>
      <c r="BH355" s="206">
        <f>IF(N355="sníž. přenesená",J355,0)</f>
        <v>0</v>
      </c>
      <c r="BI355" s="206">
        <f>IF(N355="nulová",J355,0)</f>
        <v>0</v>
      </c>
      <c r="BJ355" s="18" t="s">
        <v>87</v>
      </c>
      <c r="BK355" s="206">
        <f>ROUND(I355*H355,2)</f>
        <v>0</v>
      </c>
      <c r="BL355" s="18" t="s">
        <v>184</v>
      </c>
      <c r="BM355" s="205" t="s">
        <v>1015</v>
      </c>
    </row>
    <row r="356" spans="1:65" s="2" customFormat="1" ht="24.2" customHeight="1">
      <c r="A356" s="35"/>
      <c r="B356" s="36"/>
      <c r="C356" s="240" t="s">
        <v>403</v>
      </c>
      <c r="D356" s="240" t="s">
        <v>216</v>
      </c>
      <c r="E356" s="241" t="s">
        <v>1016</v>
      </c>
      <c r="F356" s="242" t="s">
        <v>1017</v>
      </c>
      <c r="G356" s="243" t="s">
        <v>191</v>
      </c>
      <c r="H356" s="244">
        <v>1</v>
      </c>
      <c r="I356" s="245"/>
      <c r="J356" s="246">
        <f>ROUND(I356*H356,2)</f>
        <v>0</v>
      </c>
      <c r="K356" s="247"/>
      <c r="L356" s="248"/>
      <c r="M356" s="249" t="s">
        <v>1</v>
      </c>
      <c r="N356" s="250" t="s">
        <v>45</v>
      </c>
      <c r="O356" s="72"/>
      <c r="P356" s="203">
        <f>O356*H356</f>
        <v>0</v>
      </c>
      <c r="Q356" s="203">
        <v>1.521E-2</v>
      </c>
      <c r="R356" s="203">
        <f>Q356*H356</f>
        <v>1.521E-2</v>
      </c>
      <c r="S356" s="203">
        <v>0</v>
      </c>
      <c r="T356" s="204">
        <f>S356*H356</f>
        <v>0</v>
      </c>
      <c r="U356" s="35"/>
      <c r="V356" s="35"/>
      <c r="W356" s="35"/>
      <c r="X356" s="35"/>
      <c r="Y356" s="35"/>
      <c r="Z356" s="35"/>
      <c r="AA356" s="35"/>
      <c r="AB356" s="35"/>
      <c r="AC356" s="35"/>
      <c r="AD356" s="35"/>
      <c r="AE356" s="35"/>
      <c r="AR356" s="205" t="s">
        <v>219</v>
      </c>
      <c r="AT356" s="205" t="s">
        <v>216</v>
      </c>
      <c r="AU356" s="205" t="s">
        <v>89</v>
      </c>
      <c r="AY356" s="18" t="s">
        <v>177</v>
      </c>
      <c r="BE356" s="206">
        <f>IF(N356="základní",J356,0)</f>
        <v>0</v>
      </c>
      <c r="BF356" s="206">
        <f>IF(N356="snížená",J356,0)</f>
        <v>0</v>
      </c>
      <c r="BG356" s="206">
        <f>IF(N356="zákl. přenesená",J356,0)</f>
        <v>0</v>
      </c>
      <c r="BH356" s="206">
        <f>IF(N356="sníž. přenesená",J356,0)</f>
        <v>0</v>
      </c>
      <c r="BI356" s="206">
        <f>IF(N356="nulová",J356,0)</f>
        <v>0</v>
      </c>
      <c r="BJ356" s="18" t="s">
        <v>87</v>
      </c>
      <c r="BK356" s="206">
        <f>ROUND(I356*H356,2)</f>
        <v>0</v>
      </c>
      <c r="BL356" s="18" t="s">
        <v>184</v>
      </c>
      <c r="BM356" s="205" t="s">
        <v>1018</v>
      </c>
    </row>
    <row r="357" spans="1:65" s="2" customFormat="1" ht="16.5" customHeight="1">
      <c r="A357" s="35"/>
      <c r="B357" s="36"/>
      <c r="C357" s="193" t="s">
        <v>407</v>
      </c>
      <c r="D357" s="193" t="s">
        <v>180</v>
      </c>
      <c r="E357" s="194" t="s">
        <v>1019</v>
      </c>
      <c r="F357" s="195" t="s">
        <v>1020</v>
      </c>
      <c r="G357" s="196" t="s">
        <v>191</v>
      </c>
      <c r="H357" s="197">
        <v>13</v>
      </c>
      <c r="I357" s="198"/>
      <c r="J357" s="199">
        <f>ROUND(I357*H357,2)</f>
        <v>0</v>
      </c>
      <c r="K357" s="200"/>
      <c r="L357" s="40"/>
      <c r="M357" s="201" t="s">
        <v>1</v>
      </c>
      <c r="N357" s="202" t="s">
        <v>45</v>
      </c>
      <c r="O357" s="72"/>
      <c r="P357" s="203">
        <f>O357*H357</f>
        <v>0</v>
      </c>
      <c r="Q357" s="203">
        <v>1.3339999999999999E-2</v>
      </c>
      <c r="R357" s="203">
        <f>Q357*H357</f>
        <v>0.17341999999999999</v>
      </c>
      <c r="S357" s="203">
        <v>0</v>
      </c>
      <c r="T357" s="204">
        <f>S357*H357</f>
        <v>0</v>
      </c>
      <c r="U357" s="35"/>
      <c r="V357" s="35"/>
      <c r="W357" s="35"/>
      <c r="X357" s="35"/>
      <c r="Y357" s="35"/>
      <c r="Z357" s="35"/>
      <c r="AA357" s="35"/>
      <c r="AB357" s="35"/>
      <c r="AC357" s="35"/>
      <c r="AD357" s="35"/>
      <c r="AE357" s="35"/>
      <c r="AR357" s="205" t="s">
        <v>184</v>
      </c>
      <c r="AT357" s="205" t="s">
        <v>180</v>
      </c>
      <c r="AU357" s="205" t="s">
        <v>89</v>
      </c>
      <c r="AY357" s="18" t="s">
        <v>177</v>
      </c>
      <c r="BE357" s="206">
        <f>IF(N357="základní",J357,0)</f>
        <v>0</v>
      </c>
      <c r="BF357" s="206">
        <f>IF(N357="snížená",J357,0)</f>
        <v>0</v>
      </c>
      <c r="BG357" s="206">
        <f>IF(N357="zákl. přenesená",J357,0)</f>
        <v>0</v>
      </c>
      <c r="BH357" s="206">
        <f>IF(N357="sníž. přenesená",J357,0)</f>
        <v>0</v>
      </c>
      <c r="BI357" s="206">
        <f>IF(N357="nulová",J357,0)</f>
        <v>0</v>
      </c>
      <c r="BJ357" s="18" t="s">
        <v>87</v>
      </c>
      <c r="BK357" s="206">
        <f>ROUND(I357*H357,2)</f>
        <v>0</v>
      </c>
      <c r="BL357" s="18" t="s">
        <v>184</v>
      </c>
      <c r="BM357" s="205" t="s">
        <v>1021</v>
      </c>
    </row>
    <row r="358" spans="1:65" s="15" customFormat="1">
      <c r="B358" s="230"/>
      <c r="C358" s="231"/>
      <c r="D358" s="209" t="s">
        <v>186</v>
      </c>
      <c r="E358" s="232" t="s">
        <v>1</v>
      </c>
      <c r="F358" s="233" t="s">
        <v>1022</v>
      </c>
      <c r="G358" s="231"/>
      <c r="H358" s="232" t="s">
        <v>1</v>
      </c>
      <c r="I358" s="234"/>
      <c r="J358" s="231"/>
      <c r="K358" s="231"/>
      <c r="L358" s="235"/>
      <c r="M358" s="236"/>
      <c r="N358" s="237"/>
      <c r="O358" s="237"/>
      <c r="P358" s="237"/>
      <c r="Q358" s="237"/>
      <c r="R358" s="237"/>
      <c r="S358" s="237"/>
      <c r="T358" s="238"/>
      <c r="AT358" s="239" t="s">
        <v>186</v>
      </c>
      <c r="AU358" s="239" t="s">
        <v>89</v>
      </c>
      <c r="AV358" s="15" t="s">
        <v>87</v>
      </c>
      <c r="AW358" s="15" t="s">
        <v>35</v>
      </c>
      <c r="AX358" s="15" t="s">
        <v>80</v>
      </c>
      <c r="AY358" s="239" t="s">
        <v>177</v>
      </c>
    </row>
    <row r="359" spans="1:65" s="15" customFormat="1">
      <c r="B359" s="230"/>
      <c r="C359" s="231"/>
      <c r="D359" s="209" t="s">
        <v>186</v>
      </c>
      <c r="E359" s="232" t="s">
        <v>1</v>
      </c>
      <c r="F359" s="233" t="s">
        <v>1023</v>
      </c>
      <c r="G359" s="231"/>
      <c r="H359" s="232" t="s">
        <v>1</v>
      </c>
      <c r="I359" s="234"/>
      <c r="J359" s="231"/>
      <c r="K359" s="231"/>
      <c r="L359" s="235"/>
      <c r="M359" s="236"/>
      <c r="N359" s="237"/>
      <c r="O359" s="237"/>
      <c r="P359" s="237"/>
      <c r="Q359" s="237"/>
      <c r="R359" s="237"/>
      <c r="S359" s="237"/>
      <c r="T359" s="238"/>
      <c r="AT359" s="239" t="s">
        <v>186</v>
      </c>
      <c r="AU359" s="239" t="s">
        <v>89</v>
      </c>
      <c r="AV359" s="15" t="s">
        <v>87</v>
      </c>
      <c r="AW359" s="15" t="s">
        <v>35</v>
      </c>
      <c r="AX359" s="15" t="s">
        <v>80</v>
      </c>
      <c r="AY359" s="239" t="s">
        <v>177</v>
      </c>
    </row>
    <row r="360" spans="1:65" s="13" customFormat="1">
      <c r="B360" s="207"/>
      <c r="C360" s="208"/>
      <c r="D360" s="209" t="s">
        <v>186</v>
      </c>
      <c r="E360" s="210" t="s">
        <v>1</v>
      </c>
      <c r="F360" s="211" t="s">
        <v>1024</v>
      </c>
      <c r="G360" s="208"/>
      <c r="H360" s="212">
        <v>6</v>
      </c>
      <c r="I360" s="213"/>
      <c r="J360" s="208"/>
      <c r="K360" s="208"/>
      <c r="L360" s="214"/>
      <c r="M360" s="215"/>
      <c r="N360" s="216"/>
      <c r="O360" s="216"/>
      <c r="P360" s="216"/>
      <c r="Q360" s="216"/>
      <c r="R360" s="216"/>
      <c r="S360" s="216"/>
      <c r="T360" s="217"/>
      <c r="AT360" s="218" t="s">
        <v>186</v>
      </c>
      <c r="AU360" s="218" t="s">
        <v>89</v>
      </c>
      <c r="AV360" s="13" t="s">
        <v>89</v>
      </c>
      <c r="AW360" s="13" t="s">
        <v>35</v>
      </c>
      <c r="AX360" s="13" t="s">
        <v>80</v>
      </c>
      <c r="AY360" s="218" t="s">
        <v>177</v>
      </c>
    </row>
    <row r="361" spans="1:65" s="13" customFormat="1">
      <c r="B361" s="207"/>
      <c r="C361" s="208"/>
      <c r="D361" s="209" t="s">
        <v>186</v>
      </c>
      <c r="E361" s="210" t="s">
        <v>1</v>
      </c>
      <c r="F361" s="211" t="s">
        <v>1025</v>
      </c>
      <c r="G361" s="208"/>
      <c r="H361" s="212">
        <v>7</v>
      </c>
      <c r="I361" s="213"/>
      <c r="J361" s="208"/>
      <c r="K361" s="208"/>
      <c r="L361" s="214"/>
      <c r="M361" s="215"/>
      <c r="N361" s="216"/>
      <c r="O361" s="216"/>
      <c r="P361" s="216"/>
      <c r="Q361" s="216"/>
      <c r="R361" s="216"/>
      <c r="S361" s="216"/>
      <c r="T361" s="217"/>
      <c r="AT361" s="218" t="s">
        <v>186</v>
      </c>
      <c r="AU361" s="218" t="s">
        <v>89</v>
      </c>
      <c r="AV361" s="13" t="s">
        <v>89</v>
      </c>
      <c r="AW361" s="13" t="s">
        <v>35</v>
      </c>
      <c r="AX361" s="13" t="s">
        <v>80</v>
      </c>
      <c r="AY361" s="218" t="s">
        <v>177</v>
      </c>
    </row>
    <row r="362" spans="1:65" s="14" customFormat="1">
      <c r="B362" s="219"/>
      <c r="C362" s="220"/>
      <c r="D362" s="209" t="s">
        <v>186</v>
      </c>
      <c r="E362" s="221" t="s">
        <v>1</v>
      </c>
      <c r="F362" s="222" t="s">
        <v>188</v>
      </c>
      <c r="G362" s="220"/>
      <c r="H362" s="223">
        <v>13</v>
      </c>
      <c r="I362" s="224"/>
      <c r="J362" s="220"/>
      <c r="K362" s="220"/>
      <c r="L362" s="225"/>
      <c r="M362" s="226"/>
      <c r="N362" s="227"/>
      <c r="O362" s="227"/>
      <c r="P362" s="227"/>
      <c r="Q362" s="227"/>
      <c r="R362" s="227"/>
      <c r="S362" s="227"/>
      <c r="T362" s="228"/>
      <c r="AT362" s="229" t="s">
        <v>186</v>
      </c>
      <c r="AU362" s="229" t="s">
        <v>89</v>
      </c>
      <c r="AV362" s="14" t="s">
        <v>184</v>
      </c>
      <c r="AW362" s="14" t="s">
        <v>35</v>
      </c>
      <c r="AX362" s="14" t="s">
        <v>87</v>
      </c>
      <c r="AY362" s="229" t="s">
        <v>177</v>
      </c>
    </row>
    <row r="363" spans="1:65" s="2" customFormat="1" ht="24.2" customHeight="1">
      <c r="A363" s="35"/>
      <c r="B363" s="36"/>
      <c r="C363" s="240" t="s">
        <v>415</v>
      </c>
      <c r="D363" s="240" t="s">
        <v>216</v>
      </c>
      <c r="E363" s="241" t="s">
        <v>1026</v>
      </c>
      <c r="F363" s="242" t="s">
        <v>1027</v>
      </c>
      <c r="G363" s="243" t="s">
        <v>191</v>
      </c>
      <c r="H363" s="244">
        <v>13</v>
      </c>
      <c r="I363" s="245"/>
      <c r="J363" s="246">
        <f>ROUND(I363*H363,2)</f>
        <v>0</v>
      </c>
      <c r="K363" s="247"/>
      <c r="L363" s="248"/>
      <c r="M363" s="249" t="s">
        <v>1</v>
      </c>
      <c r="N363" s="250" t="s">
        <v>45</v>
      </c>
      <c r="O363" s="72"/>
      <c r="P363" s="203">
        <f>O363*H363</f>
        <v>0</v>
      </c>
      <c r="Q363" s="203">
        <v>0.02</v>
      </c>
      <c r="R363" s="203">
        <f>Q363*H363</f>
        <v>0.26</v>
      </c>
      <c r="S363" s="203">
        <v>0</v>
      </c>
      <c r="T363" s="204">
        <f>S363*H363</f>
        <v>0</v>
      </c>
      <c r="U363" s="35"/>
      <c r="V363" s="35"/>
      <c r="W363" s="35"/>
      <c r="X363" s="35"/>
      <c r="Y363" s="35"/>
      <c r="Z363" s="35"/>
      <c r="AA363" s="35"/>
      <c r="AB363" s="35"/>
      <c r="AC363" s="35"/>
      <c r="AD363" s="35"/>
      <c r="AE363" s="35"/>
      <c r="AR363" s="205" t="s">
        <v>219</v>
      </c>
      <c r="AT363" s="205" t="s">
        <v>216</v>
      </c>
      <c r="AU363" s="205" t="s">
        <v>89</v>
      </c>
      <c r="AY363" s="18" t="s">
        <v>177</v>
      </c>
      <c r="BE363" s="206">
        <f>IF(N363="základní",J363,0)</f>
        <v>0</v>
      </c>
      <c r="BF363" s="206">
        <f>IF(N363="snížená",J363,0)</f>
        <v>0</v>
      </c>
      <c r="BG363" s="206">
        <f>IF(N363="zákl. přenesená",J363,0)</f>
        <v>0</v>
      </c>
      <c r="BH363" s="206">
        <f>IF(N363="sníž. přenesená",J363,0)</f>
        <v>0</v>
      </c>
      <c r="BI363" s="206">
        <f>IF(N363="nulová",J363,0)</f>
        <v>0</v>
      </c>
      <c r="BJ363" s="18" t="s">
        <v>87</v>
      </c>
      <c r="BK363" s="206">
        <f>ROUND(I363*H363,2)</f>
        <v>0</v>
      </c>
      <c r="BL363" s="18" t="s">
        <v>184</v>
      </c>
      <c r="BM363" s="205" t="s">
        <v>1028</v>
      </c>
    </row>
    <row r="364" spans="1:65" s="2" customFormat="1" ht="21.75" customHeight="1">
      <c r="A364" s="35"/>
      <c r="B364" s="36"/>
      <c r="C364" s="193" t="s">
        <v>423</v>
      </c>
      <c r="D364" s="193" t="s">
        <v>180</v>
      </c>
      <c r="E364" s="194" t="s">
        <v>1029</v>
      </c>
      <c r="F364" s="195" t="s">
        <v>1030</v>
      </c>
      <c r="G364" s="196" t="s">
        <v>191</v>
      </c>
      <c r="H364" s="197">
        <v>2</v>
      </c>
      <c r="I364" s="198"/>
      <c r="J364" s="199">
        <f>ROUND(I364*H364,2)</f>
        <v>0</v>
      </c>
      <c r="K364" s="200"/>
      <c r="L364" s="40"/>
      <c r="M364" s="201" t="s">
        <v>1</v>
      </c>
      <c r="N364" s="202" t="s">
        <v>45</v>
      </c>
      <c r="O364" s="72"/>
      <c r="P364" s="203">
        <f>O364*H364</f>
        <v>0</v>
      </c>
      <c r="Q364" s="203">
        <v>4.684E-2</v>
      </c>
      <c r="R364" s="203">
        <f>Q364*H364</f>
        <v>9.3679999999999999E-2</v>
      </c>
      <c r="S364" s="203">
        <v>0</v>
      </c>
      <c r="T364" s="204">
        <f>S364*H364</f>
        <v>0</v>
      </c>
      <c r="U364" s="35"/>
      <c r="V364" s="35"/>
      <c r="W364" s="35"/>
      <c r="X364" s="35"/>
      <c r="Y364" s="35"/>
      <c r="Z364" s="35"/>
      <c r="AA364" s="35"/>
      <c r="AB364" s="35"/>
      <c r="AC364" s="35"/>
      <c r="AD364" s="35"/>
      <c r="AE364" s="35"/>
      <c r="AR364" s="205" t="s">
        <v>184</v>
      </c>
      <c r="AT364" s="205" t="s">
        <v>180</v>
      </c>
      <c r="AU364" s="205" t="s">
        <v>89</v>
      </c>
      <c r="AY364" s="18" t="s">
        <v>177</v>
      </c>
      <c r="BE364" s="206">
        <f>IF(N364="základní",J364,0)</f>
        <v>0</v>
      </c>
      <c r="BF364" s="206">
        <f>IF(N364="snížená",J364,0)</f>
        <v>0</v>
      </c>
      <c r="BG364" s="206">
        <f>IF(N364="zákl. přenesená",J364,0)</f>
        <v>0</v>
      </c>
      <c r="BH364" s="206">
        <f>IF(N364="sníž. přenesená",J364,0)</f>
        <v>0</v>
      </c>
      <c r="BI364" s="206">
        <f>IF(N364="nulová",J364,0)</f>
        <v>0</v>
      </c>
      <c r="BJ364" s="18" t="s">
        <v>87</v>
      </c>
      <c r="BK364" s="206">
        <f>ROUND(I364*H364,2)</f>
        <v>0</v>
      </c>
      <c r="BL364" s="18" t="s">
        <v>184</v>
      </c>
      <c r="BM364" s="205" t="s">
        <v>1031</v>
      </c>
    </row>
    <row r="365" spans="1:65" s="15" customFormat="1">
      <c r="B365" s="230"/>
      <c r="C365" s="231"/>
      <c r="D365" s="209" t="s">
        <v>186</v>
      </c>
      <c r="E365" s="232" t="s">
        <v>1</v>
      </c>
      <c r="F365" s="233" t="s">
        <v>1022</v>
      </c>
      <c r="G365" s="231"/>
      <c r="H365" s="232" t="s">
        <v>1</v>
      </c>
      <c r="I365" s="234"/>
      <c r="J365" s="231"/>
      <c r="K365" s="231"/>
      <c r="L365" s="235"/>
      <c r="M365" s="236"/>
      <c r="N365" s="237"/>
      <c r="O365" s="237"/>
      <c r="P365" s="237"/>
      <c r="Q365" s="237"/>
      <c r="R365" s="237"/>
      <c r="S365" s="237"/>
      <c r="T365" s="238"/>
      <c r="AT365" s="239" t="s">
        <v>186</v>
      </c>
      <c r="AU365" s="239" t="s">
        <v>89</v>
      </c>
      <c r="AV365" s="15" t="s">
        <v>87</v>
      </c>
      <c r="AW365" s="15" t="s">
        <v>35</v>
      </c>
      <c r="AX365" s="15" t="s">
        <v>80</v>
      </c>
      <c r="AY365" s="239" t="s">
        <v>177</v>
      </c>
    </row>
    <row r="366" spans="1:65" s="15" customFormat="1">
      <c r="B366" s="230"/>
      <c r="C366" s="231"/>
      <c r="D366" s="209" t="s">
        <v>186</v>
      </c>
      <c r="E366" s="232" t="s">
        <v>1</v>
      </c>
      <c r="F366" s="233" t="s">
        <v>1032</v>
      </c>
      <c r="G366" s="231"/>
      <c r="H366" s="232" t="s">
        <v>1</v>
      </c>
      <c r="I366" s="234"/>
      <c r="J366" s="231"/>
      <c r="K366" s="231"/>
      <c r="L366" s="235"/>
      <c r="M366" s="236"/>
      <c r="N366" s="237"/>
      <c r="O366" s="237"/>
      <c r="P366" s="237"/>
      <c r="Q366" s="237"/>
      <c r="R366" s="237"/>
      <c r="S366" s="237"/>
      <c r="T366" s="238"/>
      <c r="AT366" s="239" t="s">
        <v>186</v>
      </c>
      <c r="AU366" s="239" t="s">
        <v>89</v>
      </c>
      <c r="AV366" s="15" t="s">
        <v>87</v>
      </c>
      <c r="AW366" s="15" t="s">
        <v>35</v>
      </c>
      <c r="AX366" s="15" t="s">
        <v>80</v>
      </c>
      <c r="AY366" s="239" t="s">
        <v>177</v>
      </c>
    </row>
    <row r="367" spans="1:65" s="13" customFormat="1">
      <c r="B367" s="207"/>
      <c r="C367" s="208"/>
      <c r="D367" s="209" t="s">
        <v>186</v>
      </c>
      <c r="E367" s="210" t="s">
        <v>1</v>
      </c>
      <c r="F367" s="211" t="s">
        <v>1033</v>
      </c>
      <c r="G367" s="208"/>
      <c r="H367" s="212">
        <v>2</v>
      </c>
      <c r="I367" s="213"/>
      <c r="J367" s="208"/>
      <c r="K367" s="208"/>
      <c r="L367" s="214"/>
      <c r="M367" s="215"/>
      <c r="N367" s="216"/>
      <c r="O367" s="216"/>
      <c r="P367" s="216"/>
      <c r="Q367" s="216"/>
      <c r="R367" s="216"/>
      <c r="S367" s="216"/>
      <c r="T367" s="217"/>
      <c r="AT367" s="218" t="s">
        <v>186</v>
      </c>
      <c r="AU367" s="218" t="s">
        <v>89</v>
      </c>
      <c r="AV367" s="13" t="s">
        <v>89</v>
      </c>
      <c r="AW367" s="13" t="s">
        <v>35</v>
      </c>
      <c r="AX367" s="13" t="s">
        <v>80</v>
      </c>
      <c r="AY367" s="218" t="s">
        <v>177</v>
      </c>
    </row>
    <row r="368" spans="1:65" s="14" customFormat="1">
      <c r="B368" s="219"/>
      <c r="C368" s="220"/>
      <c r="D368" s="209" t="s">
        <v>186</v>
      </c>
      <c r="E368" s="221" t="s">
        <v>1</v>
      </c>
      <c r="F368" s="222" t="s">
        <v>188</v>
      </c>
      <c r="G368" s="220"/>
      <c r="H368" s="223">
        <v>2</v>
      </c>
      <c r="I368" s="224"/>
      <c r="J368" s="220"/>
      <c r="K368" s="220"/>
      <c r="L368" s="225"/>
      <c r="M368" s="226"/>
      <c r="N368" s="227"/>
      <c r="O368" s="227"/>
      <c r="P368" s="227"/>
      <c r="Q368" s="227"/>
      <c r="R368" s="227"/>
      <c r="S368" s="227"/>
      <c r="T368" s="228"/>
      <c r="AT368" s="229" t="s">
        <v>186</v>
      </c>
      <c r="AU368" s="229" t="s">
        <v>89</v>
      </c>
      <c r="AV368" s="14" t="s">
        <v>184</v>
      </c>
      <c r="AW368" s="14" t="s">
        <v>35</v>
      </c>
      <c r="AX368" s="14" t="s">
        <v>87</v>
      </c>
      <c r="AY368" s="229" t="s">
        <v>177</v>
      </c>
    </row>
    <row r="369" spans="1:65" s="2" customFormat="1" ht="33" customHeight="1">
      <c r="A369" s="35"/>
      <c r="B369" s="36"/>
      <c r="C369" s="240" t="s">
        <v>429</v>
      </c>
      <c r="D369" s="240" t="s">
        <v>216</v>
      </c>
      <c r="E369" s="241" t="s">
        <v>1034</v>
      </c>
      <c r="F369" s="242" t="s">
        <v>1035</v>
      </c>
      <c r="G369" s="243" t="s">
        <v>191</v>
      </c>
      <c r="H369" s="244">
        <v>2</v>
      </c>
      <c r="I369" s="245"/>
      <c r="J369" s="246">
        <f>ROUND(I369*H369,2)</f>
        <v>0</v>
      </c>
      <c r="K369" s="247"/>
      <c r="L369" s="248"/>
      <c r="M369" s="249" t="s">
        <v>1</v>
      </c>
      <c r="N369" s="250" t="s">
        <v>45</v>
      </c>
      <c r="O369" s="72"/>
      <c r="P369" s="203">
        <f>O369*H369</f>
        <v>0</v>
      </c>
      <c r="Q369" s="203">
        <v>1.225E-2</v>
      </c>
      <c r="R369" s="203">
        <f>Q369*H369</f>
        <v>2.4500000000000001E-2</v>
      </c>
      <c r="S369" s="203">
        <v>0</v>
      </c>
      <c r="T369" s="204">
        <f>S369*H369</f>
        <v>0</v>
      </c>
      <c r="U369" s="35"/>
      <c r="V369" s="35"/>
      <c r="W369" s="35"/>
      <c r="X369" s="35"/>
      <c r="Y369" s="35"/>
      <c r="Z369" s="35"/>
      <c r="AA369" s="35"/>
      <c r="AB369" s="35"/>
      <c r="AC369" s="35"/>
      <c r="AD369" s="35"/>
      <c r="AE369" s="35"/>
      <c r="AR369" s="205" t="s">
        <v>219</v>
      </c>
      <c r="AT369" s="205" t="s">
        <v>216</v>
      </c>
      <c r="AU369" s="205" t="s">
        <v>89</v>
      </c>
      <c r="AY369" s="18" t="s">
        <v>177</v>
      </c>
      <c r="BE369" s="206">
        <f>IF(N369="základní",J369,0)</f>
        <v>0</v>
      </c>
      <c r="BF369" s="206">
        <f>IF(N369="snížená",J369,0)</f>
        <v>0</v>
      </c>
      <c r="BG369" s="206">
        <f>IF(N369="zákl. přenesená",J369,0)</f>
        <v>0</v>
      </c>
      <c r="BH369" s="206">
        <f>IF(N369="sníž. přenesená",J369,0)</f>
        <v>0</v>
      </c>
      <c r="BI369" s="206">
        <f>IF(N369="nulová",J369,0)</f>
        <v>0</v>
      </c>
      <c r="BJ369" s="18" t="s">
        <v>87</v>
      </c>
      <c r="BK369" s="206">
        <f>ROUND(I369*H369,2)</f>
        <v>0</v>
      </c>
      <c r="BL369" s="18" t="s">
        <v>184</v>
      </c>
      <c r="BM369" s="205" t="s">
        <v>1036</v>
      </c>
    </row>
    <row r="370" spans="1:65" s="2" customFormat="1" ht="21.75" customHeight="1">
      <c r="A370" s="35"/>
      <c r="B370" s="36"/>
      <c r="C370" s="193" t="s">
        <v>433</v>
      </c>
      <c r="D370" s="193" t="s">
        <v>180</v>
      </c>
      <c r="E370" s="194" t="s">
        <v>1029</v>
      </c>
      <c r="F370" s="195" t="s">
        <v>1030</v>
      </c>
      <c r="G370" s="196" t="s">
        <v>191</v>
      </c>
      <c r="H370" s="197">
        <v>2</v>
      </c>
      <c r="I370" s="198"/>
      <c r="J370" s="199">
        <f>ROUND(I370*H370,2)</f>
        <v>0</v>
      </c>
      <c r="K370" s="200"/>
      <c r="L370" s="40"/>
      <c r="M370" s="201" t="s">
        <v>1</v>
      </c>
      <c r="N370" s="202" t="s">
        <v>45</v>
      </c>
      <c r="O370" s="72"/>
      <c r="P370" s="203">
        <f>O370*H370</f>
        <v>0</v>
      </c>
      <c r="Q370" s="203">
        <v>4.684E-2</v>
      </c>
      <c r="R370" s="203">
        <f>Q370*H370</f>
        <v>9.3679999999999999E-2</v>
      </c>
      <c r="S370" s="203">
        <v>0</v>
      </c>
      <c r="T370" s="204">
        <f>S370*H370</f>
        <v>0</v>
      </c>
      <c r="U370" s="35"/>
      <c r="V370" s="35"/>
      <c r="W370" s="35"/>
      <c r="X370" s="35"/>
      <c r="Y370" s="35"/>
      <c r="Z370" s="35"/>
      <c r="AA370" s="35"/>
      <c r="AB370" s="35"/>
      <c r="AC370" s="35"/>
      <c r="AD370" s="35"/>
      <c r="AE370" s="35"/>
      <c r="AR370" s="205" t="s">
        <v>184</v>
      </c>
      <c r="AT370" s="205" t="s">
        <v>180</v>
      </c>
      <c r="AU370" s="205" t="s">
        <v>89</v>
      </c>
      <c r="AY370" s="18" t="s">
        <v>177</v>
      </c>
      <c r="BE370" s="206">
        <f>IF(N370="základní",J370,0)</f>
        <v>0</v>
      </c>
      <c r="BF370" s="206">
        <f>IF(N370="snížená",J370,0)</f>
        <v>0</v>
      </c>
      <c r="BG370" s="206">
        <f>IF(N370="zákl. přenesená",J370,0)</f>
        <v>0</v>
      </c>
      <c r="BH370" s="206">
        <f>IF(N370="sníž. přenesená",J370,0)</f>
        <v>0</v>
      </c>
      <c r="BI370" s="206">
        <f>IF(N370="nulová",J370,0)</f>
        <v>0</v>
      </c>
      <c r="BJ370" s="18" t="s">
        <v>87</v>
      </c>
      <c r="BK370" s="206">
        <f>ROUND(I370*H370,2)</f>
        <v>0</v>
      </c>
      <c r="BL370" s="18" t="s">
        <v>184</v>
      </c>
      <c r="BM370" s="205" t="s">
        <v>1037</v>
      </c>
    </row>
    <row r="371" spans="1:65" s="15" customFormat="1">
      <c r="B371" s="230"/>
      <c r="C371" s="231"/>
      <c r="D371" s="209" t="s">
        <v>186</v>
      </c>
      <c r="E371" s="232" t="s">
        <v>1</v>
      </c>
      <c r="F371" s="233" t="s">
        <v>1022</v>
      </c>
      <c r="G371" s="231"/>
      <c r="H371" s="232" t="s">
        <v>1</v>
      </c>
      <c r="I371" s="234"/>
      <c r="J371" s="231"/>
      <c r="K371" s="231"/>
      <c r="L371" s="235"/>
      <c r="M371" s="236"/>
      <c r="N371" s="237"/>
      <c r="O371" s="237"/>
      <c r="P371" s="237"/>
      <c r="Q371" s="237"/>
      <c r="R371" s="237"/>
      <c r="S371" s="237"/>
      <c r="T371" s="238"/>
      <c r="AT371" s="239" t="s">
        <v>186</v>
      </c>
      <c r="AU371" s="239" t="s">
        <v>89</v>
      </c>
      <c r="AV371" s="15" t="s">
        <v>87</v>
      </c>
      <c r="AW371" s="15" t="s">
        <v>35</v>
      </c>
      <c r="AX371" s="15" t="s">
        <v>80</v>
      </c>
      <c r="AY371" s="239" t="s">
        <v>177</v>
      </c>
    </row>
    <row r="372" spans="1:65" s="15" customFormat="1">
      <c r="B372" s="230"/>
      <c r="C372" s="231"/>
      <c r="D372" s="209" t="s">
        <v>186</v>
      </c>
      <c r="E372" s="232" t="s">
        <v>1</v>
      </c>
      <c r="F372" s="233" t="s">
        <v>1032</v>
      </c>
      <c r="G372" s="231"/>
      <c r="H372" s="232" t="s">
        <v>1</v>
      </c>
      <c r="I372" s="234"/>
      <c r="J372" s="231"/>
      <c r="K372" s="231"/>
      <c r="L372" s="235"/>
      <c r="M372" s="236"/>
      <c r="N372" s="237"/>
      <c r="O372" s="237"/>
      <c r="P372" s="237"/>
      <c r="Q372" s="237"/>
      <c r="R372" s="237"/>
      <c r="S372" s="237"/>
      <c r="T372" s="238"/>
      <c r="AT372" s="239" t="s">
        <v>186</v>
      </c>
      <c r="AU372" s="239" t="s">
        <v>89</v>
      </c>
      <c r="AV372" s="15" t="s">
        <v>87</v>
      </c>
      <c r="AW372" s="15" t="s">
        <v>35</v>
      </c>
      <c r="AX372" s="15" t="s">
        <v>80</v>
      </c>
      <c r="AY372" s="239" t="s">
        <v>177</v>
      </c>
    </row>
    <row r="373" spans="1:65" s="13" customFormat="1">
      <c r="B373" s="207"/>
      <c r="C373" s="208"/>
      <c r="D373" s="209" t="s">
        <v>186</v>
      </c>
      <c r="E373" s="210" t="s">
        <v>1</v>
      </c>
      <c r="F373" s="211" t="s">
        <v>1038</v>
      </c>
      <c r="G373" s="208"/>
      <c r="H373" s="212">
        <v>1</v>
      </c>
      <c r="I373" s="213"/>
      <c r="J373" s="208"/>
      <c r="K373" s="208"/>
      <c r="L373" s="214"/>
      <c r="M373" s="215"/>
      <c r="N373" s="216"/>
      <c r="O373" s="216"/>
      <c r="P373" s="216"/>
      <c r="Q373" s="216"/>
      <c r="R373" s="216"/>
      <c r="S373" s="216"/>
      <c r="T373" s="217"/>
      <c r="AT373" s="218" t="s">
        <v>186</v>
      </c>
      <c r="AU373" s="218" t="s">
        <v>89</v>
      </c>
      <c r="AV373" s="13" t="s">
        <v>89</v>
      </c>
      <c r="AW373" s="13" t="s">
        <v>35</v>
      </c>
      <c r="AX373" s="13" t="s">
        <v>80</v>
      </c>
      <c r="AY373" s="218" t="s">
        <v>177</v>
      </c>
    </row>
    <row r="374" spans="1:65" s="13" customFormat="1">
      <c r="B374" s="207"/>
      <c r="C374" s="208"/>
      <c r="D374" s="209" t="s">
        <v>186</v>
      </c>
      <c r="E374" s="210" t="s">
        <v>1</v>
      </c>
      <c r="F374" s="211" t="s">
        <v>1039</v>
      </c>
      <c r="G374" s="208"/>
      <c r="H374" s="212">
        <v>1</v>
      </c>
      <c r="I374" s="213"/>
      <c r="J374" s="208"/>
      <c r="K374" s="208"/>
      <c r="L374" s="214"/>
      <c r="M374" s="215"/>
      <c r="N374" s="216"/>
      <c r="O374" s="216"/>
      <c r="P374" s="216"/>
      <c r="Q374" s="216"/>
      <c r="R374" s="216"/>
      <c r="S374" s="216"/>
      <c r="T374" s="217"/>
      <c r="AT374" s="218" t="s">
        <v>186</v>
      </c>
      <c r="AU374" s="218" t="s">
        <v>89</v>
      </c>
      <c r="AV374" s="13" t="s">
        <v>89</v>
      </c>
      <c r="AW374" s="13" t="s">
        <v>35</v>
      </c>
      <c r="AX374" s="13" t="s">
        <v>80</v>
      </c>
      <c r="AY374" s="218" t="s">
        <v>177</v>
      </c>
    </row>
    <row r="375" spans="1:65" s="14" customFormat="1">
      <c r="B375" s="219"/>
      <c r="C375" s="220"/>
      <c r="D375" s="209" t="s">
        <v>186</v>
      </c>
      <c r="E375" s="221" t="s">
        <v>1</v>
      </c>
      <c r="F375" s="222" t="s">
        <v>188</v>
      </c>
      <c r="G375" s="220"/>
      <c r="H375" s="223">
        <v>2</v>
      </c>
      <c r="I375" s="224"/>
      <c r="J375" s="220"/>
      <c r="K375" s="220"/>
      <c r="L375" s="225"/>
      <c r="M375" s="226"/>
      <c r="N375" s="227"/>
      <c r="O375" s="227"/>
      <c r="P375" s="227"/>
      <c r="Q375" s="227"/>
      <c r="R375" s="227"/>
      <c r="S375" s="227"/>
      <c r="T375" s="228"/>
      <c r="AT375" s="229" t="s">
        <v>186</v>
      </c>
      <c r="AU375" s="229" t="s">
        <v>89</v>
      </c>
      <c r="AV375" s="14" t="s">
        <v>184</v>
      </c>
      <c r="AW375" s="14" t="s">
        <v>35</v>
      </c>
      <c r="AX375" s="14" t="s">
        <v>87</v>
      </c>
      <c r="AY375" s="229" t="s">
        <v>177</v>
      </c>
    </row>
    <row r="376" spans="1:65" s="2" customFormat="1" ht="33" customHeight="1">
      <c r="A376" s="35"/>
      <c r="B376" s="36"/>
      <c r="C376" s="240" t="s">
        <v>438</v>
      </c>
      <c r="D376" s="240" t="s">
        <v>216</v>
      </c>
      <c r="E376" s="241" t="s">
        <v>1040</v>
      </c>
      <c r="F376" s="242" t="s">
        <v>1041</v>
      </c>
      <c r="G376" s="243" t="s">
        <v>191</v>
      </c>
      <c r="H376" s="244">
        <v>2</v>
      </c>
      <c r="I376" s="245"/>
      <c r="J376" s="246">
        <f>ROUND(I376*H376,2)</f>
        <v>0</v>
      </c>
      <c r="K376" s="247"/>
      <c r="L376" s="248"/>
      <c r="M376" s="249" t="s">
        <v>1</v>
      </c>
      <c r="N376" s="250" t="s">
        <v>45</v>
      </c>
      <c r="O376" s="72"/>
      <c r="P376" s="203">
        <f>O376*H376</f>
        <v>0</v>
      </c>
      <c r="Q376" s="203">
        <v>1.489E-2</v>
      </c>
      <c r="R376" s="203">
        <f>Q376*H376</f>
        <v>2.9780000000000001E-2</v>
      </c>
      <c r="S376" s="203">
        <v>0</v>
      </c>
      <c r="T376" s="204">
        <f>S376*H376</f>
        <v>0</v>
      </c>
      <c r="U376" s="35"/>
      <c r="V376" s="35"/>
      <c r="W376" s="35"/>
      <c r="X376" s="35"/>
      <c r="Y376" s="35"/>
      <c r="Z376" s="35"/>
      <c r="AA376" s="35"/>
      <c r="AB376" s="35"/>
      <c r="AC376" s="35"/>
      <c r="AD376" s="35"/>
      <c r="AE376" s="35"/>
      <c r="AR376" s="205" t="s">
        <v>219</v>
      </c>
      <c r="AT376" s="205" t="s">
        <v>216</v>
      </c>
      <c r="AU376" s="205" t="s">
        <v>89</v>
      </c>
      <c r="AY376" s="18" t="s">
        <v>177</v>
      </c>
      <c r="BE376" s="206">
        <f>IF(N376="základní",J376,0)</f>
        <v>0</v>
      </c>
      <c r="BF376" s="206">
        <f>IF(N376="snížená",J376,0)</f>
        <v>0</v>
      </c>
      <c r="BG376" s="206">
        <f>IF(N376="zákl. přenesená",J376,0)</f>
        <v>0</v>
      </c>
      <c r="BH376" s="206">
        <f>IF(N376="sníž. přenesená",J376,0)</f>
        <v>0</v>
      </c>
      <c r="BI376" s="206">
        <f>IF(N376="nulová",J376,0)</f>
        <v>0</v>
      </c>
      <c r="BJ376" s="18" t="s">
        <v>87</v>
      </c>
      <c r="BK376" s="206">
        <f>ROUND(I376*H376,2)</f>
        <v>0</v>
      </c>
      <c r="BL376" s="18" t="s">
        <v>184</v>
      </c>
      <c r="BM376" s="205" t="s">
        <v>1042</v>
      </c>
    </row>
    <row r="377" spans="1:65" s="2" customFormat="1" ht="21.75" customHeight="1">
      <c r="A377" s="35"/>
      <c r="B377" s="36"/>
      <c r="C377" s="193" t="s">
        <v>442</v>
      </c>
      <c r="D377" s="193" t="s">
        <v>180</v>
      </c>
      <c r="E377" s="194" t="s">
        <v>1029</v>
      </c>
      <c r="F377" s="195" t="s">
        <v>1030</v>
      </c>
      <c r="G377" s="196" t="s">
        <v>191</v>
      </c>
      <c r="H377" s="197">
        <v>5</v>
      </c>
      <c r="I377" s="198"/>
      <c r="J377" s="199">
        <f>ROUND(I377*H377,2)</f>
        <v>0</v>
      </c>
      <c r="K377" s="200"/>
      <c r="L377" s="40"/>
      <c r="M377" s="201" t="s">
        <v>1</v>
      </c>
      <c r="N377" s="202" t="s">
        <v>45</v>
      </c>
      <c r="O377" s="72"/>
      <c r="P377" s="203">
        <f>O377*H377</f>
        <v>0</v>
      </c>
      <c r="Q377" s="203">
        <v>4.684E-2</v>
      </c>
      <c r="R377" s="203">
        <f>Q377*H377</f>
        <v>0.23419999999999999</v>
      </c>
      <c r="S377" s="203">
        <v>0</v>
      </c>
      <c r="T377" s="204">
        <f>S377*H377</f>
        <v>0</v>
      </c>
      <c r="U377" s="35"/>
      <c r="V377" s="35"/>
      <c r="W377" s="35"/>
      <c r="X377" s="35"/>
      <c r="Y377" s="35"/>
      <c r="Z377" s="35"/>
      <c r="AA377" s="35"/>
      <c r="AB377" s="35"/>
      <c r="AC377" s="35"/>
      <c r="AD377" s="35"/>
      <c r="AE377" s="35"/>
      <c r="AR377" s="205" t="s">
        <v>184</v>
      </c>
      <c r="AT377" s="205" t="s">
        <v>180</v>
      </c>
      <c r="AU377" s="205" t="s">
        <v>89</v>
      </c>
      <c r="AY377" s="18" t="s">
        <v>177</v>
      </c>
      <c r="BE377" s="206">
        <f>IF(N377="základní",J377,0)</f>
        <v>0</v>
      </c>
      <c r="BF377" s="206">
        <f>IF(N377="snížená",J377,0)</f>
        <v>0</v>
      </c>
      <c r="BG377" s="206">
        <f>IF(N377="zákl. přenesená",J377,0)</f>
        <v>0</v>
      </c>
      <c r="BH377" s="206">
        <f>IF(N377="sníž. přenesená",J377,0)</f>
        <v>0</v>
      </c>
      <c r="BI377" s="206">
        <f>IF(N377="nulová",J377,0)</f>
        <v>0</v>
      </c>
      <c r="BJ377" s="18" t="s">
        <v>87</v>
      </c>
      <c r="BK377" s="206">
        <f>ROUND(I377*H377,2)</f>
        <v>0</v>
      </c>
      <c r="BL377" s="18" t="s">
        <v>184</v>
      </c>
      <c r="BM377" s="205" t="s">
        <v>1043</v>
      </c>
    </row>
    <row r="378" spans="1:65" s="15" customFormat="1">
      <c r="B378" s="230"/>
      <c r="C378" s="231"/>
      <c r="D378" s="209" t="s">
        <v>186</v>
      </c>
      <c r="E378" s="232" t="s">
        <v>1</v>
      </c>
      <c r="F378" s="233" t="s">
        <v>1022</v>
      </c>
      <c r="G378" s="231"/>
      <c r="H378" s="232" t="s">
        <v>1</v>
      </c>
      <c r="I378" s="234"/>
      <c r="J378" s="231"/>
      <c r="K378" s="231"/>
      <c r="L378" s="235"/>
      <c r="M378" s="236"/>
      <c r="N378" s="237"/>
      <c r="O378" s="237"/>
      <c r="P378" s="237"/>
      <c r="Q378" s="237"/>
      <c r="R378" s="237"/>
      <c r="S378" s="237"/>
      <c r="T378" s="238"/>
      <c r="AT378" s="239" t="s">
        <v>186</v>
      </c>
      <c r="AU378" s="239" t="s">
        <v>89</v>
      </c>
      <c r="AV378" s="15" t="s">
        <v>87</v>
      </c>
      <c r="AW378" s="15" t="s">
        <v>35</v>
      </c>
      <c r="AX378" s="15" t="s">
        <v>80</v>
      </c>
      <c r="AY378" s="239" t="s">
        <v>177</v>
      </c>
    </row>
    <row r="379" spans="1:65" s="15" customFormat="1">
      <c r="B379" s="230"/>
      <c r="C379" s="231"/>
      <c r="D379" s="209" t="s">
        <v>186</v>
      </c>
      <c r="E379" s="232" t="s">
        <v>1</v>
      </c>
      <c r="F379" s="233" t="s">
        <v>1032</v>
      </c>
      <c r="G379" s="231"/>
      <c r="H379" s="232" t="s">
        <v>1</v>
      </c>
      <c r="I379" s="234"/>
      <c r="J379" s="231"/>
      <c r="K379" s="231"/>
      <c r="L379" s="235"/>
      <c r="M379" s="236"/>
      <c r="N379" s="237"/>
      <c r="O379" s="237"/>
      <c r="P379" s="237"/>
      <c r="Q379" s="237"/>
      <c r="R379" s="237"/>
      <c r="S379" s="237"/>
      <c r="T379" s="238"/>
      <c r="AT379" s="239" t="s">
        <v>186</v>
      </c>
      <c r="AU379" s="239" t="s">
        <v>89</v>
      </c>
      <c r="AV379" s="15" t="s">
        <v>87</v>
      </c>
      <c r="AW379" s="15" t="s">
        <v>35</v>
      </c>
      <c r="AX379" s="15" t="s">
        <v>80</v>
      </c>
      <c r="AY379" s="239" t="s">
        <v>177</v>
      </c>
    </row>
    <row r="380" spans="1:65" s="13" customFormat="1">
      <c r="B380" s="207"/>
      <c r="C380" s="208"/>
      <c r="D380" s="209" t="s">
        <v>186</v>
      </c>
      <c r="E380" s="210" t="s">
        <v>1</v>
      </c>
      <c r="F380" s="211" t="s">
        <v>1044</v>
      </c>
      <c r="G380" s="208"/>
      <c r="H380" s="212">
        <v>3</v>
      </c>
      <c r="I380" s="213"/>
      <c r="J380" s="208"/>
      <c r="K380" s="208"/>
      <c r="L380" s="214"/>
      <c r="M380" s="215"/>
      <c r="N380" s="216"/>
      <c r="O380" s="216"/>
      <c r="P380" s="216"/>
      <c r="Q380" s="216"/>
      <c r="R380" s="216"/>
      <c r="S380" s="216"/>
      <c r="T380" s="217"/>
      <c r="AT380" s="218" t="s">
        <v>186</v>
      </c>
      <c r="AU380" s="218" t="s">
        <v>89</v>
      </c>
      <c r="AV380" s="13" t="s">
        <v>89</v>
      </c>
      <c r="AW380" s="13" t="s">
        <v>35</v>
      </c>
      <c r="AX380" s="13" t="s">
        <v>80</v>
      </c>
      <c r="AY380" s="218" t="s">
        <v>177</v>
      </c>
    </row>
    <row r="381" spans="1:65" s="13" customFormat="1">
      <c r="B381" s="207"/>
      <c r="C381" s="208"/>
      <c r="D381" s="209" t="s">
        <v>186</v>
      </c>
      <c r="E381" s="210" t="s">
        <v>1</v>
      </c>
      <c r="F381" s="211" t="s">
        <v>1045</v>
      </c>
      <c r="G381" s="208"/>
      <c r="H381" s="212">
        <v>2</v>
      </c>
      <c r="I381" s="213"/>
      <c r="J381" s="208"/>
      <c r="K381" s="208"/>
      <c r="L381" s="214"/>
      <c r="M381" s="215"/>
      <c r="N381" s="216"/>
      <c r="O381" s="216"/>
      <c r="P381" s="216"/>
      <c r="Q381" s="216"/>
      <c r="R381" s="216"/>
      <c r="S381" s="216"/>
      <c r="T381" s="217"/>
      <c r="AT381" s="218" t="s">
        <v>186</v>
      </c>
      <c r="AU381" s="218" t="s">
        <v>89</v>
      </c>
      <c r="AV381" s="13" t="s">
        <v>89</v>
      </c>
      <c r="AW381" s="13" t="s">
        <v>35</v>
      </c>
      <c r="AX381" s="13" t="s">
        <v>80</v>
      </c>
      <c r="AY381" s="218" t="s">
        <v>177</v>
      </c>
    </row>
    <row r="382" spans="1:65" s="14" customFormat="1">
      <c r="B382" s="219"/>
      <c r="C382" s="220"/>
      <c r="D382" s="209" t="s">
        <v>186</v>
      </c>
      <c r="E382" s="221" t="s">
        <v>1</v>
      </c>
      <c r="F382" s="222" t="s">
        <v>188</v>
      </c>
      <c r="G382" s="220"/>
      <c r="H382" s="223">
        <v>5</v>
      </c>
      <c r="I382" s="224"/>
      <c r="J382" s="220"/>
      <c r="K382" s="220"/>
      <c r="L382" s="225"/>
      <c r="M382" s="226"/>
      <c r="N382" s="227"/>
      <c r="O382" s="227"/>
      <c r="P382" s="227"/>
      <c r="Q382" s="227"/>
      <c r="R382" s="227"/>
      <c r="S382" s="227"/>
      <c r="T382" s="228"/>
      <c r="AT382" s="229" t="s">
        <v>186</v>
      </c>
      <c r="AU382" s="229" t="s">
        <v>89</v>
      </c>
      <c r="AV382" s="14" t="s">
        <v>184</v>
      </c>
      <c r="AW382" s="14" t="s">
        <v>35</v>
      </c>
      <c r="AX382" s="14" t="s">
        <v>87</v>
      </c>
      <c r="AY382" s="229" t="s">
        <v>177</v>
      </c>
    </row>
    <row r="383" spans="1:65" s="2" customFormat="1" ht="33" customHeight="1">
      <c r="A383" s="35"/>
      <c r="B383" s="36"/>
      <c r="C383" s="240" t="s">
        <v>446</v>
      </c>
      <c r="D383" s="240" t="s">
        <v>216</v>
      </c>
      <c r="E383" s="241" t="s">
        <v>1046</v>
      </c>
      <c r="F383" s="242" t="s">
        <v>1047</v>
      </c>
      <c r="G383" s="243" t="s">
        <v>191</v>
      </c>
      <c r="H383" s="244">
        <v>5</v>
      </c>
      <c r="I383" s="245"/>
      <c r="J383" s="246">
        <f>ROUND(I383*H383,2)</f>
        <v>0</v>
      </c>
      <c r="K383" s="247"/>
      <c r="L383" s="248"/>
      <c r="M383" s="249" t="s">
        <v>1</v>
      </c>
      <c r="N383" s="250" t="s">
        <v>45</v>
      </c>
      <c r="O383" s="72"/>
      <c r="P383" s="203">
        <f>O383*H383</f>
        <v>0</v>
      </c>
      <c r="Q383" s="203">
        <v>1.2489999999999999E-2</v>
      </c>
      <c r="R383" s="203">
        <f>Q383*H383</f>
        <v>6.2449999999999999E-2</v>
      </c>
      <c r="S383" s="203">
        <v>0</v>
      </c>
      <c r="T383" s="204">
        <f>S383*H383</f>
        <v>0</v>
      </c>
      <c r="U383" s="35"/>
      <c r="V383" s="35"/>
      <c r="W383" s="35"/>
      <c r="X383" s="35"/>
      <c r="Y383" s="35"/>
      <c r="Z383" s="35"/>
      <c r="AA383" s="35"/>
      <c r="AB383" s="35"/>
      <c r="AC383" s="35"/>
      <c r="AD383" s="35"/>
      <c r="AE383" s="35"/>
      <c r="AR383" s="205" t="s">
        <v>219</v>
      </c>
      <c r="AT383" s="205" t="s">
        <v>216</v>
      </c>
      <c r="AU383" s="205" t="s">
        <v>89</v>
      </c>
      <c r="AY383" s="18" t="s">
        <v>177</v>
      </c>
      <c r="BE383" s="206">
        <f>IF(N383="základní",J383,0)</f>
        <v>0</v>
      </c>
      <c r="BF383" s="206">
        <f>IF(N383="snížená",J383,0)</f>
        <v>0</v>
      </c>
      <c r="BG383" s="206">
        <f>IF(N383="zákl. přenesená",J383,0)</f>
        <v>0</v>
      </c>
      <c r="BH383" s="206">
        <f>IF(N383="sníž. přenesená",J383,0)</f>
        <v>0</v>
      </c>
      <c r="BI383" s="206">
        <f>IF(N383="nulová",J383,0)</f>
        <v>0</v>
      </c>
      <c r="BJ383" s="18" t="s">
        <v>87</v>
      </c>
      <c r="BK383" s="206">
        <f>ROUND(I383*H383,2)</f>
        <v>0</v>
      </c>
      <c r="BL383" s="18" t="s">
        <v>184</v>
      </c>
      <c r="BM383" s="205" t="s">
        <v>1048</v>
      </c>
    </row>
    <row r="384" spans="1:65" s="2" customFormat="1" ht="21.75" customHeight="1">
      <c r="A384" s="35"/>
      <c r="B384" s="36"/>
      <c r="C384" s="193" t="s">
        <v>450</v>
      </c>
      <c r="D384" s="193" t="s">
        <v>180</v>
      </c>
      <c r="E384" s="194" t="s">
        <v>1029</v>
      </c>
      <c r="F384" s="195" t="s">
        <v>1030</v>
      </c>
      <c r="G384" s="196" t="s">
        <v>191</v>
      </c>
      <c r="H384" s="197">
        <v>5</v>
      </c>
      <c r="I384" s="198"/>
      <c r="J384" s="199">
        <f>ROUND(I384*H384,2)</f>
        <v>0</v>
      </c>
      <c r="K384" s="200"/>
      <c r="L384" s="40"/>
      <c r="M384" s="201" t="s">
        <v>1</v>
      </c>
      <c r="N384" s="202" t="s">
        <v>45</v>
      </c>
      <c r="O384" s="72"/>
      <c r="P384" s="203">
        <f>O384*H384</f>
        <v>0</v>
      </c>
      <c r="Q384" s="203">
        <v>4.684E-2</v>
      </c>
      <c r="R384" s="203">
        <f>Q384*H384</f>
        <v>0.23419999999999999</v>
      </c>
      <c r="S384" s="203">
        <v>0</v>
      </c>
      <c r="T384" s="204">
        <f>S384*H384</f>
        <v>0</v>
      </c>
      <c r="U384" s="35"/>
      <c r="V384" s="35"/>
      <c r="W384" s="35"/>
      <c r="X384" s="35"/>
      <c r="Y384" s="35"/>
      <c r="Z384" s="35"/>
      <c r="AA384" s="35"/>
      <c r="AB384" s="35"/>
      <c r="AC384" s="35"/>
      <c r="AD384" s="35"/>
      <c r="AE384" s="35"/>
      <c r="AR384" s="205" t="s">
        <v>184</v>
      </c>
      <c r="AT384" s="205" t="s">
        <v>180</v>
      </c>
      <c r="AU384" s="205" t="s">
        <v>89</v>
      </c>
      <c r="AY384" s="18" t="s">
        <v>177</v>
      </c>
      <c r="BE384" s="206">
        <f>IF(N384="základní",J384,0)</f>
        <v>0</v>
      </c>
      <c r="BF384" s="206">
        <f>IF(N384="snížená",J384,0)</f>
        <v>0</v>
      </c>
      <c r="BG384" s="206">
        <f>IF(N384="zákl. přenesená",J384,0)</f>
        <v>0</v>
      </c>
      <c r="BH384" s="206">
        <f>IF(N384="sníž. přenesená",J384,0)</f>
        <v>0</v>
      </c>
      <c r="BI384" s="206">
        <f>IF(N384="nulová",J384,0)</f>
        <v>0</v>
      </c>
      <c r="BJ384" s="18" t="s">
        <v>87</v>
      </c>
      <c r="BK384" s="206">
        <f>ROUND(I384*H384,2)</f>
        <v>0</v>
      </c>
      <c r="BL384" s="18" t="s">
        <v>184</v>
      </c>
      <c r="BM384" s="205" t="s">
        <v>1049</v>
      </c>
    </row>
    <row r="385" spans="1:65" s="15" customFormat="1">
      <c r="B385" s="230"/>
      <c r="C385" s="231"/>
      <c r="D385" s="209" t="s">
        <v>186</v>
      </c>
      <c r="E385" s="232" t="s">
        <v>1</v>
      </c>
      <c r="F385" s="233" t="s">
        <v>1022</v>
      </c>
      <c r="G385" s="231"/>
      <c r="H385" s="232" t="s">
        <v>1</v>
      </c>
      <c r="I385" s="234"/>
      <c r="J385" s="231"/>
      <c r="K385" s="231"/>
      <c r="L385" s="235"/>
      <c r="M385" s="236"/>
      <c r="N385" s="237"/>
      <c r="O385" s="237"/>
      <c r="P385" s="237"/>
      <c r="Q385" s="237"/>
      <c r="R385" s="237"/>
      <c r="S385" s="237"/>
      <c r="T385" s="238"/>
      <c r="AT385" s="239" t="s">
        <v>186</v>
      </c>
      <c r="AU385" s="239" t="s">
        <v>89</v>
      </c>
      <c r="AV385" s="15" t="s">
        <v>87</v>
      </c>
      <c r="AW385" s="15" t="s">
        <v>35</v>
      </c>
      <c r="AX385" s="15" t="s">
        <v>80</v>
      </c>
      <c r="AY385" s="239" t="s">
        <v>177</v>
      </c>
    </row>
    <row r="386" spans="1:65" s="15" customFormat="1">
      <c r="B386" s="230"/>
      <c r="C386" s="231"/>
      <c r="D386" s="209" t="s">
        <v>186</v>
      </c>
      <c r="E386" s="232" t="s">
        <v>1</v>
      </c>
      <c r="F386" s="233" t="s">
        <v>1032</v>
      </c>
      <c r="G386" s="231"/>
      <c r="H386" s="232" t="s">
        <v>1</v>
      </c>
      <c r="I386" s="234"/>
      <c r="J386" s="231"/>
      <c r="K386" s="231"/>
      <c r="L386" s="235"/>
      <c r="M386" s="236"/>
      <c r="N386" s="237"/>
      <c r="O386" s="237"/>
      <c r="P386" s="237"/>
      <c r="Q386" s="237"/>
      <c r="R386" s="237"/>
      <c r="S386" s="237"/>
      <c r="T386" s="238"/>
      <c r="AT386" s="239" t="s">
        <v>186</v>
      </c>
      <c r="AU386" s="239" t="s">
        <v>89</v>
      </c>
      <c r="AV386" s="15" t="s">
        <v>87</v>
      </c>
      <c r="AW386" s="15" t="s">
        <v>35</v>
      </c>
      <c r="AX386" s="15" t="s">
        <v>80</v>
      </c>
      <c r="AY386" s="239" t="s">
        <v>177</v>
      </c>
    </row>
    <row r="387" spans="1:65" s="13" customFormat="1">
      <c r="B387" s="207"/>
      <c r="C387" s="208"/>
      <c r="D387" s="209" t="s">
        <v>186</v>
      </c>
      <c r="E387" s="210" t="s">
        <v>1</v>
      </c>
      <c r="F387" s="211" t="s">
        <v>1050</v>
      </c>
      <c r="G387" s="208"/>
      <c r="H387" s="212">
        <v>1</v>
      </c>
      <c r="I387" s="213"/>
      <c r="J387" s="208"/>
      <c r="K387" s="208"/>
      <c r="L387" s="214"/>
      <c r="M387" s="215"/>
      <c r="N387" s="216"/>
      <c r="O387" s="216"/>
      <c r="P387" s="216"/>
      <c r="Q387" s="216"/>
      <c r="R387" s="216"/>
      <c r="S387" s="216"/>
      <c r="T387" s="217"/>
      <c r="AT387" s="218" t="s">
        <v>186</v>
      </c>
      <c r="AU387" s="218" t="s">
        <v>89</v>
      </c>
      <c r="AV387" s="13" t="s">
        <v>89</v>
      </c>
      <c r="AW387" s="13" t="s">
        <v>35</v>
      </c>
      <c r="AX387" s="13" t="s">
        <v>80</v>
      </c>
      <c r="AY387" s="218" t="s">
        <v>177</v>
      </c>
    </row>
    <row r="388" spans="1:65" s="13" customFormat="1">
      <c r="B388" s="207"/>
      <c r="C388" s="208"/>
      <c r="D388" s="209" t="s">
        <v>186</v>
      </c>
      <c r="E388" s="210" t="s">
        <v>1</v>
      </c>
      <c r="F388" s="211" t="s">
        <v>1051</v>
      </c>
      <c r="G388" s="208"/>
      <c r="H388" s="212">
        <v>4</v>
      </c>
      <c r="I388" s="213"/>
      <c r="J388" s="208"/>
      <c r="K388" s="208"/>
      <c r="L388" s="214"/>
      <c r="M388" s="215"/>
      <c r="N388" s="216"/>
      <c r="O388" s="216"/>
      <c r="P388" s="216"/>
      <c r="Q388" s="216"/>
      <c r="R388" s="216"/>
      <c r="S388" s="216"/>
      <c r="T388" s="217"/>
      <c r="AT388" s="218" t="s">
        <v>186</v>
      </c>
      <c r="AU388" s="218" t="s">
        <v>89</v>
      </c>
      <c r="AV388" s="13" t="s">
        <v>89</v>
      </c>
      <c r="AW388" s="13" t="s">
        <v>35</v>
      </c>
      <c r="AX388" s="13" t="s">
        <v>80</v>
      </c>
      <c r="AY388" s="218" t="s">
        <v>177</v>
      </c>
    </row>
    <row r="389" spans="1:65" s="14" customFormat="1">
      <c r="B389" s="219"/>
      <c r="C389" s="220"/>
      <c r="D389" s="209" t="s">
        <v>186</v>
      </c>
      <c r="E389" s="221" t="s">
        <v>1</v>
      </c>
      <c r="F389" s="222" t="s">
        <v>188</v>
      </c>
      <c r="G389" s="220"/>
      <c r="H389" s="223">
        <v>5</v>
      </c>
      <c r="I389" s="224"/>
      <c r="J389" s="220"/>
      <c r="K389" s="220"/>
      <c r="L389" s="225"/>
      <c r="M389" s="226"/>
      <c r="N389" s="227"/>
      <c r="O389" s="227"/>
      <c r="P389" s="227"/>
      <c r="Q389" s="227"/>
      <c r="R389" s="227"/>
      <c r="S389" s="227"/>
      <c r="T389" s="228"/>
      <c r="AT389" s="229" t="s">
        <v>186</v>
      </c>
      <c r="AU389" s="229" t="s">
        <v>89</v>
      </c>
      <c r="AV389" s="14" t="s">
        <v>184</v>
      </c>
      <c r="AW389" s="14" t="s">
        <v>35</v>
      </c>
      <c r="AX389" s="14" t="s">
        <v>87</v>
      </c>
      <c r="AY389" s="229" t="s">
        <v>177</v>
      </c>
    </row>
    <row r="390" spans="1:65" s="2" customFormat="1" ht="33" customHeight="1">
      <c r="A390" s="35"/>
      <c r="B390" s="36"/>
      <c r="C390" s="240" t="s">
        <v>454</v>
      </c>
      <c r="D390" s="240" t="s">
        <v>216</v>
      </c>
      <c r="E390" s="241" t="s">
        <v>1052</v>
      </c>
      <c r="F390" s="242" t="s">
        <v>1053</v>
      </c>
      <c r="G390" s="243" t="s">
        <v>191</v>
      </c>
      <c r="H390" s="244">
        <v>5</v>
      </c>
      <c r="I390" s="245"/>
      <c r="J390" s="246">
        <f>ROUND(I390*H390,2)</f>
        <v>0</v>
      </c>
      <c r="K390" s="247"/>
      <c r="L390" s="248"/>
      <c r="M390" s="249" t="s">
        <v>1</v>
      </c>
      <c r="N390" s="250" t="s">
        <v>45</v>
      </c>
      <c r="O390" s="72"/>
      <c r="P390" s="203">
        <f>O390*H390</f>
        <v>0</v>
      </c>
      <c r="Q390" s="203">
        <v>1.521E-2</v>
      </c>
      <c r="R390" s="203">
        <f>Q390*H390</f>
        <v>7.6049999999999993E-2</v>
      </c>
      <c r="S390" s="203">
        <v>0</v>
      </c>
      <c r="T390" s="204">
        <f>S390*H390</f>
        <v>0</v>
      </c>
      <c r="U390" s="35"/>
      <c r="V390" s="35"/>
      <c r="W390" s="35"/>
      <c r="X390" s="35"/>
      <c r="Y390" s="35"/>
      <c r="Z390" s="35"/>
      <c r="AA390" s="35"/>
      <c r="AB390" s="35"/>
      <c r="AC390" s="35"/>
      <c r="AD390" s="35"/>
      <c r="AE390" s="35"/>
      <c r="AR390" s="205" t="s">
        <v>219</v>
      </c>
      <c r="AT390" s="205" t="s">
        <v>216</v>
      </c>
      <c r="AU390" s="205" t="s">
        <v>89</v>
      </c>
      <c r="AY390" s="18" t="s">
        <v>177</v>
      </c>
      <c r="BE390" s="206">
        <f>IF(N390="základní",J390,0)</f>
        <v>0</v>
      </c>
      <c r="BF390" s="206">
        <f>IF(N390="snížená",J390,0)</f>
        <v>0</v>
      </c>
      <c r="BG390" s="206">
        <f>IF(N390="zákl. přenesená",J390,0)</f>
        <v>0</v>
      </c>
      <c r="BH390" s="206">
        <f>IF(N390="sníž. přenesená",J390,0)</f>
        <v>0</v>
      </c>
      <c r="BI390" s="206">
        <f>IF(N390="nulová",J390,0)</f>
        <v>0</v>
      </c>
      <c r="BJ390" s="18" t="s">
        <v>87</v>
      </c>
      <c r="BK390" s="206">
        <f>ROUND(I390*H390,2)</f>
        <v>0</v>
      </c>
      <c r="BL390" s="18" t="s">
        <v>184</v>
      </c>
      <c r="BM390" s="205" t="s">
        <v>1054</v>
      </c>
    </row>
    <row r="391" spans="1:65" s="2" customFormat="1" ht="21.75" customHeight="1">
      <c r="A391" s="35"/>
      <c r="B391" s="36"/>
      <c r="C391" s="193" t="s">
        <v>458</v>
      </c>
      <c r="D391" s="193" t="s">
        <v>180</v>
      </c>
      <c r="E391" s="194" t="s">
        <v>1029</v>
      </c>
      <c r="F391" s="195" t="s">
        <v>1030</v>
      </c>
      <c r="G391" s="196" t="s">
        <v>191</v>
      </c>
      <c r="H391" s="197">
        <v>1</v>
      </c>
      <c r="I391" s="198"/>
      <c r="J391" s="199">
        <f>ROUND(I391*H391,2)</f>
        <v>0</v>
      </c>
      <c r="K391" s="200"/>
      <c r="L391" s="40"/>
      <c r="M391" s="201" t="s">
        <v>1</v>
      </c>
      <c r="N391" s="202" t="s">
        <v>45</v>
      </c>
      <c r="O391" s="72"/>
      <c r="P391" s="203">
        <f>O391*H391</f>
        <v>0</v>
      </c>
      <c r="Q391" s="203">
        <v>4.684E-2</v>
      </c>
      <c r="R391" s="203">
        <f>Q391*H391</f>
        <v>4.684E-2</v>
      </c>
      <c r="S391" s="203">
        <v>0</v>
      </c>
      <c r="T391" s="204">
        <f>S391*H391</f>
        <v>0</v>
      </c>
      <c r="U391" s="35"/>
      <c r="V391" s="35"/>
      <c r="W391" s="35"/>
      <c r="X391" s="35"/>
      <c r="Y391" s="35"/>
      <c r="Z391" s="35"/>
      <c r="AA391" s="35"/>
      <c r="AB391" s="35"/>
      <c r="AC391" s="35"/>
      <c r="AD391" s="35"/>
      <c r="AE391" s="35"/>
      <c r="AR391" s="205" t="s">
        <v>184</v>
      </c>
      <c r="AT391" s="205" t="s">
        <v>180</v>
      </c>
      <c r="AU391" s="205" t="s">
        <v>89</v>
      </c>
      <c r="AY391" s="18" t="s">
        <v>177</v>
      </c>
      <c r="BE391" s="206">
        <f>IF(N391="základní",J391,0)</f>
        <v>0</v>
      </c>
      <c r="BF391" s="206">
        <f>IF(N391="snížená",J391,0)</f>
        <v>0</v>
      </c>
      <c r="BG391" s="206">
        <f>IF(N391="zákl. přenesená",J391,0)</f>
        <v>0</v>
      </c>
      <c r="BH391" s="206">
        <f>IF(N391="sníž. přenesená",J391,0)</f>
        <v>0</v>
      </c>
      <c r="BI391" s="206">
        <f>IF(N391="nulová",J391,0)</f>
        <v>0</v>
      </c>
      <c r="BJ391" s="18" t="s">
        <v>87</v>
      </c>
      <c r="BK391" s="206">
        <f>ROUND(I391*H391,2)</f>
        <v>0</v>
      </c>
      <c r="BL391" s="18" t="s">
        <v>184</v>
      </c>
      <c r="BM391" s="205" t="s">
        <v>1055</v>
      </c>
    </row>
    <row r="392" spans="1:65" s="15" customFormat="1">
      <c r="B392" s="230"/>
      <c r="C392" s="231"/>
      <c r="D392" s="209" t="s">
        <v>186</v>
      </c>
      <c r="E392" s="232" t="s">
        <v>1</v>
      </c>
      <c r="F392" s="233" t="s">
        <v>1022</v>
      </c>
      <c r="G392" s="231"/>
      <c r="H392" s="232" t="s">
        <v>1</v>
      </c>
      <c r="I392" s="234"/>
      <c r="J392" s="231"/>
      <c r="K392" s="231"/>
      <c r="L392" s="235"/>
      <c r="M392" s="236"/>
      <c r="N392" s="237"/>
      <c r="O392" s="237"/>
      <c r="P392" s="237"/>
      <c r="Q392" s="237"/>
      <c r="R392" s="237"/>
      <c r="S392" s="237"/>
      <c r="T392" s="238"/>
      <c r="AT392" s="239" t="s">
        <v>186</v>
      </c>
      <c r="AU392" s="239" t="s">
        <v>89</v>
      </c>
      <c r="AV392" s="15" t="s">
        <v>87</v>
      </c>
      <c r="AW392" s="15" t="s">
        <v>35</v>
      </c>
      <c r="AX392" s="15" t="s">
        <v>80</v>
      </c>
      <c r="AY392" s="239" t="s">
        <v>177</v>
      </c>
    </row>
    <row r="393" spans="1:65" s="15" customFormat="1">
      <c r="B393" s="230"/>
      <c r="C393" s="231"/>
      <c r="D393" s="209" t="s">
        <v>186</v>
      </c>
      <c r="E393" s="232" t="s">
        <v>1</v>
      </c>
      <c r="F393" s="233" t="s">
        <v>1032</v>
      </c>
      <c r="G393" s="231"/>
      <c r="H393" s="232" t="s">
        <v>1</v>
      </c>
      <c r="I393" s="234"/>
      <c r="J393" s="231"/>
      <c r="K393" s="231"/>
      <c r="L393" s="235"/>
      <c r="M393" s="236"/>
      <c r="N393" s="237"/>
      <c r="O393" s="237"/>
      <c r="P393" s="237"/>
      <c r="Q393" s="237"/>
      <c r="R393" s="237"/>
      <c r="S393" s="237"/>
      <c r="T393" s="238"/>
      <c r="AT393" s="239" t="s">
        <v>186</v>
      </c>
      <c r="AU393" s="239" t="s">
        <v>89</v>
      </c>
      <c r="AV393" s="15" t="s">
        <v>87</v>
      </c>
      <c r="AW393" s="15" t="s">
        <v>35</v>
      </c>
      <c r="AX393" s="15" t="s">
        <v>80</v>
      </c>
      <c r="AY393" s="239" t="s">
        <v>177</v>
      </c>
    </row>
    <row r="394" spans="1:65" s="13" customFormat="1">
      <c r="B394" s="207"/>
      <c r="C394" s="208"/>
      <c r="D394" s="209" t="s">
        <v>186</v>
      </c>
      <c r="E394" s="210" t="s">
        <v>1</v>
      </c>
      <c r="F394" s="211" t="s">
        <v>1056</v>
      </c>
      <c r="G394" s="208"/>
      <c r="H394" s="212">
        <v>1</v>
      </c>
      <c r="I394" s="213"/>
      <c r="J394" s="208"/>
      <c r="K394" s="208"/>
      <c r="L394" s="214"/>
      <c r="M394" s="215"/>
      <c r="N394" s="216"/>
      <c r="O394" s="216"/>
      <c r="P394" s="216"/>
      <c r="Q394" s="216"/>
      <c r="R394" s="216"/>
      <c r="S394" s="216"/>
      <c r="T394" s="217"/>
      <c r="AT394" s="218" t="s">
        <v>186</v>
      </c>
      <c r="AU394" s="218" t="s">
        <v>89</v>
      </c>
      <c r="AV394" s="13" t="s">
        <v>89</v>
      </c>
      <c r="AW394" s="13" t="s">
        <v>35</v>
      </c>
      <c r="AX394" s="13" t="s">
        <v>80</v>
      </c>
      <c r="AY394" s="218" t="s">
        <v>177</v>
      </c>
    </row>
    <row r="395" spans="1:65" s="14" customFormat="1">
      <c r="B395" s="219"/>
      <c r="C395" s="220"/>
      <c r="D395" s="209" t="s">
        <v>186</v>
      </c>
      <c r="E395" s="221" t="s">
        <v>1</v>
      </c>
      <c r="F395" s="222" t="s">
        <v>188</v>
      </c>
      <c r="G395" s="220"/>
      <c r="H395" s="223">
        <v>1</v>
      </c>
      <c r="I395" s="224"/>
      <c r="J395" s="220"/>
      <c r="K395" s="220"/>
      <c r="L395" s="225"/>
      <c r="M395" s="226"/>
      <c r="N395" s="227"/>
      <c r="O395" s="227"/>
      <c r="P395" s="227"/>
      <c r="Q395" s="227"/>
      <c r="R395" s="227"/>
      <c r="S395" s="227"/>
      <c r="T395" s="228"/>
      <c r="AT395" s="229" t="s">
        <v>186</v>
      </c>
      <c r="AU395" s="229" t="s">
        <v>89</v>
      </c>
      <c r="AV395" s="14" t="s">
        <v>184</v>
      </c>
      <c r="AW395" s="14" t="s">
        <v>35</v>
      </c>
      <c r="AX395" s="14" t="s">
        <v>87</v>
      </c>
      <c r="AY395" s="229" t="s">
        <v>177</v>
      </c>
    </row>
    <row r="396" spans="1:65" s="2" customFormat="1" ht="33" customHeight="1">
      <c r="A396" s="35"/>
      <c r="B396" s="36"/>
      <c r="C396" s="240" t="s">
        <v>464</v>
      </c>
      <c r="D396" s="240" t="s">
        <v>216</v>
      </c>
      <c r="E396" s="241" t="s">
        <v>1057</v>
      </c>
      <c r="F396" s="242" t="s">
        <v>1058</v>
      </c>
      <c r="G396" s="243" t="s">
        <v>191</v>
      </c>
      <c r="H396" s="244">
        <v>1</v>
      </c>
      <c r="I396" s="245"/>
      <c r="J396" s="246">
        <f>ROUND(I396*H396,2)</f>
        <v>0</v>
      </c>
      <c r="K396" s="247"/>
      <c r="L396" s="248"/>
      <c r="M396" s="249" t="s">
        <v>1</v>
      </c>
      <c r="N396" s="250" t="s">
        <v>45</v>
      </c>
      <c r="O396" s="72"/>
      <c r="P396" s="203">
        <f>O396*H396</f>
        <v>0</v>
      </c>
      <c r="Q396" s="203">
        <v>2.0650000000000002E-2</v>
      </c>
      <c r="R396" s="203">
        <f>Q396*H396</f>
        <v>2.0650000000000002E-2</v>
      </c>
      <c r="S396" s="203">
        <v>0</v>
      </c>
      <c r="T396" s="204">
        <f>S396*H396</f>
        <v>0</v>
      </c>
      <c r="U396" s="35"/>
      <c r="V396" s="35"/>
      <c r="W396" s="35"/>
      <c r="X396" s="35"/>
      <c r="Y396" s="35"/>
      <c r="Z396" s="35"/>
      <c r="AA396" s="35"/>
      <c r="AB396" s="35"/>
      <c r="AC396" s="35"/>
      <c r="AD396" s="35"/>
      <c r="AE396" s="35"/>
      <c r="AR396" s="205" t="s">
        <v>219</v>
      </c>
      <c r="AT396" s="205" t="s">
        <v>216</v>
      </c>
      <c r="AU396" s="205" t="s">
        <v>89</v>
      </c>
      <c r="AY396" s="18" t="s">
        <v>177</v>
      </c>
      <c r="BE396" s="206">
        <f>IF(N396="základní",J396,0)</f>
        <v>0</v>
      </c>
      <c r="BF396" s="206">
        <f>IF(N396="snížená",J396,0)</f>
        <v>0</v>
      </c>
      <c r="BG396" s="206">
        <f>IF(N396="zákl. přenesená",J396,0)</f>
        <v>0</v>
      </c>
      <c r="BH396" s="206">
        <f>IF(N396="sníž. přenesená",J396,0)</f>
        <v>0</v>
      </c>
      <c r="BI396" s="206">
        <f>IF(N396="nulová",J396,0)</f>
        <v>0</v>
      </c>
      <c r="BJ396" s="18" t="s">
        <v>87</v>
      </c>
      <c r="BK396" s="206">
        <f>ROUND(I396*H396,2)</f>
        <v>0</v>
      </c>
      <c r="BL396" s="18" t="s">
        <v>184</v>
      </c>
      <c r="BM396" s="205" t="s">
        <v>1059</v>
      </c>
    </row>
    <row r="397" spans="1:65" s="2" customFormat="1" ht="21.75" customHeight="1">
      <c r="A397" s="35"/>
      <c r="B397" s="36"/>
      <c r="C397" s="193" t="s">
        <v>468</v>
      </c>
      <c r="D397" s="193" t="s">
        <v>180</v>
      </c>
      <c r="E397" s="194" t="s">
        <v>1029</v>
      </c>
      <c r="F397" s="195" t="s">
        <v>1030</v>
      </c>
      <c r="G397" s="196" t="s">
        <v>191</v>
      </c>
      <c r="H397" s="197">
        <v>3</v>
      </c>
      <c r="I397" s="198"/>
      <c r="J397" s="199">
        <f>ROUND(I397*H397,2)</f>
        <v>0</v>
      </c>
      <c r="K397" s="200"/>
      <c r="L397" s="40"/>
      <c r="M397" s="201" t="s">
        <v>1</v>
      </c>
      <c r="N397" s="202" t="s">
        <v>45</v>
      </c>
      <c r="O397" s="72"/>
      <c r="P397" s="203">
        <f>O397*H397</f>
        <v>0</v>
      </c>
      <c r="Q397" s="203">
        <v>4.684E-2</v>
      </c>
      <c r="R397" s="203">
        <f>Q397*H397</f>
        <v>0.14052000000000001</v>
      </c>
      <c r="S397" s="203">
        <v>0</v>
      </c>
      <c r="T397" s="204">
        <f>S397*H397</f>
        <v>0</v>
      </c>
      <c r="U397" s="35"/>
      <c r="V397" s="35"/>
      <c r="W397" s="35"/>
      <c r="X397" s="35"/>
      <c r="Y397" s="35"/>
      <c r="Z397" s="35"/>
      <c r="AA397" s="35"/>
      <c r="AB397" s="35"/>
      <c r="AC397" s="35"/>
      <c r="AD397" s="35"/>
      <c r="AE397" s="35"/>
      <c r="AR397" s="205" t="s">
        <v>184</v>
      </c>
      <c r="AT397" s="205" t="s">
        <v>180</v>
      </c>
      <c r="AU397" s="205" t="s">
        <v>89</v>
      </c>
      <c r="AY397" s="18" t="s">
        <v>177</v>
      </c>
      <c r="BE397" s="206">
        <f>IF(N397="základní",J397,0)</f>
        <v>0</v>
      </c>
      <c r="BF397" s="206">
        <f>IF(N397="snížená",J397,0)</f>
        <v>0</v>
      </c>
      <c r="BG397" s="206">
        <f>IF(N397="zákl. přenesená",J397,0)</f>
        <v>0</v>
      </c>
      <c r="BH397" s="206">
        <f>IF(N397="sníž. přenesená",J397,0)</f>
        <v>0</v>
      </c>
      <c r="BI397" s="206">
        <f>IF(N397="nulová",J397,0)</f>
        <v>0</v>
      </c>
      <c r="BJ397" s="18" t="s">
        <v>87</v>
      </c>
      <c r="BK397" s="206">
        <f>ROUND(I397*H397,2)</f>
        <v>0</v>
      </c>
      <c r="BL397" s="18" t="s">
        <v>184</v>
      </c>
      <c r="BM397" s="205" t="s">
        <v>1060</v>
      </c>
    </row>
    <row r="398" spans="1:65" s="15" customFormat="1">
      <c r="B398" s="230"/>
      <c r="C398" s="231"/>
      <c r="D398" s="209" t="s">
        <v>186</v>
      </c>
      <c r="E398" s="232" t="s">
        <v>1</v>
      </c>
      <c r="F398" s="233" t="s">
        <v>1022</v>
      </c>
      <c r="G398" s="231"/>
      <c r="H398" s="232" t="s">
        <v>1</v>
      </c>
      <c r="I398" s="234"/>
      <c r="J398" s="231"/>
      <c r="K398" s="231"/>
      <c r="L398" s="235"/>
      <c r="M398" s="236"/>
      <c r="N398" s="237"/>
      <c r="O398" s="237"/>
      <c r="P398" s="237"/>
      <c r="Q398" s="237"/>
      <c r="R398" s="237"/>
      <c r="S398" s="237"/>
      <c r="T398" s="238"/>
      <c r="AT398" s="239" t="s">
        <v>186</v>
      </c>
      <c r="AU398" s="239" t="s">
        <v>89</v>
      </c>
      <c r="AV398" s="15" t="s">
        <v>87</v>
      </c>
      <c r="AW398" s="15" t="s">
        <v>35</v>
      </c>
      <c r="AX398" s="15" t="s">
        <v>80</v>
      </c>
      <c r="AY398" s="239" t="s">
        <v>177</v>
      </c>
    </row>
    <row r="399" spans="1:65" s="15" customFormat="1">
      <c r="B399" s="230"/>
      <c r="C399" s="231"/>
      <c r="D399" s="209" t="s">
        <v>186</v>
      </c>
      <c r="E399" s="232" t="s">
        <v>1</v>
      </c>
      <c r="F399" s="233" t="s">
        <v>1032</v>
      </c>
      <c r="G399" s="231"/>
      <c r="H399" s="232" t="s">
        <v>1</v>
      </c>
      <c r="I399" s="234"/>
      <c r="J399" s="231"/>
      <c r="K399" s="231"/>
      <c r="L399" s="235"/>
      <c r="M399" s="236"/>
      <c r="N399" s="237"/>
      <c r="O399" s="237"/>
      <c r="P399" s="237"/>
      <c r="Q399" s="237"/>
      <c r="R399" s="237"/>
      <c r="S399" s="237"/>
      <c r="T399" s="238"/>
      <c r="AT399" s="239" t="s">
        <v>186</v>
      </c>
      <c r="AU399" s="239" t="s">
        <v>89</v>
      </c>
      <c r="AV399" s="15" t="s">
        <v>87</v>
      </c>
      <c r="AW399" s="15" t="s">
        <v>35</v>
      </c>
      <c r="AX399" s="15" t="s">
        <v>80</v>
      </c>
      <c r="AY399" s="239" t="s">
        <v>177</v>
      </c>
    </row>
    <row r="400" spans="1:65" s="13" customFormat="1">
      <c r="B400" s="207"/>
      <c r="C400" s="208"/>
      <c r="D400" s="209" t="s">
        <v>186</v>
      </c>
      <c r="E400" s="210" t="s">
        <v>1</v>
      </c>
      <c r="F400" s="211" t="s">
        <v>1061</v>
      </c>
      <c r="G400" s="208"/>
      <c r="H400" s="212">
        <v>2</v>
      </c>
      <c r="I400" s="213"/>
      <c r="J400" s="208"/>
      <c r="K400" s="208"/>
      <c r="L400" s="214"/>
      <c r="M400" s="215"/>
      <c r="N400" s="216"/>
      <c r="O400" s="216"/>
      <c r="P400" s="216"/>
      <c r="Q400" s="216"/>
      <c r="R400" s="216"/>
      <c r="S400" s="216"/>
      <c r="T400" s="217"/>
      <c r="AT400" s="218" t="s">
        <v>186</v>
      </c>
      <c r="AU400" s="218" t="s">
        <v>89</v>
      </c>
      <c r="AV400" s="13" t="s">
        <v>89</v>
      </c>
      <c r="AW400" s="13" t="s">
        <v>35</v>
      </c>
      <c r="AX400" s="13" t="s">
        <v>80</v>
      </c>
      <c r="AY400" s="218" t="s">
        <v>177</v>
      </c>
    </row>
    <row r="401" spans="1:65" s="13" customFormat="1">
      <c r="B401" s="207"/>
      <c r="C401" s="208"/>
      <c r="D401" s="209" t="s">
        <v>186</v>
      </c>
      <c r="E401" s="210" t="s">
        <v>1</v>
      </c>
      <c r="F401" s="211" t="s">
        <v>1062</v>
      </c>
      <c r="G401" s="208"/>
      <c r="H401" s="212">
        <v>1</v>
      </c>
      <c r="I401" s="213"/>
      <c r="J401" s="208"/>
      <c r="K401" s="208"/>
      <c r="L401" s="214"/>
      <c r="M401" s="215"/>
      <c r="N401" s="216"/>
      <c r="O401" s="216"/>
      <c r="P401" s="216"/>
      <c r="Q401" s="216"/>
      <c r="R401" s="216"/>
      <c r="S401" s="216"/>
      <c r="T401" s="217"/>
      <c r="AT401" s="218" t="s">
        <v>186</v>
      </c>
      <c r="AU401" s="218" t="s">
        <v>89</v>
      </c>
      <c r="AV401" s="13" t="s">
        <v>89</v>
      </c>
      <c r="AW401" s="13" t="s">
        <v>35</v>
      </c>
      <c r="AX401" s="13" t="s">
        <v>80</v>
      </c>
      <c r="AY401" s="218" t="s">
        <v>177</v>
      </c>
    </row>
    <row r="402" spans="1:65" s="14" customFormat="1">
      <c r="B402" s="219"/>
      <c r="C402" s="220"/>
      <c r="D402" s="209" t="s">
        <v>186</v>
      </c>
      <c r="E402" s="221" t="s">
        <v>1</v>
      </c>
      <c r="F402" s="222" t="s">
        <v>188</v>
      </c>
      <c r="G402" s="220"/>
      <c r="H402" s="223">
        <v>3</v>
      </c>
      <c r="I402" s="224"/>
      <c r="J402" s="220"/>
      <c r="K402" s="220"/>
      <c r="L402" s="225"/>
      <c r="M402" s="226"/>
      <c r="N402" s="227"/>
      <c r="O402" s="227"/>
      <c r="P402" s="227"/>
      <c r="Q402" s="227"/>
      <c r="R402" s="227"/>
      <c r="S402" s="227"/>
      <c r="T402" s="228"/>
      <c r="AT402" s="229" t="s">
        <v>186</v>
      </c>
      <c r="AU402" s="229" t="s">
        <v>89</v>
      </c>
      <c r="AV402" s="14" t="s">
        <v>184</v>
      </c>
      <c r="AW402" s="14" t="s">
        <v>35</v>
      </c>
      <c r="AX402" s="14" t="s">
        <v>87</v>
      </c>
      <c r="AY402" s="229" t="s">
        <v>177</v>
      </c>
    </row>
    <row r="403" spans="1:65" s="2" customFormat="1" ht="33" customHeight="1">
      <c r="A403" s="35"/>
      <c r="B403" s="36"/>
      <c r="C403" s="240" t="s">
        <v>474</v>
      </c>
      <c r="D403" s="240" t="s">
        <v>216</v>
      </c>
      <c r="E403" s="241" t="s">
        <v>1063</v>
      </c>
      <c r="F403" s="242" t="s">
        <v>1064</v>
      </c>
      <c r="G403" s="243" t="s">
        <v>191</v>
      </c>
      <c r="H403" s="244">
        <v>3</v>
      </c>
      <c r="I403" s="245"/>
      <c r="J403" s="246">
        <f>ROUND(I403*H403,2)</f>
        <v>0</v>
      </c>
      <c r="K403" s="247"/>
      <c r="L403" s="248"/>
      <c r="M403" s="249" t="s">
        <v>1</v>
      </c>
      <c r="N403" s="250" t="s">
        <v>45</v>
      </c>
      <c r="O403" s="72"/>
      <c r="P403" s="203">
        <f>O403*H403</f>
        <v>0</v>
      </c>
      <c r="Q403" s="203">
        <v>1.272E-2</v>
      </c>
      <c r="R403" s="203">
        <f>Q403*H403</f>
        <v>3.8159999999999999E-2</v>
      </c>
      <c r="S403" s="203">
        <v>0</v>
      </c>
      <c r="T403" s="204">
        <f>S403*H403</f>
        <v>0</v>
      </c>
      <c r="U403" s="35"/>
      <c r="V403" s="35"/>
      <c r="W403" s="35"/>
      <c r="X403" s="35"/>
      <c r="Y403" s="35"/>
      <c r="Z403" s="35"/>
      <c r="AA403" s="35"/>
      <c r="AB403" s="35"/>
      <c r="AC403" s="35"/>
      <c r="AD403" s="35"/>
      <c r="AE403" s="35"/>
      <c r="AR403" s="205" t="s">
        <v>219</v>
      </c>
      <c r="AT403" s="205" t="s">
        <v>216</v>
      </c>
      <c r="AU403" s="205" t="s">
        <v>89</v>
      </c>
      <c r="AY403" s="18" t="s">
        <v>177</v>
      </c>
      <c r="BE403" s="206">
        <f>IF(N403="základní",J403,0)</f>
        <v>0</v>
      </c>
      <c r="BF403" s="206">
        <f>IF(N403="snížená",J403,0)</f>
        <v>0</v>
      </c>
      <c r="BG403" s="206">
        <f>IF(N403="zákl. přenesená",J403,0)</f>
        <v>0</v>
      </c>
      <c r="BH403" s="206">
        <f>IF(N403="sníž. přenesená",J403,0)</f>
        <v>0</v>
      </c>
      <c r="BI403" s="206">
        <f>IF(N403="nulová",J403,0)</f>
        <v>0</v>
      </c>
      <c r="BJ403" s="18" t="s">
        <v>87</v>
      </c>
      <c r="BK403" s="206">
        <f>ROUND(I403*H403,2)</f>
        <v>0</v>
      </c>
      <c r="BL403" s="18" t="s">
        <v>184</v>
      </c>
      <c r="BM403" s="205" t="s">
        <v>1065</v>
      </c>
    </row>
    <row r="404" spans="1:65" s="2" customFormat="1" ht="21.75" customHeight="1">
      <c r="A404" s="35"/>
      <c r="B404" s="36"/>
      <c r="C404" s="193" t="s">
        <v>478</v>
      </c>
      <c r="D404" s="193" t="s">
        <v>180</v>
      </c>
      <c r="E404" s="194" t="s">
        <v>1029</v>
      </c>
      <c r="F404" s="195" t="s">
        <v>1030</v>
      </c>
      <c r="G404" s="196" t="s">
        <v>191</v>
      </c>
      <c r="H404" s="197">
        <v>9</v>
      </c>
      <c r="I404" s="198"/>
      <c r="J404" s="199">
        <f>ROUND(I404*H404,2)</f>
        <v>0</v>
      </c>
      <c r="K404" s="200"/>
      <c r="L404" s="40"/>
      <c r="M404" s="201" t="s">
        <v>1</v>
      </c>
      <c r="N404" s="202" t="s">
        <v>45</v>
      </c>
      <c r="O404" s="72"/>
      <c r="P404" s="203">
        <f>O404*H404</f>
        <v>0</v>
      </c>
      <c r="Q404" s="203">
        <v>4.684E-2</v>
      </c>
      <c r="R404" s="203">
        <f>Q404*H404</f>
        <v>0.42155999999999999</v>
      </c>
      <c r="S404" s="203">
        <v>0</v>
      </c>
      <c r="T404" s="204">
        <f>S404*H404</f>
        <v>0</v>
      </c>
      <c r="U404" s="35"/>
      <c r="V404" s="35"/>
      <c r="W404" s="35"/>
      <c r="X404" s="35"/>
      <c r="Y404" s="35"/>
      <c r="Z404" s="35"/>
      <c r="AA404" s="35"/>
      <c r="AB404" s="35"/>
      <c r="AC404" s="35"/>
      <c r="AD404" s="35"/>
      <c r="AE404" s="35"/>
      <c r="AR404" s="205" t="s">
        <v>184</v>
      </c>
      <c r="AT404" s="205" t="s">
        <v>180</v>
      </c>
      <c r="AU404" s="205" t="s">
        <v>89</v>
      </c>
      <c r="AY404" s="18" t="s">
        <v>177</v>
      </c>
      <c r="BE404" s="206">
        <f>IF(N404="základní",J404,0)</f>
        <v>0</v>
      </c>
      <c r="BF404" s="206">
        <f>IF(N404="snížená",J404,0)</f>
        <v>0</v>
      </c>
      <c r="BG404" s="206">
        <f>IF(N404="zákl. přenesená",J404,0)</f>
        <v>0</v>
      </c>
      <c r="BH404" s="206">
        <f>IF(N404="sníž. přenesená",J404,0)</f>
        <v>0</v>
      </c>
      <c r="BI404" s="206">
        <f>IF(N404="nulová",J404,0)</f>
        <v>0</v>
      </c>
      <c r="BJ404" s="18" t="s">
        <v>87</v>
      </c>
      <c r="BK404" s="206">
        <f>ROUND(I404*H404,2)</f>
        <v>0</v>
      </c>
      <c r="BL404" s="18" t="s">
        <v>184</v>
      </c>
      <c r="BM404" s="205" t="s">
        <v>1066</v>
      </c>
    </row>
    <row r="405" spans="1:65" s="15" customFormat="1">
      <c r="B405" s="230"/>
      <c r="C405" s="231"/>
      <c r="D405" s="209" t="s">
        <v>186</v>
      </c>
      <c r="E405" s="232" t="s">
        <v>1</v>
      </c>
      <c r="F405" s="233" t="s">
        <v>1022</v>
      </c>
      <c r="G405" s="231"/>
      <c r="H405" s="232" t="s">
        <v>1</v>
      </c>
      <c r="I405" s="234"/>
      <c r="J405" s="231"/>
      <c r="K405" s="231"/>
      <c r="L405" s="235"/>
      <c r="M405" s="236"/>
      <c r="N405" s="237"/>
      <c r="O405" s="237"/>
      <c r="P405" s="237"/>
      <c r="Q405" s="237"/>
      <c r="R405" s="237"/>
      <c r="S405" s="237"/>
      <c r="T405" s="238"/>
      <c r="AT405" s="239" t="s">
        <v>186</v>
      </c>
      <c r="AU405" s="239" t="s">
        <v>89</v>
      </c>
      <c r="AV405" s="15" t="s">
        <v>87</v>
      </c>
      <c r="AW405" s="15" t="s">
        <v>35</v>
      </c>
      <c r="AX405" s="15" t="s">
        <v>80</v>
      </c>
      <c r="AY405" s="239" t="s">
        <v>177</v>
      </c>
    </row>
    <row r="406" spans="1:65" s="15" customFormat="1">
      <c r="B406" s="230"/>
      <c r="C406" s="231"/>
      <c r="D406" s="209" t="s">
        <v>186</v>
      </c>
      <c r="E406" s="232" t="s">
        <v>1</v>
      </c>
      <c r="F406" s="233" t="s">
        <v>1032</v>
      </c>
      <c r="G406" s="231"/>
      <c r="H406" s="232" t="s">
        <v>1</v>
      </c>
      <c r="I406" s="234"/>
      <c r="J406" s="231"/>
      <c r="K406" s="231"/>
      <c r="L406" s="235"/>
      <c r="M406" s="236"/>
      <c r="N406" s="237"/>
      <c r="O406" s="237"/>
      <c r="P406" s="237"/>
      <c r="Q406" s="237"/>
      <c r="R406" s="237"/>
      <c r="S406" s="237"/>
      <c r="T406" s="238"/>
      <c r="AT406" s="239" t="s">
        <v>186</v>
      </c>
      <c r="AU406" s="239" t="s">
        <v>89</v>
      </c>
      <c r="AV406" s="15" t="s">
        <v>87</v>
      </c>
      <c r="AW406" s="15" t="s">
        <v>35</v>
      </c>
      <c r="AX406" s="15" t="s">
        <v>80</v>
      </c>
      <c r="AY406" s="239" t="s">
        <v>177</v>
      </c>
    </row>
    <row r="407" spans="1:65" s="13" customFormat="1">
      <c r="B407" s="207"/>
      <c r="C407" s="208"/>
      <c r="D407" s="209" t="s">
        <v>186</v>
      </c>
      <c r="E407" s="210" t="s">
        <v>1</v>
      </c>
      <c r="F407" s="211" t="s">
        <v>1067</v>
      </c>
      <c r="G407" s="208"/>
      <c r="H407" s="212">
        <v>5</v>
      </c>
      <c r="I407" s="213"/>
      <c r="J407" s="208"/>
      <c r="K407" s="208"/>
      <c r="L407" s="214"/>
      <c r="M407" s="215"/>
      <c r="N407" s="216"/>
      <c r="O407" s="216"/>
      <c r="P407" s="216"/>
      <c r="Q407" s="216"/>
      <c r="R407" s="216"/>
      <c r="S407" s="216"/>
      <c r="T407" s="217"/>
      <c r="AT407" s="218" t="s">
        <v>186</v>
      </c>
      <c r="AU407" s="218" t="s">
        <v>89</v>
      </c>
      <c r="AV407" s="13" t="s">
        <v>89</v>
      </c>
      <c r="AW407" s="13" t="s">
        <v>35</v>
      </c>
      <c r="AX407" s="13" t="s">
        <v>80</v>
      </c>
      <c r="AY407" s="218" t="s">
        <v>177</v>
      </c>
    </row>
    <row r="408" spans="1:65" s="13" customFormat="1">
      <c r="B408" s="207"/>
      <c r="C408" s="208"/>
      <c r="D408" s="209" t="s">
        <v>186</v>
      </c>
      <c r="E408" s="210" t="s">
        <v>1</v>
      </c>
      <c r="F408" s="211" t="s">
        <v>1068</v>
      </c>
      <c r="G408" s="208"/>
      <c r="H408" s="212">
        <v>4</v>
      </c>
      <c r="I408" s="213"/>
      <c r="J408" s="208"/>
      <c r="K408" s="208"/>
      <c r="L408" s="214"/>
      <c r="M408" s="215"/>
      <c r="N408" s="216"/>
      <c r="O408" s="216"/>
      <c r="P408" s="216"/>
      <c r="Q408" s="216"/>
      <c r="R408" s="216"/>
      <c r="S408" s="216"/>
      <c r="T408" s="217"/>
      <c r="AT408" s="218" t="s">
        <v>186</v>
      </c>
      <c r="AU408" s="218" t="s">
        <v>89</v>
      </c>
      <c r="AV408" s="13" t="s">
        <v>89</v>
      </c>
      <c r="AW408" s="13" t="s">
        <v>35</v>
      </c>
      <c r="AX408" s="13" t="s">
        <v>80</v>
      </c>
      <c r="AY408" s="218" t="s">
        <v>177</v>
      </c>
    </row>
    <row r="409" spans="1:65" s="14" customFormat="1">
      <c r="B409" s="219"/>
      <c r="C409" s="220"/>
      <c r="D409" s="209" t="s">
        <v>186</v>
      </c>
      <c r="E409" s="221" t="s">
        <v>1</v>
      </c>
      <c r="F409" s="222" t="s">
        <v>188</v>
      </c>
      <c r="G409" s="220"/>
      <c r="H409" s="223">
        <v>9</v>
      </c>
      <c r="I409" s="224"/>
      <c r="J409" s="220"/>
      <c r="K409" s="220"/>
      <c r="L409" s="225"/>
      <c r="M409" s="226"/>
      <c r="N409" s="227"/>
      <c r="O409" s="227"/>
      <c r="P409" s="227"/>
      <c r="Q409" s="227"/>
      <c r="R409" s="227"/>
      <c r="S409" s="227"/>
      <c r="T409" s="228"/>
      <c r="AT409" s="229" t="s">
        <v>186</v>
      </c>
      <c r="AU409" s="229" t="s">
        <v>89</v>
      </c>
      <c r="AV409" s="14" t="s">
        <v>184</v>
      </c>
      <c r="AW409" s="14" t="s">
        <v>35</v>
      </c>
      <c r="AX409" s="14" t="s">
        <v>87</v>
      </c>
      <c r="AY409" s="229" t="s">
        <v>177</v>
      </c>
    </row>
    <row r="410" spans="1:65" s="2" customFormat="1" ht="33" customHeight="1">
      <c r="A410" s="35"/>
      <c r="B410" s="36"/>
      <c r="C410" s="240" t="s">
        <v>482</v>
      </c>
      <c r="D410" s="240" t="s">
        <v>216</v>
      </c>
      <c r="E410" s="241" t="s">
        <v>1069</v>
      </c>
      <c r="F410" s="242" t="s">
        <v>1070</v>
      </c>
      <c r="G410" s="243" t="s">
        <v>191</v>
      </c>
      <c r="H410" s="244">
        <v>9</v>
      </c>
      <c r="I410" s="245"/>
      <c r="J410" s="246">
        <f>ROUND(I410*H410,2)</f>
        <v>0</v>
      </c>
      <c r="K410" s="247"/>
      <c r="L410" s="248"/>
      <c r="M410" s="249" t="s">
        <v>1</v>
      </c>
      <c r="N410" s="250" t="s">
        <v>45</v>
      </c>
      <c r="O410" s="72"/>
      <c r="P410" s="203">
        <f>O410*H410</f>
        <v>0</v>
      </c>
      <c r="Q410" s="203">
        <v>1.553E-2</v>
      </c>
      <c r="R410" s="203">
        <f>Q410*H410</f>
        <v>0.13977000000000001</v>
      </c>
      <c r="S410" s="203">
        <v>0</v>
      </c>
      <c r="T410" s="204">
        <f>S410*H410</f>
        <v>0</v>
      </c>
      <c r="U410" s="35"/>
      <c r="V410" s="35"/>
      <c r="W410" s="35"/>
      <c r="X410" s="35"/>
      <c r="Y410" s="35"/>
      <c r="Z410" s="35"/>
      <c r="AA410" s="35"/>
      <c r="AB410" s="35"/>
      <c r="AC410" s="35"/>
      <c r="AD410" s="35"/>
      <c r="AE410" s="35"/>
      <c r="AR410" s="205" t="s">
        <v>219</v>
      </c>
      <c r="AT410" s="205" t="s">
        <v>216</v>
      </c>
      <c r="AU410" s="205" t="s">
        <v>89</v>
      </c>
      <c r="AY410" s="18" t="s">
        <v>177</v>
      </c>
      <c r="BE410" s="206">
        <f>IF(N410="základní",J410,0)</f>
        <v>0</v>
      </c>
      <c r="BF410" s="206">
        <f>IF(N410="snížená",J410,0)</f>
        <v>0</v>
      </c>
      <c r="BG410" s="206">
        <f>IF(N410="zákl. přenesená",J410,0)</f>
        <v>0</v>
      </c>
      <c r="BH410" s="206">
        <f>IF(N410="sníž. přenesená",J410,0)</f>
        <v>0</v>
      </c>
      <c r="BI410" s="206">
        <f>IF(N410="nulová",J410,0)</f>
        <v>0</v>
      </c>
      <c r="BJ410" s="18" t="s">
        <v>87</v>
      </c>
      <c r="BK410" s="206">
        <f>ROUND(I410*H410,2)</f>
        <v>0</v>
      </c>
      <c r="BL410" s="18" t="s">
        <v>184</v>
      </c>
      <c r="BM410" s="205" t="s">
        <v>1071</v>
      </c>
    </row>
    <row r="411" spans="1:65" s="2" customFormat="1" ht="21.75" customHeight="1">
      <c r="A411" s="35"/>
      <c r="B411" s="36"/>
      <c r="C411" s="193" t="s">
        <v>486</v>
      </c>
      <c r="D411" s="193" t="s">
        <v>180</v>
      </c>
      <c r="E411" s="194" t="s">
        <v>1029</v>
      </c>
      <c r="F411" s="195" t="s">
        <v>1030</v>
      </c>
      <c r="G411" s="196" t="s">
        <v>191</v>
      </c>
      <c r="H411" s="197">
        <v>2</v>
      </c>
      <c r="I411" s="198"/>
      <c r="J411" s="199">
        <f>ROUND(I411*H411,2)</f>
        <v>0</v>
      </c>
      <c r="K411" s="200"/>
      <c r="L411" s="40"/>
      <c r="M411" s="201" t="s">
        <v>1</v>
      </c>
      <c r="N411" s="202" t="s">
        <v>45</v>
      </c>
      <c r="O411" s="72"/>
      <c r="P411" s="203">
        <f>O411*H411</f>
        <v>0</v>
      </c>
      <c r="Q411" s="203">
        <v>4.684E-2</v>
      </c>
      <c r="R411" s="203">
        <f>Q411*H411</f>
        <v>9.3679999999999999E-2</v>
      </c>
      <c r="S411" s="203">
        <v>0</v>
      </c>
      <c r="T411" s="204">
        <f>S411*H411</f>
        <v>0</v>
      </c>
      <c r="U411" s="35"/>
      <c r="V411" s="35"/>
      <c r="W411" s="35"/>
      <c r="X411" s="35"/>
      <c r="Y411" s="35"/>
      <c r="Z411" s="35"/>
      <c r="AA411" s="35"/>
      <c r="AB411" s="35"/>
      <c r="AC411" s="35"/>
      <c r="AD411" s="35"/>
      <c r="AE411" s="35"/>
      <c r="AR411" s="205" t="s">
        <v>184</v>
      </c>
      <c r="AT411" s="205" t="s">
        <v>180</v>
      </c>
      <c r="AU411" s="205" t="s">
        <v>89</v>
      </c>
      <c r="AY411" s="18" t="s">
        <v>177</v>
      </c>
      <c r="BE411" s="206">
        <f>IF(N411="základní",J411,0)</f>
        <v>0</v>
      </c>
      <c r="BF411" s="206">
        <f>IF(N411="snížená",J411,0)</f>
        <v>0</v>
      </c>
      <c r="BG411" s="206">
        <f>IF(N411="zákl. přenesená",J411,0)</f>
        <v>0</v>
      </c>
      <c r="BH411" s="206">
        <f>IF(N411="sníž. přenesená",J411,0)</f>
        <v>0</v>
      </c>
      <c r="BI411" s="206">
        <f>IF(N411="nulová",J411,0)</f>
        <v>0</v>
      </c>
      <c r="BJ411" s="18" t="s">
        <v>87</v>
      </c>
      <c r="BK411" s="206">
        <f>ROUND(I411*H411,2)</f>
        <v>0</v>
      </c>
      <c r="BL411" s="18" t="s">
        <v>184</v>
      </c>
      <c r="BM411" s="205" t="s">
        <v>1072</v>
      </c>
    </row>
    <row r="412" spans="1:65" s="15" customFormat="1">
      <c r="B412" s="230"/>
      <c r="C412" s="231"/>
      <c r="D412" s="209" t="s">
        <v>186</v>
      </c>
      <c r="E412" s="232" t="s">
        <v>1</v>
      </c>
      <c r="F412" s="233" t="s">
        <v>1022</v>
      </c>
      <c r="G412" s="231"/>
      <c r="H412" s="232" t="s">
        <v>1</v>
      </c>
      <c r="I412" s="234"/>
      <c r="J412" s="231"/>
      <c r="K412" s="231"/>
      <c r="L412" s="235"/>
      <c r="M412" s="236"/>
      <c r="N412" s="237"/>
      <c r="O412" s="237"/>
      <c r="P412" s="237"/>
      <c r="Q412" s="237"/>
      <c r="R412" s="237"/>
      <c r="S412" s="237"/>
      <c r="T412" s="238"/>
      <c r="AT412" s="239" t="s">
        <v>186</v>
      </c>
      <c r="AU412" s="239" t="s">
        <v>89</v>
      </c>
      <c r="AV412" s="15" t="s">
        <v>87</v>
      </c>
      <c r="AW412" s="15" t="s">
        <v>35</v>
      </c>
      <c r="AX412" s="15" t="s">
        <v>80</v>
      </c>
      <c r="AY412" s="239" t="s">
        <v>177</v>
      </c>
    </row>
    <row r="413" spans="1:65" s="15" customFormat="1">
      <c r="B413" s="230"/>
      <c r="C413" s="231"/>
      <c r="D413" s="209" t="s">
        <v>186</v>
      </c>
      <c r="E413" s="232" t="s">
        <v>1</v>
      </c>
      <c r="F413" s="233" t="s">
        <v>1032</v>
      </c>
      <c r="G413" s="231"/>
      <c r="H413" s="232" t="s">
        <v>1</v>
      </c>
      <c r="I413" s="234"/>
      <c r="J413" s="231"/>
      <c r="K413" s="231"/>
      <c r="L413" s="235"/>
      <c r="M413" s="236"/>
      <c r="N413" s="237"/>
      <c r="O413" s="237"/>
      <c r="P413" s="237"/>
      <c r="Q413" s="237"/>
      <c r="R413" s="237"/>
      <c r="S413" s="237"/>
      <c r="T413" s="238"/>
      <c r="AT413" s="239" t="s">
        <v>186</v>
      </c>
      <c r="AU413" s="239" t="s">
        <v>89</v>
      </c>
      <c r="AV413" s="15" t="s">
        <v>87</v>
      </c>
      <c r="AW413" s="15" t="s">
        <v>35</v>
      </c>
      <c r="AX413" s="15" t="s">
        <v>80</v>
      </c>
      <c r="AY413" s="239" t="s">
        <v>177</v>
      </c>
    </row>
    <row r="414" spans="1:65" s="13" customFormat="1">
      <c r="B414" s="207"/>
      <c r="C414" s="208"/>
      <c r="D414" s="209" t="s">
        <v>186</v>
      </c>
      <c r="E414" s="210" t="s">
        <v>1</v>
      </c>
      <c r="F414" s="211" t="s">
        <v>1073</v>
      </c>
      <c r="G414" s="208"/>
      <c r="H414" s="212">
        <v>2</v>
      </c>
      <c r="I414" s="213"/>
      <c r="J414" s="208"/>
      <c r="K414" s="208"/>
      <c r="L414" s="214"/>
      <c r="M414" s="215"/>
      <c r="N414" s="216"/>
      <c r="O414" s="216"/>
      <c r="P414" s="216"/>
      <c r="Q414" s="216"/>
      <c r="R414" s="216"/>
      <c r="S414" s="216"/>
      <c r="T414" s="217"/>
      <c r="AT414" s="218" t="s">
        <v>186</v>
      </c>
      <c r="AU414" s="218" t="s">
        <v>89</v>
      </c>
      <c r="AV414" s="13" t="s">
        <v>89</v>
      </c>
      <c r="AW414" s="13" t="s">
        <v>35</v>
      </c>
      <c r="AX414" s="13" t="s">
        <v>80</v>
      </c>
      <c r="AY414" s="218" t="s">
        <v>177</v>
      </c>
    </row>
    <row r="415" spans="1:65" s="14" customFormat="1">
      <c r="B415" s="219"/>
      <c r="C415" s="220"/>
      <c r="D415" s="209" t="s">
        <v>186</v>
      </c>
      <c r="E415" s="221" t="s">
        <v>1</v>
      </c>
      <c r="F415" s="222" t="s">
        <v>188</v>
      </c>
      <c r="G415" s="220"/>
      <c r="H415" s="223">
        <v>2</v>
      </c>
      <c r="I415" s="224"/>
      <c r="J415" s="220"/>
      <c r="K415" s="220"/>
      <c r="L415" s="225"/>
      <c r="M415" s="226"/>
      <c r="N415" s="227"/>
      <c r="O415" s="227"/>
      <c r="P415" s="227"/>
      <c r="Q415" s="227"/>
      <c r="R415" s="227"/>
      <c r="S415" s="227"/>
      <c r="T415" s="228"/>
      <c r="AT415" s="229" t="s">
        <v>186</v>
      </c>
      <c r="AU415" s="229" t="s">
        <v>89</v>
      </c>
      <c r="AV415" s="14" t="s">
        <v>184</v>
      </c>
      <c r="AW415" s="14" t="s">
        <v>35</v>
      </c>
      <c r="AX415" s="14" t="s">
        <v>87</v>
      </c>
      <c r="AY415" s="229" t="s">
        <v>177</v>
      </c>
    </row>
    <row r="416" spans="1:65" s="2" customFormat="1" ht="33" customHeight="1">
      <c r="A416" s="35"/>
      <c r="B416" s="36"/>
      <c r="C416" s="240" t="s">
        <v>490</v>
      </c>
      <c r="D416" s="240" t="s">
        <v>216</v>
      </c>
      <c r="E416" s="241" t="s">
        <v>1074</v>
      </c>
      <c r="F416" s="242" t="s">
        <v>1075</v>
      </c>
      <c r="G416" s="243" t="s">
        <v>191</v>
      </c>
      <c r="H416" s="244">
        <v>2</v>
      </c>
      <c r="I416" s="245"/>
      <c r="J416" s="246">
        <f>ROUND(I416*H416,2)</f>
        <v>0</v>
      </c>
      <c r="K416" s="247"/>
      <c r="L416" s="248"/>
      <c r="M416" s="249" t="s">
        <v>1</v>
      </c>
      <c r="N416" s="250" t="s">
        <v>45</v>
      </c>
      <c r="O416" s="72"/>
      <c r="P416" s="203">
        <f>O416*H416</f>
        <v>0</v>
      </c>
      <c r="Q416" s="203">
        <v>2.1149999999999999E-2</v>
      </c>
      <c r="R416" s="203">
        <f>Q416*H416</f>
        <v>4.2299999999999997E-2</v>
      </c>
      <c r="S416" s="203">
        <v>0</v>
      </c>
      <c r="T416" s="204">
        <f>S416*H416</f>
        <v>0</v>
      </c>
      <c r="U416" s="35"/>
      <c r="V416" s="35"/>
      <c r="W416" s="35"/>
      <c r="X416" s="35"/>
      <c r="Y416" s="35"/>
      <c r="Z416" s="35"/>
      <c r="AA416" s="35"/>
      <c r="AB416" s="35"/>
      <c r="AC416" s="35"/>
      <c r="AD416" s="35"/>
      <c r="AE416" s="35"/>
      <c r="AR416" s="205" t="s">
        <v>219</v>
      </c>
      <c r="AT416" s="205" t="s">
        <v>216</v>
      </c>
      <c r="AU416" s="205" t="s">
        <v>89</v>
      </c>
      <c r="AY416" s="18" t="s">
        <v>177</v>
      </c>
      <c r="BE416" s="206">
        <f>IF(N416="základní",J416,0)</f>
        <v>0</v>
      </c>
      <c r="BF416" s="206">
        <f>IF(N416="snížená",J416,0)</f>
        <v>0</v>
      </c>
      <c r="BG416" s="206">
        <f>IF(N416="zákl. přenesená",J416,0)</f>
        <v>0</v>
      </c>
      <c r="BH416" s="206">
        <f>IF(N416="sníž. přenesená",J416,0)</f>
        <v>0</v>
      </c>
      <c r="BI416" s="206">
        <f>IF(N416="nulová",J416,0)</f>
        <v>0</v>
      </c>
      <c r="BJ416" s="18" t="s">
        <v>87</v>
      </c>
      <c r="BK416" s="206">
        <f>ROUND(I416*H416,2)</f>
        <v>0</v>
      </c>
      <c r="BL416" s="18" t="s">
        <v>184</v>
      </c>
      <c r="BM416" s="205" t="s">
        <v>1076</v>
      </c>
    </row>
    <row r="417" spans="1:65" s="2" customFormat="1" ht="21.75" customHeight="1">
      <c r="A417" s="35"/>
      <c r="B417" s="36"/>
      <c r="C417" s="193" t="s">
        <v>492</v>
      </c>
      <c r="D417" s="193" t="s">
        <v>180</v>
      </c>
      <c r="E417" s="194" t="s">
        <v>1077</v>
      </c>
      <c r="F417" s="195" t="s">
        <v>1078</v>
      </c>
      <c r="G417" s="196" t="s">
        <v>191</v>
      </c>
      <c r="H417" s="197">
        <v>3</v>
      </c>
      <c r="I417" s="198"/>
      <c r="J417" s="199">
        <f>ROUND(I417*H417,2)</f>
        <v>0</v>
      </c>
      <c r="K417" s="200"/>
      <c r="L417" s="40"/>
      <c r="M417" s="201" t="s">
        <v>1</v>
      </c>
      <c r="N417" s="202" t="s">
        <v>45</v>
      </c>
      <c r="O417" s="72"/>
      <c r="P417" s="203">
        <f>O417*H417</f>
        <v>0</v>
      </c>
      <c r="Q417" s="203">
        <v>7.1459999999999996E-2</v>
      </c>
      <c r="R417" s="203">
        <f>Q417*H417</f>
        <v>0.21437999999999999</v>
      </c>
      <c r="S417" s="203">
        <v>0</v>
      </c>
      <c r="T417" s="204">
        <f>S417*H417</f>
        <v>0</v>
      </c>
      <c r="U417" s="35"/>
      <c r="V417" s="35"/>
      <c r="W417" s="35"/>
      <c r="X417" s="35"/>
      <c r="Y417" s="35"/>
      <c r="Z417" s="35"/>
      <c r="AA417" s="35"/>
      <c r="AB417" s="35"/>
      <c r="AC417" s="35"/>
      <c r="AD417" s="35"/>
      <c r="AE417" s="35"/>
      <c r="AR417" s="205" t="s">
        <v>184</v>
      </c>
      <c r="AT417" s="205" t="s">
        <v>180</v>
      </c>
      <c r="AU417" s="205" t="s">
        <v>89</v>
      </c>
      <c r="AY417" s="18" t="s">
        <v>177</v>
      </c>
      <c r="BE417" s="206">
        <f>IF(N417="základní",J417,0)</f>
        <v>0</v>
      </c>
      <c r="BF417" s="206">
        <f>IF(N417="snížená",J417,0)</f>
        <v>0</v>
      </c>
      <c r="BG417" s="206">
        <f>IF(N417="zákl. přenesená",J417,0)</f>
        <v>0</v>
      </c>
      <c r="BH417" s="206">
        <f>IF(N417="sníž. přenesená",J417,0)</f>
        <v>0</v>
      </c>
      <c r="BI417" s="206">
        <f>IF(N417="nulová",J417,0)</f>
        <v>0</v>
      </c>
      <c r="BJ417" s="18" t="s">
        <v>87</v>
      </c>
      <c r="BK417" s="206">
        <f>ROUND(I417*H417,2)</f>
        <v>0</v>
      </c>
      <c r="BL417" s="18" t="s">
        <v>184</v>
      </c>
      <c r="BM417" s="205" t="s">
        <v>1079</v>
      </c>
    </row>
    <row r="418" spans="1:65" s="15" customFormat="1">
      <c r="B418" s="230"/>
      <c r="C418" s="231"/>
      <c r="D418" s="209" t="s">
        <v>186</v>
      </c>
      <c r="E418" s="232" t="s">
        <v>1</v>
      </c>
      <c r="F418" s="233" t="s">
        <v>1022</v>
      </c>
      <c r="G418" s="231"/>
      <c r="H418" s="232" t="s">
        <v>1</v>
      </c>
      <c r="I418" s="234"/>
      <c r="J418" s="231"/>
      <c r="K418" s="231"/>
      <c r="L418" s="235"/>
      <c r="M418" s="236"/>
      <c r="N418" s="237"/>
      <c r="O418" s="237"/>
      <c r="P418" s="237"/>
      <c r="Q418" s="237"/>
      <c r="R418" s="237"/>
      <c r="S418" s="237"/>
      <c r="T418" s="238"/>
      <c r="AT418" s="239" t="s">
        <v>186</v>
      </c>
      <c r="AU418" s="239" t="s">
        <v>89</v>
      </c>
      <c r="AV418" s="15" t="s">
        <v>87</v>
      </c>
      <c r="AW418" s="15" t="s">
        <v>35</v>
      </c>
      <c r="AX418" s="15" t="s">
        <v>80</v>
      </c>
      <c r="AY418" s="239" t="s">
        <v>177</v>
      </c>
    </row>
    <row r="419" spans="1:65" s="15" customFormat="1">
      <c r="B419" s="230"/>
      <c r="C419" s="231"/>
      <c r="D419" s="209" t="s">
        <v>186</v>
      </c>
      <c r="E419" s="232" t="s">
        <v>1</v>
      </c>
      <c r="F419" s="233" t="s">
        <v>1080</v>
      </c>
      <c r="G419" s="231"/>
      <c r="H419" s="232" t="s">
        <v>1</v>
      </c>
      <c r="I419" s="234"/>
      <c r="J419" s="231"/>
      <c r="K419" s="231"/>
      <c r="L419" s="235"/>
      <c r="M419" s="236"/>
      <c r="N419" s="237"/>
      <c r="O419" s="237"/>
      <c r="P419" s="237"/>
      <c r="Q419" s="237"/>
      <c r="R419" s="237"/>
      <c r="S419" s="237"/>
      <c r="T419" s="238"/>
      <c r="AT419" s="239" t="s">
        <v>186</v>
      </c>
      <c r="AU419" s="239" t="s">
        <v>89</v>
      </c>
      <c r="AV419" s="15" t="s">
        <v>87</v>
      </c>
      <c r="AW419" s="15" t="s">
        <v>35</v>
      </c>
      <c r="AX419" s="15" t="s">
        <v>80</v>
      </c>
      <c r="AY419" s="239" t="s">
        <v>177</v>
      </c>
    </row>
    <row r="420" spans="1:65" s="13" customFormat="1">
      <c r="B420" s="207"/>
      <c r="C420" s="208"/>
      <c r="D420" s="209" t="s">
        <v>186</v>
      </c>
      <c r="E420" s="210" t="s">
        <v>1</v>
      </c>
      <c r="F420" s="211" t="s">
        <v>1081</v>
      </c>
      <c r="G420" s="208"/>
      <c r="H420" s="212">
        <v>1</v>
      </c>
      <c r="I420" s="213"/>
      <c r="J420" s="208"/>
      <c r="K420" s="208"/>
      <c r="L420" s="214"/>
      <c r="M420" s="215"/>
      <c r="N420" s="216"/>
      <c r="O420" s="216"/>
      <c r="P420" s="216"/>
      <c r="Q420" s="216"/>
      <c r="R420" s="216"/>
      <c r="S420" s="216"/>
      <c r="T420" s="217"/>
      <c r="AT420" s="218" t="s">
        <v>186</v>
      </c>
      <c r="AU420" s="218" t="s">
        <v>89</v>
      </c>
      <c r="AV420" s="13" t="s">
        <v>89</v>
      </c>
      <c r="AW420" s="13" t="s">
        <v>35</v>
      </c>
      <c r="AX420" s="13" t="s">
        <v>80</v>
      </c>
      <c r="AY420" s="218" t="s">
        <v>177</v>
      </c>
    </row>
    <row r="421" spans="1:65" s="13" customFormat="1">
      <c r="B421" s="207"/>
      <c r="C421" s="208"/>
      <c r="D421" s="209" t="s">
        <v>186</v>
      </c>
      <c r="E421" s="210" t="s">
        <v>1</v>
      </c>
      <c r="F421" s="211" t="s">
        <v>1082</v>
      </c>
      <c r="G421" s="208"/>
      <c r="H421" s="212">
        <v>1</v>
      </c>
      <c r="I421" s="213"/>
      <c r="J421" s="208"/>
      <c r="K421" s="208"/>
      <c r="L421" s="214"/>
      <c r="M421" s="215"/>
      <c r="N421" s="216"/>
      <c r="O421" s="216"/>
      <c r="P421" s="216"/>
      <c r="Q421" s="216"/>
      <c r="R421" s="216"/>
      <c r="S421" s="216"/>
      <c r="T421" s="217"/>
      <c r="AT421" s="218" t="s">
        <v>186</v>
      </c>
      <c r="AU421" s="218" t="s">
        <v>89</v>
      </c>
      <c r="AV421" s="13" t="s">
        <v>89</v>
      </c>
      <c r="AW421" s="13" t="s">
        <v>35</v>
      </c>
      <c r="AX421" s="13" t="s">
        <v>80</v>
      </c>
      <c r="AY421" s="218" t="s">
        <v>177</v>
      </c>
    </row>
    <row r="422" spans="1:65" s="13" customFormat="1">
      <c r="B422" s="207"/>
      <c r="C422" s="208"/>
      <c r="D422" s="209" t="s">
        <v>186</v>
      </c>
      <c r="E422" s="210" t="s">
        <v>1</v>
      </c>
      <c r="F422" s="211" t="s">
        <v>1083</v>
      </c>
      <c r="G422" s="208"/>
      <c r="H422" s="212">
        <v>1</v>
      </c>
      <c r="I422" s="213"/>
      <c r="J422" s="208"/>
      <c r="K422" s="208"/>
      <c r="L422" s="214"/>
      <c r="M422" s="215"/>
      <c r="N422" s="216"/>
      <c r="O422" s="216"/>
      <c r="P422" s="216"/>
      <c r="Q422" s="216"/>
      <c r="R422" s="216"/>
      <c r="S422" s="216"/>
      <c r="T422" s="217"/>
      <c r="AT422" s="218" t="s">
        <v>186</v>
      </c>
      <c r="AU422" s="218" t="s">
        <v>89</v>
      </c>
      <c r="AV422" s="13" t="s">
        <v>89</v>
      </c>
      <c r="AW422" s="13" t="s">
        <v>35</v>
      </c>
      <c r="AX422" s="13" t="s">
        <v>80</v>
      </c>
      <c r="AY422" s="218" t="s">
        <v>177</v>
      </c>
    </row>
    <row r="423" spans="1:65" s="14" customFormat="1">
      <c r="B423" s="219"/>
      <c r="C423" s="220"/>
      <c r="D423" s="209" t="s">
        <v>186</v>
      </c>
      <c r="E423" s="221" t="s">
        <v>1</v>
      </c>
      <c r="F423" s="222" t="s">
        <v>188</v>
      </c>
      <c r="G423" s="220"/>
      <c r="H423" s="223">
        <v>3</v>
      </c>
      <c r="I423" s="224"/>
      <c r="J423" s="220"/>
      <c r="K423" s="220"/>
      <c r="L423" s="225"/>
      <c r="M423" s="226"/>
      <c r="N423" s="227"/>
      <c r="O423" s="227"/>
      <c r="P423" s="227"/>
      <c r="Q423" s="227"/>
      <c r="R423" s="227"/>
      <c r="S423" s="227"/>
      <c r="T423" s="228"/>
      <c r="AT423" s="229" t="s">
        <v>186</v>
      </c>
      <c r="AU423" s="229" t="s">
        <v>89</v>
      </c>
      <c r="AV423" s="14" t="s">
        <v>184</v>
      </c>
      <c r="AW423" s="14" t="s">
        <v>35</v>
      </c>
      <c r="AX423" s="14" t="s">
        <v>87</v>
      </c>
      <c r="AY423" s="229" t="s">
        <v>177</v>
      </c>
    </row>
    <row r="424" spans="1:65" s="2" customFormat="1" ht="33" customHeight="1">
      <c r="A424" s="35"/>
      <c r="B424" s="36"/>
      <c r="C424" s="240" t="s">
        <v>498</v>
      </c>
      <c r="D424" s="240" t="s">
        <v>216</v>
      </c>
      <c r="E424" s="241" t="s">
        <v>1084</v>
      </c>
      <c r="F424" s="242" t="s">
        <v>1085</v>
      </c>
      <c r="G424" s="243" t="s">
        <v>191</v>
      </c>
      <c r="H424" s="244">
        <v>1</v>
      </c>
      <c r="I424" s="245"/>
      <c r="J424" s="246">
        <f>ROUND(I424*H424,2)</f>
        <v>0</v>
      </c>
      <c r="K424" s="247"/>
      <c r="L424" s="248"/>
      <c r="M424" s="249" t="s">
        <v>1</v>
      </c>
      <c r="N424" s="250" t="s">
        <v>45</v>
      </c>
      <c r="O424" s="72"/>
      <c r="P424" s="203">
        <f>O424*H424</f>
        <v>0</v>
      </c>
      <c r="Q424" s="203">
        <v>1.95E-2</v>
      </c>
      <c r="R424" s="203">
        <f>Q424*H424</f>
        <v>1.95E-2</v>
      </c>
      <c r="S424" s="203">
        <v>0</v>
      </c>
      <c r="T424" s="204">
        <f>S424*H424</f>
        <v>0</v>
      </c>
      <c r="U424" s="35"/>
      <c r="V424" s="35"/>
      <c r="W424" s="35"/>
      <c r="X424" s="35"/>
      <c r="Y424" s="35"/>
      <c r="Z424" s="35"/>
      <c r="AA424" s="35"/>
      <c r="AB424" s="35"/>
      <c r="AC424" s="35"/>
      <c r="AD424" s="35"/>
      <c r="AE424" s="35"/>
      <c r="AR424" s="205" t="s">
        <v>219</v>
      </c>
      <c r="AT424" s="205" t="s">
        <v>216</v>
      </c>
      <c r="AU424" s="205" t="s">
        <v>89</v>
      </c>
      <c r="AY424" s="18" t="s">
        <v>177</v>
      </c>
      <c r="BE424" s="206">
        <f>IF(N424="základní",J424,0)</f>
        <v>0</v>
      </c>
      <c r="BF424" s="206">
        <f>IF(N424="snížená",J424,0)</f>
        <v>0</v>
      </c>
      <c r="BG424" s="206">
        <f>IF(N424="zákl. přenesená",J424,0)</f>
        <v>0</v>
      </c>
      <c r="BH424" s="206">
        <f>IF(N424="sníž. přenesená",J424,0)</f>
        <v>0</v>
      </c>
      <c r="BI424" s="206">
        <f>IF(N424="nulová",J424,0)</f>
        <v>0</v>
      </c>
      <c r="BJ424" s="18" t="s">
        <v>87</v>
      </c>
      <c r="BK424" s="206">
        <f>ROUND(I424*H424,2)</f>
        <v>0</v>
      </c>
      <c r="BL424" s="18" t="s">
        <v>184</v>
      </c>
      <c r="BM424" s="205" t="s">
        <v>1086</v>
      </c>
    </row>
    <row r="425" spans="1:65" s="2" customFormat="1" ht="33" customHeight="1">
      <c r="A425" s="35"/>
      <c r="B425" s="36"/>
      <c r="C425" s="240" t="s">
        <v>502</v>
      </c>
      <c r="D425" s="240" t="s">
        <v>216</v>
      </c>
      <c r="E425" s="241" t="s">
        <v>1087</v>
      </c>
      <c r="F425" s="242" t="s">
        <v>1088</v>
      </c>
      <c r="G425" s="243" t="s">
        <v>191</v>
      </c>
      <c r="H425" s="244">
        <v>1</v>
      </c>
      <c r="I425" s="245"/>
      <c r="J425" s="246">
        <f>ROUND(I425*H425,2)</f>
        <v>0</v>
      </c>
      <c r="K425" s="247"/>
      <c r="L425" s="248"/>
      <c r="M425" s="249" t="s">
        <v>1</v>
      </c>
      <c r="N425" s="250" t="s">
        <v>45</v>
      </c>
      <c r="O425" s="72"/>
      <c r="P425" s="203">
        <f>O425*H425</f>
        <v>0</v>
      </c>
      <c r="Q425" s="203">
        <v>0</v>
      </c>
      <c r="R425" s="203">
        <f>Q425*H425</f>
        <v>0</v>
      </c>
      <c r="S425" s="203">
        <v>0</v>
      </c>
      <c r="T425" s="204">
        <f>S425*H425</f>
        <v>0</v>
      </c>
      <c r="U425" s="35"/>
      <c r="V425" s="35"/>
      <c r="W425" s="35"/>
      <c r="X425" s="35"/>
      <c r="Y425" s="35"/>
      <c r="Z425" s="35"/>
      <c r="AA425" s="35"/>
      <c r="AB425" s="35"/>
      <c r="AC425" s="35"/>
      <c r="AD425" s="35"/>
      <c r="AE425" s="35"/>
      <c r="AR425" s="205" t="s">
        <v>219</v>
      </c>
      <c r="AT425" s="205" t="s">
        <v>216</v>
      </c>
      <c r="AU425" s="205" t="s">
        <v>89</v>
      </c>
      <c r="AY425" s="18" t="s">
        <v>177</v>
      </c>
      <c r="BE425" s="206">
        <f>IF(N425="základní",J425,0)</f>
        <v>0</v>
      </c>
      <c r="BF425" s="206">
        <f>IF(N425="snížená",J425,0)</f>
        <v>0</v>
      </c>
      <c r="BG425" s="206">
        <f>IF(N425="zákl. přenesená",J425,0)</f>
        <v>0</v>
      </c>
      <c r="BH425" s="206">
        <f>IF(N425="sníž. přenesená",J425,0)</f>
        <v>0</v>
      </c>
      <c r="BI425" s="206">
        <f>IF(N425="nulová",J425,0)</f>
        <v>0</v>
      </c>
      <c r="BJ425" s="18" t="s">
        <v>87</v>
      </c>
      <c r="BK425" s="206">
        <f>ROUND(I425*H425,2)</f>
        <v>0</v>
      </c>
      <c r="BL425" s="18" t="s">
        <v>184</v>
      </c>
      <c r="BM425" s="205" t="s">
        <v>1089</v>
      </c>
    </row>
    <row r="426" spans="1:65" s="2" customFormat="1" ht="33" customHeight="1">
      <c r="A426" s="35"/>
      <c r="B426" s="36"/>
      <c r="C426" s="240" t="s">
        <v>507</v>
      </c>
      <c r="D426" s="240" t="s">
        <v>216</v>
      </c>
      <c r="E426" s="241" t="s">
        <v>1090</v>
      </c>
      <c r="F426" s="242" t="s">
        <v>1091</v>
      </c>
      <c r="G426" s="243" t="s">
        <v>191</v>
      </c>
      <c r="H426" s="244">
        <v>1</v>
      </c>
      <c r="I426" s="245"/>
      <c r="J426" s="246">
        <f>ROUND(I426*H426,2)</f>
        <v>0</v>
      </c>
      <c r="K426" s="247"/>
      <c r="L426" s="248"/>
      <c r="M426" s="249" t="s">
        <v>1</v>
      </c>
      <c r="N426" s="250" t="s">
        <v>45</v>
      </c>
      <c r="O426" s="72"/>
      <c r="P426" s="203">
        <f>O426*H426</f>
        <v>0</v>
      </c>
      <c r="Q426" s="203">
        <v>0</v>
      </c>
      <c r="R426" s="203">
        <f>Q426*H426</f>
        <v>0</v>
      </c>
      <c r="S426" s="203">
        <v>0</v>
      </c>
      <c r="T426" s="204">
        <f>S426*H426</f>
        <v>0</v>
      </c>
      <c r="U426" s="35"/>
      <c r="V426" s="35"/>
      <c r="W426" s="35"/>
      <c r="X426" s="35"/>
      <c r="Y426" s="35"/>
      <c r="Z426" s="35"/>
      <c r="AA426" s="35"/>
      <c r="AB426" s="35"/>
      <c r="AC426" s="35"/>
      <c r="AD426" s="35"/>
      <c r="AE426" s="35"/>
      <c r="AR426" s="205" t="s">
        <v>219</v>
      </c>
      <c r="AT426" s="205" t="s">
        <v>216</v>
      </c>
      <c r="AU426" s="205" t="s">
        <v>89</v>
      </c>
      <c r="AY426" s="18" t="s">
        <v>177</v>
      </c>
      <c r="BE426" s="206">
        <f>IF(N426="základní",J426,0)</f>
        <v>0</v>
      </c>
      <c r="BF426" s="206">
        <f>IF(N426="snížená",J426,0)</f>
        <v>0</v>
      </c>
      <c r="BG426" s="206">
        <f>IF(N426="zákl. přenesená",J426,0)</f>
        <v>0</v>
      </c>
      <c r="BH426" s="206">
        <f>IF(N426="sníž. přenesená",J426,0)</f>
        <v>0</v>
      </c>
      <c r="BI426" s="206">
        <f>IF(N426="nulová",J426,0)</f>
        <v>0</v>
      </c>
      <c r="BJ426" s="18" t="s">
        <v>87</v>
      </c>
      <c r="BK426" s="206">
        <f>ROUND(I426*H426,2)</f>
        <v>0</v>
      </c>
      <c r="BL426" s="18" t="s">
        <v>184</v>
      </c>
      <c r="BM426" s="205" t="s">
        <v>1092</v>
      </c>
    </row>
    <row r="427" spans="1:65" s="12" customFormat="1" ht="22.9" customHeight="1">
      <c r="B427" s="177"/>
      <c r="C427" s="178"/>
      <c r="D427" s="179" t="s">
        <v>79</v>
      </c>
      <c r="E427" s="191" t="s">
        <v>225</v>
      </c>
      <c r="F427" s="191" t="s">
        <v>289</v>
      </c>
      <c r="G427" s="178"/>
      <c r="H427" s="178"/>
      <c r="I427" s="181"/>
      <c r="J427" s="192">
        <f>BK427</f>
        <v>0</v>
      </c>
      <c r="K427" s="178"/>
      <c r="L427" s="183"/>
      <c r="M427" s="184"/>
      <c r="N427" s="185"/>
      <c r="O427" s="185"/>
      <c r="P427" s="186">
        <f>SUM(P428:P647)</f>
        <v>0</v>
      </c>
      <c r="Q427" s="185"/>
      <c r="R427" s="186">
        <f>SUM(R428:R647)</f>
        <v>2.8889753000000002</v>
      </c>
      <c r="S427" s="185"/>
      <c r="T427" s="187">
        <f>SUM(T428:T647)</f>
        <v>430.59984000000009</v>
      </c>
      <c r="AR427" s="188" t="s">
        <v>87</v>
      </c>
      <c r="AT427" s="189" t="s">
        <v>79</v>
      </c>
      <c r="AU427" s="189" t="s">
        <v>87</v>
      </c>
      <c r="AY427" s="188" t="s">
        <v>177</v>
      </c>
      <c r="BK427" s="190">
        <f>SUM(BK428:BK647)</f>
        <v>0</v>
      </c>
    </row>
    <row r="428" spans="1:65" s="2" customFormat="1" ht="33" customHeight="1">
      <c r="A428" s="35"/>
      <c r="B428" s="36"/>
      <c r="C428" s="193" t="s">
        <v>512</v>
      </c>
      <c r="D428" s="193" t="s">
        <v>180</v>
      </c>
      <c r="E428" s="194" t="s">
        <v>1093</v>
      </c>
      <c r="F428" s="195" t="s">
        <v>1094</v>
      </c>
      <c r="G428" s="196" t="s">
        <v>199</v>
      </c>
      <c r="H428" s="197">
        <v>627.41999999999996</v>
      </c>
      <c r="I428" s="198"/>
      <c r="J428" s="199">
        <f>ROUND(I428*H428,2)</f>
        <v>0</v>
      </c>
      <c r="K428" s="200"/>
      <c r="L428" s="40"/>
      <c r="M428" s="201" t="s">
        <v>1</v>
      </c>
      <c r="N428" s="202" t="s">
        <v>45</v>
      </c>
      <c r="O428" s="72"/>
      <c r="P428" s="203">
        <f>O428*H428</f>
        <v>0</v>
      </c>
      <c r="Q428" s="203">
        <v>1.2999999999999999E-4</v>
      </c>
      <c r="R428" s="203">
        <f>Q428*H428</f>
        <v>8.1564599999999987E-2</v>
      </c>
      <c r="S428" s="203">
        <v>0</v>
      </c>
      <c r="T428" s="204">
        <f>S428*H428</f>
        <v>0</v>
      </c>
      <c r="U428" s="35"/>
      <c r="V428" s="35"/>
      <c r="W428" s="35"/>
      <c r="X428" s="35"/>
      <c r="Y428" s="35"/>
      <c r="Z428" s="35"/>
      <c r="AA428" s="35"/>
      <c r="AB428" s="35"/>
      <c r="AC428" s="35"/>
      <c r="AD428" s="35"/>
      <c r="AE428" s="35"/>
      <c r="AR428" s="205" t="s">
        <v>184</v>
      </c>
      <c r="AT428" s="205" t="s">
        <v>180</v>
      </c>
      <c r="AU428" s="205" t="s">
        <v>89</v>
      </c>
      <c r="AY428" s="18" t="s">
        <v>177</v>
      </c>
      <c r="BE428" s="206">
        <f>IF(N428="základní",J428,0)</f>
        <v>0</v>
      </c>
      <c r="BF428" s="206">
        <f>IF(N428="snížená",J428,0)</f>
        <v>0</v>
      </c>
      <c r="BG428" s="206">
        <f>IF(N428="zákl. přenesená",J428,0)</f>
        <v>0</v>
      </c>
      <c r="BH428" s="206">
        <f>IF(N428="sníž. přenesená",J428,0)</f>
        <v>0</v>
      </c>
      <c r="BI428" s="206">
        <f>IF(N428="nulová",J428,0)</f>
        <v>0</v>
      </c>
      <c r="BJ428" s="18" t="s">
        <v>87</v>
      </c>
      <c r="BK428" s="206">
        <f>ROUND(I428*H428,2)</f>
        <v>0</v>
      </c>
      <c r="BL428" s="18" t="s">
        <v>184</v>
      </c>
      <c r="BM428" s="205" t="s">
        <v>1095</v>
      </c>
    </row>
    <row r="429" spans="1:65" s="13" customFormat="1">
      <c r="B429" s="207"/>
      <c r="C429" s="208"/>
      <c r="D429" s="209" t="s">
        <v>186</v>
      </c>
      <c r="E429" s="210" t="s">
        <v>1</v>
      </c>
      <c r="F429" s="211" t="s">
        <v>1096</v>
      </c>
      <c r="G429" s="208"/>
      <c r="H429" s="212">
        <v>627.41999999999996</v>
      </c>
      <c r="I429" s="213"/>
      <c r="J429" s="208"/>
      <c r="K429" s="208"/>
      <c r="L429" s="214"/>
      <c r="M429" s="215"/>
      <c r="N429" s="216"/>
      <c r="O429" s="216"/>
      <c r="P429" s="216"/>
      <c r="Q429" s="216"/>
      <c r="R429" s="216"/>
      <c r="S429" s="216"/>
      <c r="T429" s="217"/>
      <c r="AT429" s="218" t="s">
        <v>186</v>
      </c>
      <c r="AU429" s="218" t="s">
        <v>89</v>
      </c>
      <c r="AV429" s="13" t="s">
        <v>89</v>
      </c>
      <c r="AW429" s="13" t="s">
        <v>35</v>
      </c>
      <c r="AX429" s="13" t="s">
        <v>87</v>
      </c>
      <c r="AY429" s="218" t="s">
        <v>177</v>
      </c>
    </row>
    <row r="430" spans="1:65" s="2" customFormat="1" ht="24.2" customHeight="1">
      <c r="A430" s="35"/>
      <c r="B430" s="36"/>
      <c r="C430" s="193" t="s">
        <v>516</v>
      </c>
      <c r="D430" s="193" t="s">
        <v>180</v>
      </c>
      <c r="E430" s="194" t="s">
        <v>1097</v>
      </c>
      <c r="F430" s="195" t="s">
        <v>1098</v>
      </c>
      <c r="G430" s="196" t="s">
        <v>199</v>
      </c>
      <c r="H430" s="197">
        <v>2831</v>
      </c>
      <c r="I430" s="198"/>
      <c r="J430" s="199">
        <f>ROUND(I430*H430,2)</f>
        <v>0</v>
      </c>
      <c r="K430" s="200"/>
      <c r="L430" s="40"/>
      <c r="M430" s="201" t="s">
        <v>1</v>
      </c>
      <c r="N430" s="202" t="s">
        <v>45</v>
      </c>
      <c r="O430" s="72"/>
      <c r="P430" s="203">
        <f>O430*H430</f>
        <v>0</v>
      </c>
      <c r="Q430" s="203">
        <v>4.0000000000000003E-5</v>
      </c>
      <c r="R430" s="203">
        <f>Q430*H430</f>
        <v>0.11324000000000001</v>
      </c>
      <c r="S430" s="203">
        <v>0</v>
      </c>
      <c r="T430" s="204">
        <f>S430*H430</f>
        <v>0</v>
      </c>
      <c r="U430" s="35"/>
      <c r="V430" s="35"/>
      <c r="W430" s="35"/>
      <c r="X430" s="35"/>
      <c r="Y430" s="35"/>
      <c r="Z430" s="35"/>
      <c r="AA430" s="35"/>
      <c r="AB430" s="35"/>
      <c r="AC430" s="35"/>
      <c r="AD430" s="35"/>
      <c r="AE430" s="35"/>
      <c r="AR430" s="205" t="s">
        <v>184</v>
      </c>
      <c r="AT430" s="205" t="s">
        <v>180</v>
      </c>
      <c r="AU430" s="205" t="s">
        <v>89</v>
      </c>
      <c r="AY430" s="18" t="s">
        <v>177</v>
      </c>
      <c r="BE430" s="206">
        <f>IF(N430="základní",J430,0)</f>
        <v>0</v>
      </c>
      <c r="BF430" s="206">
        <f>IF(N430="snížená",J430,0)</f>
        <v>0</v>
      </c>
      <c r="BG430" s="206">
        <f>IF(N430="zákl. přenesená",J430,0)</f>
        <v>0</v>
      </c>
      <c r="BH430" s="206">
        <f>IF(N430="sníž. přenesená",J430,0)</f>
        <v>0</v>
      </c>
      <c r="BI430" s="206">
        <f>IF(N430="nulová",J430,0)</f>
        <v>0</v>
      </c>
      <c r="BJ430" s="18" t="s">
        <v>87</v>
      </c>
      <c r="BK430" s="206">
        <f>ROUND(I430*H430,2)</f>
        <v>0</v>
      </c>
      <c r="BL430" s="18" t="s">
        <v>184</v>
      </c>
      <c r="BM430" s="205" t="s">
        <v>1099</v>
      </c>
    </row>
    <row r="431" spans="1:65" s="2" customFormat="1" ht="16.5" customHeight="1">
      <c r="A431" s="35"/>
      <c r="B431" s="36"/>
      <c r="C431" s="193" t="s">
        <v>520</v>
      </c>
      <c r="D431" s="193" t="s">
        <v>180</v>
      </c>
      <c r="E431" s="194" t="s">
        <v>1100</v>
      </c>
      <c r="F431" s="195" t="s">
        <v>1101</v>
      </c>
      <c r="G431" s="196" t="s">
        <v>183</v>
      </c>
      <c r="H431" s="197">
        <v>15.773</v>
      </c>
      <c r="I431" s="198"/>
      <c r="J431" s="199">
        <f>ROUND(I431*H431,2)</f>
        <v>0</v>
      </c>
      <c r="K431" s="200"/>
      <c r="L431" s="40"/>
      <c r="M431" s="201" t="s">
        <v>1</v>
      </c>
      <c r="N431" s="202" t="s">
        <v>45</v>
      </c>
      <c r="O431" s="72"/>
      <c r="P431" s="203">
        <f>O431*H431</f>
        <v>0</v>
      </c>
      <c r="Q431" s="203">
        <v>0</v>
      </c>
      <c r="R431" s="203">
        <f>Q431*H431</f>
        <v>0</v>
      </c>
      <c r="S431" s="203">
        <v>2.4</v>
      </c>
      <c r="T431" s="204">
        <f>S431*H431</f>
        <v>37.855199999999996</v>
      </c>
      <c r="U431" s="35"/>
      <c r="V431" s="35"/>
      <c r="W431" s="35"/>
      <c r="X431" s="35"/>
      <c r="Y431" s="35"/>
      <c r="Z431" s="35"/>
      <c r="AA431" s="35"/>
      <c r="AB431" s="35"/>
      <c r="AC431" s="35"/>
      <c r="AD431" s="35"/>
      <c r="AE431" s="35"/>
      <c r="AR431" s="205" t="s">
        <v>184</v>
      </c>
      <c r="AT431" s="205" t="s">
        <v>180</v>
      </c>
      <c r="AU431" s="205" t="s">
        <v>89</v>
      </c>
      <c r="AY431" s="18" t="s">
        <v>177</v>
      </c>
      <c r="BE431" s="206">
        <f>IF(N431="základní",J431,0)</f>
        <v>0</v>
      </c>
      <c r="BF431" s="206">
        <f>IF(N431="snížená",J431,0)</f>
        <v>0</v>
      </c>
      <c r="BG431" s="206">
        <f>IF(N431="zákl. přenesená",J431,0)</f>
        <v>0</v>
      </c>
      <c r="BH431" s="206">
        <f>IF(N431="sníž. přenesená",J431,0)</f>
        <v>0</v>
      </c>
      <c r="BI431" s="206">
        <f>IF(N431="nulová",J431,0)</f>
        <v>0</v>
      </c>
      <c r="BJ431" s="18" t="s">
        <v>87</v>
      </c>
      <c r="BK431" s="206">
        <f>ROUND(I431*H431,2)</f>
        <v>0</v>
      </c>
      <c r="BL431" s="18" t="s">
        <v>184</v>
      </c>
      <c r="BM431" s="205" t="s">
        <v>1102</v>
      </c>
    </row>
    <row r="432" spans="1:65" s="15" customFormat="1">
      <c r="B432" s="230"/>
      <c r="C432" s="231"/>
      <c r="D432" s="209" t="s">
        <v>186</v>
      </c>
      <c r="E432" s="232" t="s">
        <v>1</v>
      </c>
      <c r="F432" s="233" t="s">
        <v>1103</v>
      </c>
      <c r="G432" s="231"/>
      <c r="H432" s="232" t="s">
        <v>1</v>
      </c>
      <c r="I432" s="234"/>
      <c r="J432" s="231"/>
      <c r="K432" s="231"/>
      <c r="L432" s="235"/>
      <c r="M432" s="236"/>
      <c r="N432" s="237"/>
      <c r="O432" s="237"/>
      <c r="P432" s="237"/>
      <c r="Q432" s="237"/>
      <c r="R432" s="237"/>
      <c r="S432" s="237"/>
      <c r="T432" s="238"/>
      <c r="AT432" s="239" t="s">
        <v>186</v>
      </c>
      <c r="AU432" s="239" t="s">
        <v>89</v>
      </c>
      <c r="AV432" s="15" t="s">
        <v>87</v>
      </c>
      <c r="AW432" s="15" t="s">
        <v>35</v>
      </c>
      <c r="AX432" s="15" t="s">
        <v>80</v>
      </c>
      <c r="AY432" s="239" t="s">
        <v>177</v>
      </c>
    </row>
    <row r="433" spans="1:65" s="13" customFormat="1">
      <c r="B433" s="207"/>
      <c r="C433" s="208"/>
      <c r="D433" s="209" t="s">
        <v>186</v>
      </c>
      <c r="E433" s="210" t="s">
        <v>1</v>
      </c>
      <c r="F433" s="211" t="s">
        <v>1104</v>
      </c>
      <c r="G433" s="208"/>
      <c r="H433" s="212">
        <v>15.773</v>
      </c>
      <c r="I433" s="213"/>
      <c r="J433" s="208"/>
      <c r="K433" s="208"/>
      <c r="L433" s="214"/>
      <c r="M433" s="215"/>
      <c r="N433" s="216"/>
      <c r="O433" s="216"/>
      <c r="P433" s="216"/>
      <c r="Q433" s="216"/>
      <c r="R433" s="216"/>
      <c r="S433" s="216"/>
      <c r="T433" s="217"/>
      <c r="AT433" s="218" t="s">
        <v>186</v>
      </c>
      <c r="AU433" s="218" t="s">
        <v>89</v>
      </c>
      <c r="AV433" s="13" t="s">
        <v>89</v>
      </c>
      <c r="AW433" s="13" t="s">
        <v>35</v>
      </c>
      <c r="AX433" s="13" t="s">
        <v>80</v>
      </c>
      <c r="AY433" s="218" t="s">
        <v>177</v>
      </c>
    </row>
    <row r="434" spans="1:65" s="14" customFormat="1">
      <c r="B434" s="219"/>
      <c r="C434" s="220"/>
      <c r="D434" s="209" t="s">
        <v>186</v>
      </c>
      <c r="E434" s="221" t="s">
        <v>1</v>
      </c>
      <c r="F434" s="222" t="s">
        <v>188</v>
      </c>
      <c r="G434" s="220"/>
      <c r="H434" s="223">
        <v>15.773</v>
      </c>
      <c r="I434" s="224"/>
      <c r="J434" s="220"/>
      <c r="K434" s="220"/>
      <c r="L434" s="225"/>
      <c r="M434" s="226"/>
      <c r="N434" s="227"/>
      <c r="O434" s="227"/>
      <c r="P434" s="227"/>
      <c r="Q434" s="227"/>
      <c r="R434" s="227"/>
      <c r="S434" s="227"/>
      <c r="T434" s="228"/>
      <c r="AT434" s="229" t="s">
        <v>186</v>
      </c>
      <c r="AU434" s="229" t="s">
        <v>89</v>
      </c>
      <c r="AV434" s="14" t="s">
        <v>184</v>
      </c>
      <c r="AW434" s="14" t="s">
        <v>35</v>
      </c>
      <c r="AX434" s="14" t="s">
        <v>87</v>
      </c>
      <c r="AY434" s="229" t="s">
        <v>177</v>
      </c>
    </row>
    <row r="435" spans="1:65" s="2" customFormat="1" ht="24.2" customHeight="1">
      <c r="A435" s="35"/>
      <c r="B435" s="36"/>
      <c r="C435" s="193" t="s">
        <v>524</v>
      </c>
      <c r="D435" s="193" t="s">
        <v>180</v>
      </c>
      <c r="E435" s="194" t="s">
        <v>1105</v>
      </c>
      <c r="F435" s="195" t="s">
        <v>1106</v>
      </c>
      <c r="G435" s="196" t="s">
        <v>199</v>
      </c>
      <c r="H435" s="197">
        <v>530.25300000000004</v>
      </c>
      <c r="I435" s="198"/>
      <c r="J435" s="199">
        <f>ROUND(I435*H435,2)</f>
        <v>0</v>
      </c>
      <c r="K435" s="200"/>
      <c r="L435" s="40"/>
      <c r="M435" s="201" t="s">
        <v>1</v>
      </c>
      <c r="N435" s="202" t="s">
        <v>45</v>
      </c>
      <c r="O435" s="72"/>
      <c r="P435" s="203">
        <f>O435*H435</f>
        <v>0</v>
      </c>
      <c r="Q435" s="203">
        <v>0</v>
      </c>
      <c r="R435" s="203">
        <f>Q435*H435</f>
        <v>0</v>
      </c>
      <c r="S435" s="203">
        <v>0.26100000000000001</v>
      </c>
      <c r="T435" s="204">
        <f>S435*H435</f>
        <v>138.39603300000002</v>
      </c>
      <c r="U435" s="35"/>
      <c r="V435" s="35"/>
      <c r="W435" s="35"/>
      <c r="X435" s="35"/>
      <c r="Y435" s="35"/>
      <c r="Z435" s="35"/>
      <c r="AA435" s="35"/>
      <c r="AB435" s="35"/>
      <c r="AC435" s="35"/>
      <c r="AD435" s="35"/>
      <c r="AE435" s="35"/>
      <c r="AR435" s="205" t="s">
        <v>184</v>
      </c>
      <c r="AT435" s="205" t="s">
        <v>180</v>
      </c>
      <c r="AU435" s="205" t="s">
        <v>89</v>
      </c>
      <c r="AY435" s="18" t="s">
        <v>177</v>
      </c>
      <c r="BE435" s="206">
        <f>IF(N435="základní",J435,0)</f>
        <v>0</v>
      </c>
      <c r="BF435" s="206">
        <f>IF(N435="snížená",J435,0)</f>
        <v>0</v>
      </c>
      <c r="BG435" s="206">
        <f>IF(N435="zákl. přenesená",J435,0)</f>
        <v>0</v>
      </c>
      <c r="BH435" s="206">
        <f>IF(N435="sníž. přenesená",J435,0)</f>
        <v>0</v>
      </c>
      <c r="BI435" s="206">
        <f>IF(N435="nulová",J435,0)</f>
        <v>0</v>
      </c>
      <c r="BJ435" s="18" t="s">
        <v>87</v>
      </c>
      <c r="BK435" s="206">
        <f>ROUND(I435*H435,2)</f>
        <v>0</v>
      </c>
      <c r="BL435" s="18" t="s">
        <v>184</v>
      </c>
      <c r="BM435" s="205" t="s">
        <v>1107</v>
      </c>
    </row>
    <row r="436" spans="1:65" s="13" customFormat="1">
      <c r="B436" s="207"/>
      <c r="C436" s="208"/>
      <c r="D436" s="209" t="s">
        <v>186</v>
      </c>
      <c r="E436" s="210" t="s">
        <v>1</v>
      </c>
      <c r="F436" s="211" t="s">
        <v>1108</v>
      </c>
      <c r="G436" s="208"/>
      <c r="H436" s="212">
        <v>52</v>
      </c>
      <c r="I436" s="213"/>
      <c r="J436" s="208"/>
      <c r="K436" s="208"/>
      <c r="L436" s="214"/>
      <c r="M436" s="215"/>
      <c r="N436" s="216"/>
      <c r="O436" s="216"/>
      <c r="P436" s="216"/>
      <c r="Q436" s="216"/>
      <c r="R436" s="216"/>
      <c r="S436" s="216"/>
      <c r="T436" s="217"/>
      <c r="AT436" s="218" t="s">
        <v>186</v>
      </c>
      <c r="AU436" s="218" t="s">
        <v>89</v>
      </c>
      <c r="AV436" s="13" t="s">
        <v>89</v>
      </c>
      <c r="AW436" s="13" t="s">
        <v>35</v>
      </c>
      <c r="AX436" s="13" t="s">
        <v>80</v>
      </c>
      <c r="AY436" s="218" t="s">
        <v>177</v>
      </c>
    </row>
    <row r="437" spans="1:65" s="13" customFormat="1">
      <c r="B437" s="207"/>
      <c r="C437" s="208"/>
      <c r="D437" s="209" t="s">
        <v>186</v>
      </c>
      <c r="E437" s="210" t="s">
        <v>1</v>
      </c>
      <c r="F437" s="211" t="s">
        <v>1109</v>
      </c>
      <c r="G437" s="208"/>
      <c r="H437" s="212">
        <v>40.673000000000002</v>
      </c>
      <c r="I437" s="213"/>
      <c r="J437" s="208"/>
      <c r="K437" s="208"/>
      <c r="L437" s="214"/>
      <c r="M437" s="215"/>
      <c r="N437" s="216"/>
      <c r="O437" s="216"/>
      <c r="P437" s="216"/>
      <c r="Q437" s="216"/>
      <c r="R437" s="216"/>
      <c r="S437" s="216"/>
      <c r="T437" s="217"/>
      <c r="AT437" s="218" t="s">
        <v>186</v>
      </c>
      <c r="AU437" s="218" t="s">
        <v>89</v>
      </c>
      <c r="AV437" s="13" t="s">
        <v>89</v>
      </c>
      <c r="AW437" s="13" t="s">
        <v>35</v>
      </c>
      <c r="AX437" s="13" t="s">
        <v>80</v>
      </c>
      <c r="AY437" s="218" t="s">
        <v>177</v>
      </c>
    </row>
    <row r="438" spans="1:65" s="13" customFormat="1">
      <c r="B438" s="207"/>
      <c r="C438" s="208"/>
      <c r="D438" s="209" t="s">
        <v>186</v>
      </c>
      <c r="E438" s="210" t="s">
        <v>1</v>
      </c>
      <c r="F438" s="211" t="s">
        <v>1110</v>
      </c>
      <c r="G438" s="208"/>
      <c r="H438" s="212">
        <v>152.13</v>
      </c>
      <c r="I438" s="213"/>
      <c r="J438" s="208"/>
      <c r="K438" s="208"/>
      <c r="L438" s="214"/>
      <c r="M438" s="215"/>
      <c r="N438" s="216"/>
      <c r="O438" s="216"/>
      <c r="P438" s="216"/>
      <c r="Q438" s="216"/>
      <c r="R438" s="216"/>
      <c r="S438" s="216"/>
      <c r="T438" s="217"/>
      <c r="AT438" s="218" t="s">
        <v>186</v>
      </c>
      <c r="AU438" s="218" t="s">
        <v>89</v>
      </c>
      <c r="AV438" s="13" t="s">
        <v>89</v>
      </c>
      <c r="AW438" s="13" t="s">
        <v>35</v>
      </c>
      <c r="AX438" s="13" t="s">
        <v>80</v>
      </c>
      <c r="AY438" s="218" t="s">
        <v>177</v>
      </c>
    </row>
    <row r="439" spans="1:65" s="13" customFormat="1">
      <c r="B439" s="207"/>
      <c r="C439" s="208"/>
      <c r="D439" s="209" t="s">
        <v>186</v>
      </c>
      <c r="E439" s="210" t="s">
        <v>1</v>
      </c>
      <c r="F439" s="211" t="s">
        <v>1111</v>
      </c>
      <c r="G439" s="208"/>
      <c r="H439" s="212">
        <v>165.33</v>
      </c>
      <c r="I439" s="213"/>
      <c r="J439" s="208"/>
      <c r="K439" s="208"/>
      <c r="L439" s="214"/>
      <c r="M439" s="215"/>
      <c r="N439" s="216"/>
      <c r="O439" s="216"/>
      <c r="P439" s="216"/>
      <c r="Q439" s="216"/>
      <c r="R439" s="216"/>
      <c r="S439" s="216"/>
      <c r="T439" s="217"/>
      <c r="AT439" s="218" t="s">
        <v>186</v>
      </c>
      <c r="AU439" s="218" t="s">
        <v>89</v>
      </c>
      <c r="AV439" s="13" t="s">
        <v>89</v>
      </c>
      <c r="AW439" s="13" t="s">
        <v>35</v>
      </c>
      <c r="AX439" s="13" t="s">
        <v>80</v>
      </c>
      <c r="AY439" s="218" t="s">
        <v>177</v>
      </c>
    </row>
    <row r="440" spans="1:65" s="13" customFormat="1">
      <c r="B440" s="207"/>
      <c r="C440" s="208"/>
      <c r="D440" s="209" t="s">
        <v>186</v>
      </c>
      <c r="E440" s="210" t="s">
        <v>1</v>
      </c>
      <c r="F440" s="211" t="s">
        <v>1112</v>
      </c>
      <c r="G440" s="208"/>
      <c r="H440" s="212">
        <v>15.51</v>
      </c>
      <c r="I440" s="213"/>
      <c r="J440" s="208"/>
      <c r="K440" s="208"/>
      <c r="L440" s="214"/>
      <c r="M440" s="215"/>
      <c r="N440" s="216"/>
      <c r="O440" s="216"/>
      <c r="P440" s="216"/>
      <c r="Q440" s="216"/>
      <c r="R440" s="216"/>
      <c r="S440" s="216"/>
      <c r="T440" s="217"/>
      <c r="AT440" s="218" t="s">
        <v>186</v>
      </c>
      <c r="AU440" s="218" t="s">
        <v>89</v>
      </c>
      <c r="AV440" s="13" t="s">
        <v>89</v>
      </c>
      <c r="AW440" s="13" t="s">
        <v>35</v>
      </c>
      <c r="AX440" s="13" t="s">
        <v>80</v>
      </c>
      <c r="AY440" s="218" t="s">
        <v>177</v>
      </c>
    </row>
    <row r="441" spans="1:65" s="13" customFormat="1">
      <c r="B441" s="207"/>
      <c r="C441" s="208"/>
      <c r="D441" s="209" t="s">
        <v>186</v>
      </c>
      <c r="E441" s="210" t="s">
        <v>1</v>
      </c>
      <c r="F441" s="211" t="s">
        <v>1113</v>
      </c>
      <c r="G441" s="208"/>
      <c r="H441" s="212">
        <v>104.61</v>
      </c>
      <c r="I441" s="213"/>
      <c r="J441" s="208"/>
      <c r="K441" s="208"/>
      <c r="L441" s="214"/>
      <c r="M441" s="215"/>
      <c r="N441" s="216"/>
      <c r="O441" s="216"/>
      <c r="P441" s="216"/>
      <c r="Q441" s="216"/>
      <c r="R441" s="216"/>
      <c r="S441" s="216"/>
      <c r="T441" s="217"/>
      <c r="AT441" s="218" t="s">
        <v>186</v>
      </c>
      <c r="AU441" s="218" t="s">
        <v>89</v>
      </c>
      <c r="AV441" s="13" t="s">
        <v>89</v>
      </c>
      <c r="AW441" s="13" t="s">
        <v>35</v>
      </c>
      <c r="AX441" s="13" t="s">
        <v>80</v>
      </c>
      <c r="AY441" s="218" t="s">
        <v>177</v>
      </c>
    </row>
    <row r="442" spans="1:65" s="14" customFormat="1">
      <c r="B442" s="219"/>
      <c r="C442" s="220"/>
      <c r="D442" s="209" t="s">
        <v>186</v>
      </c>
      <c r="E442" s="221" t="s">
        <v>1</v>
      </c>
      <c r="F442" s="222" t="s">
        <v>188</v>
      </c>
      <c r="G442" s="220"/>
      <c r="H442" s="223">
        <v>530.25300000000004</v>
      </c>
      <c r="I442" s="224"/>
      <c r="J442" s="220"/>
      <c r="K442" s="220"/>
      <c r="L442" s="225"/>
      <c r="M442" s="226"/>
      <c r="N442" s="227"/>
      <c r="O442" s="227"/>
      <c r="P442" s="227"/>
      <c r="Q442" s="227"/>
      <c r="R442" s="227"/>
      <c r="S442" s="227"/>
      <c r="T442" s="228"/>
      <c r="AT442" s="229" t="s">
        <v>186</v>
      </c>
      <c r="AU442" s="229" t="s">
        <v>89</v>
      </c>
      <c r="AV442" s="14" t="s">
        <v>184</v>
      </c>
      <c r="AW442" s="14" t="s">
        <v>35</v>
      </c>
      <c r="AX442" s="14" t="s">
        <v>87</v>
      </c>
      <c r="AY442" s="229" t="s">
        <v>177</v>
      </c>
    </row>
    <row r="443" spans="1:65" s="2" customFormat="1" ht="24.2" customHeight="1">
      <c r="A443" s="35"/>
      <c r="B443" s="36"/>
      <c r="C443" s="193" t="s">
        <v>528</v>
      </c>
      <c r="D443" s="193" t="s">
        <v>180</v>
      </c>
      <c r="E443" s="194" t="s">
        <v>1114</v>
      </c>
      <c r="F443" s="195" t="s">
        <v>1115</v>
      </c>
      <c r="G443" s="196" t="s">
        <v>183</v>
      </c>
      <c r="H443" s="197">
        <v>13.788</v>
      </c>
      <c r="I443" s="198"/>
      <c r="J443" s="199">
        <f>ROUND(I443*H443,2)</f>
        <v>0</v>
      </c>
      <c r="K443" s="200"/>
      <c r="L443" s="40"/>
      <c r="M443" s="201" t="s">
        <v>1</v>
      </c>
      <c r="N443" s="202" t="s">
        <v>45</v>
      </c>
      <c r="O443" s="72"/>
      <c r="P443" s="203">
        <f>O443*H443</f>
        <v>0</v>
      </c>
      <c r="Q443" s="203">
        <v>0</v>
      </c>
      <c r="R443" s="203">
        <f>Q443*H443</f>
        <v>0</v>
      </c>
      <c r="S443" s="203">
        <v>1</v>
      </c>
      <c r="T443" s="204">
        <f>S443*H443</f>
        <v>13.788</v>
      </c>
      <c r="U443" s="35"/>
      <c r="V443" s="35"/>
      <c r="W443" s="35"/>
      <c r="X443" s="35"/>
      <c r="Y443" s="35"/>
      <c r="Z443" s="35"/>
      <c r="AA443" s="35"/>
      <c r="AB443" s="35"/>
      <c r="AC443" s="35"/>
      <c r="AD443" s="35"/>
      <c r="AE443" s="35"/>
      <c r="AR443" s="205" t="s">
        <v>184</v>
      </c>
      <c r="AT443" s="205" t="s">
        <v>180</v>
      </c>
      <c r="AU443" s="205" t="s">
        <v>89</v>
      </c>
      <c r="AY443" s="18" t="s">
        <v>177</v>
      </c>
      <c r="BE443" s="206">
        <f>IF(N443="základní",J443,0)</f>
        <v>0</v>
      </c>
      <c r="BF443" s="206">
        <f>IF(N443="snížená",J443,0)</f>
        <v>0</v>
      </c>
      <c r="BG443" s="206">
        <f>IF(N443="zákl. přenesená",J443,0)</f>
        <v>0</v>
      </c>
      <c r="BH443" s="206">
        <f>IF(N443="sníž. přenesená",J443,0)</f>
        <v>0</v>
      </c>
      <c r="BI443" s="206">
        <f>IF(N443="nulová",J443,0)</f>
        <v>0</v>
      </c>
      <c r="BJ443" s="18" t="s">
        <v>87</v>
      </c>
      <c r="BK443" s="206">
        <f>ROUND(I443*H443,2)</f>
        <v>0</v>
      </c>
      <c r="BL443" s="18" t="s">
        <v>184</v>
      </c>
      <c r="BM443" s="205" t="s">
        <v>1116</v>
      </c>
    </row>
    <row r="444" spans="1:65" s="15" customFormat="1">
      <c r="B444" s="230"/>
      <c r="C444" s="231"/>
      <c r="D444" s="209" t="s">
        <v>186</v>
      </c>
      <c r="E444" s="232" t="s">
        <v>1</v>
      </c>
      <c r="F444" s="233" t="s">
        <v>1117</v>
      </c>
      <c r="G444" s="231"/>
      <c r="H444" s="232" t="s">
        <v>1</v>
      </c>
      <c r="I444" s="234"/>
      <c r="J444" s="231"/>
      <c r="K444" s="231"/>
      <c r="L444" s="235"/>
      <c r="M444" s="236"/>
      <c r="N444" s="237"/>
      <c r="O444" s="237"/>
      <c r="P444" s="237"/>
      <c r="Q444" s="237"/>
      <c r="R444" s="237"/>
      <c r="S444" s="237"/>
      <c r="T444" s="238"/>
      <c r="AT444" s="239" t="s">
        <v>186</v>
      </c>
      <c r="AU444" s="239" t="s">
        <v>89</v>
      </c>
      <c r="AV444" s="15" t="s">
        <v>87</v>
      </c>
      <c r="AW444" s="15" t="s">
        <v>35</v>
      </c>
      <c r="AX444" s="15" t="s">
        <v>80</v>
      </c>
      <c r="AY444" s="239" t="s">
        <v>177</v>
      </c>
    </row>
    <row r="445" spans="1:65" s="15" customFormat="1">
      <c r="B445" s="230"/>
      <c r="C445" s="231"/>
      <c r="D445" s="209" t="s">
        <v>186</v>
      </c>
      <c r="E445" s="232" t="s">
        <v>1</v>
      </c>
      <c r="F445" s="233" t="s">
        <v>1118</v>
      </c>
      <c r="G445" s="231"/>
      <c r="H445" s="232" t="s">
        <v>1</v>
      </c>
      <c r="I445" s="234"/>
      <c r="J445" s="231"/>
      <c r="K445" s="231"/>
      <c r="L445" s="235"/>
      <c r="M445" s="236"/>
      <c r="N445" s="237"/>
      <c r="O445" s="237"/>
      <c r="P445" s="237"/>
      <c r="Q445" s="237"/>
      <c r="R445" s="237"/>
      <c r="S445" s="237"/>
      <c r="T445" s="238"/>
      <c r="AT445" s="239" t="s">
        <v>186</v>
      </c>
      <c r="AU445" s="239" t="s">
        <v>89</v>
      </c>
      <c r="AV445" s="15" t="s">
        <v>87</v>
      </c>
      <c r="AW445" s="15" t="s">
        <v>35</v>
      </c>
      <c r="AX445" s="15" t="s">
        <v>80</v>
      </c>
      <c r="AY445" s="239" t="s">
        <v>177</v>
      </c>
    </row>
    <row r="446" spans="1:65" s="13" customFormat="1">
      <c r="B446" s="207"/>
      <c r="C446" s="208"/>
      <c r="D446" s="209" t="s">
        <v>186</v>
      </c>
      <c r="E446" s="210" t="s">
        <v>1</v>
      </c>
      <c r="F446" s="211" t="s">
        <v>1119</v>
      </c>
      <c r="G446" s="208"/>
      <c r="H446" s="212">
        <v>2.008</v>
      </c>
      <c r="I446" s="213"/>
      <c r="J446" s="208"/>
      <c r="K446" s="208"/>
      <c r="L446" s="214"/>
      <c r="M446" s="215"/>
      <c r="N446" s="216"/>
      <c r="O446" s="216"/>
      <c r="P446" s="216"/>
      <c r="Q446" s="216"/>
      <c r="R446" s="216"/>
      <c r="S446" s="216"/>
      <c r="T446" s="217"/>
      <c r="AT446" s="218" t="s">
        <v>186</v>
      </c>
      <c r="AU446" s="218" t="s">
        <v>89</v>
      </c>
      <c r="AV446" s="13" t="s">
        <v>89</v>
      </c>
      <c r="AW446" s="13" t="s">
        <v>35</v>
      </c>
      <c r="AX446" s="13" t="s">
        <v>80</v>
      </c>
      <c r="AY446" s="218" t="s">
        <v>177</v>
      </c>
    </row>
    <row r="447" spans="1:65" s="13" customFormat="1">
      <c r="B447" s="207"/>
      <c r="C447" s="208"/>
      <c r="D447" s="209" t="s">
        <v>186</v>
      </c>
      <c r="E447" s="210" t="s">
        <v>1</v>
      </c>
      <c r="F447" s="211" t="s">
        <v>1120</v>
      </c>
      <c r="G447" s="208"/>
      <c r="H447" s="212">
        <v>1.02</v>
      </c>
      <c r="I447" s="213"/>
      <c r="J447" s="208"/>
      <c r="K447" s="208"/>
      <c r="L447" s="214"/>
      <c r="M447" s="215"/>
      <c r="N447" s="216"/>
      <c r="O447" s="216"/>
      <c r="P447" s="216"/>
      <c r="Q447" s="216"/>
      <c r="R447" s="216"/>
      <c r="S447" s="216"/>
      <c r="T447" s="217"/>
      <c r="AT447" s="218" t="s">
        <v>186</v>
      </c>
      <c r="AU447" s="218" t="s">
        <v>89</v>
      </c>
      <c r="AV447" s="13" t="s">
        <v>89</v>
      </c>
      <c r="AW447" s="13" t="s">
        <v>35</v>
      </c>
      <c r="AX447" s="13" t="s">
        <v>80</v>
      </c>
      <c r="AY447" s="218" t="s">
        <v>177</v>
      </c>
    </row>
    <row r="448" spans="1:65" s="13" customFormat="1">
      <c r="B448" s="207"/>
      <c r="C448" s="208"/>
      <c r="D448" s="209" t="s">
        <v>186</v>
      </c>
      <c r="E448" s="210" t="s">
        <v>1</v>
      </c>
      <c r="F448" s="211" t="s">
        <v>1121</v>
      </c>
      <c r="G448" s="208"/>
      <c r="H448" s="212">
        <v>0.92800000000000005</v>
      </c>
      <c r="I448" s="213"/>
      <c r="J448" s="208"/>
      <c r="K448" s="208"/>
      <c r="L448" s="214"/>
      <c r="M448" s="215"/>
      <c r="N448" s="216"/>
      <c r="O448" s="216"/>
      <c r="P448" s="216"/>
      <c r="Q448" s="216"/>
      <c r="R448" s="216"/>
      <c r="S448" s="216"/>
      <c r="T448" s="217"/>
      <c r="AT448" s="218" t="s">
        <v>186</v>
      </c>
      <c r="AU448" s="218" t="s">
        <v>89</v>
      </c>
      <c r="AV448" s="13" t="s">
        <v>89</v>
      </c>
      <c r="AW448" s="13" t="s">
        <v>35</v>
      </c>
      <c r="AX448" s="13" t="s">
        <v>80</v>
      </c>
      <c r="AY448" s="218" t="s">
        <v>177</v>
      </c>
    </row>
    <row r="449" spans="1:65" s="13" customFormat="1">
      <c r="B449" s="207"/>
      <c r="C449" s="208"/>
      <c r="D449" s="209" t="s">
        <v>186</v>
      </c>
      <c r="E449" s="210" t="s">
        <v>1</v>
      </c>
      <c r="F449" s="211" t="s">
        <v>1122</v>
      </c>
      <c r="G449" s="208"/>
      <c r="H449" s="212">
        <v>3.0880000000000001</v>
      </c>
      <c r="I449" s="213"/>
      <c r="J449" s="208"/>
      <c r="K449" s="208"/>
      <c r="L449" s="214"/>
      <c r="M449" s="215"/>
      <c r="N449" s="216"/>
      <c r="O449" s="216"/>
      <c r="P449" s="216"/>
      <c r="Q449" s="216"/>
      <c r="R449" s="216"/>
      <c r="S449" s="216"/>
      <c r="T449" s="217"/>
      <c r="AT449" s="218" t="s">
        <v>186</v>
      </c>
      <c r="AU449" s="218" t="s">
        <v>89</v>
      </c>
      <c r="AV449" s="13" t="s">
        <v>89</v>
      </c>
      <c r="AW449" s="13" t="s">
        <v>35</v>
      </c>
      <c r="AX449" s="13" t="s">
        <v>80</v>
      </c>
      <c r="AY449" s="218" t="s">
        <v>177</v>
      </c>
    </row>
    <row r="450" spans="1:65" s="13" customFormat="1">
      <c r="B450" s="207"/>
      <c r="C450" s="208"/>
      <c r="D450" s="209" t="s">
        <v>186</v>
      </c>
      <c r="E450" s="210" t="s">
        <v>1</v>
      </c>
      <c r="F450" s="211" t="s">
        <v>1123</v>
      </c>
      <c r="G450" s="208"/>
      <c r="H450" s="212">
        <v>3.0880000000000001</v>
      </c>
      <c r="I450" s="213"/>
      <c r="J450" s="208"/>
      <c r="K450" s="208"/>
      <c r="L450" s="214"/>
      <c r="M450" s="215"/>
      <c r="N450" s="216"/>
      <c r="O450" s="216"/>
      <c r="P450" s="216"/>
      <c r="Q450" s="216"/>
      <c r="R450" s="216"/>
      <c r="S450" s="216"/>
      <c r="T450" s="217"/>
      <c r="AT450" s="218" t="s">
        <v>186</v>
      </c>
      <c r="AU450" s="218" t="s">
        <v>89</v>
      </c>
      <c r="AV450" s="13" t="s">
        <v>89</v>
      </c>
      <c r="AW450" s="13" t="s">
        <v>35</v>
      </c>
      <c r="AX450" s="13" t="s">
        <v>80</v>
      </c>
      <c r="AY450" s="218" t="s">
        <v>177</v>
      </c>
    </row>
    <row r="451" spans="1:65" s="13" customFormat="1">
      <c r="B451" s="207"/>
      <c r="C451" s="208"/>
      <c r="D451" s="209" t="s">
        <v>186</v>
      </c>
      <c r="E451" s="210" t="s">
        <v>1</v>
      </c>
      <c r="F451" s="211" t="s">
        <v>1124</v>
      </c>
      <c r="G451" s="208"/>
      <c r="H451" s="212">
        <v>0.92800000000000005</v>
      </c>
      <c r="I451" s="213"/>
      <c r="J451" s="208"/>
      <c r="K451" s="208"/>
      <c r="L451" s="214"/>
      <c r="M451" s="215"/>
      <c r="N451" s="216"/>
      <c r="O451" s="216"/>
      <c r="P451" s="216"/>
      <c r="Q451" s="216"/>
      <c r="R451" s="216"/>
      <c r="S451" s="216"/>
      <c r="T451" s="217"/>
      <c r="AT451" s="218" t="s">
        <v>186</v>
      </c>
      <c r="AU451" s="218" t="s">
        <v>89</v>
      </c>
      <c r="AV451" s="13" t="s">
        <v>89</v>
      </c>
      <c r="AW451" s="13" t="s">
        <v>35</v>
      </c>
      <c r="AX451" s="13" t="s">
        <v>80</v>
      </c>
      <c r="AY451" s="218" t="s">
        <v>177</v>
      </c>
    </row>
    <row r="452" spans="1:65" s="13" customFormat="1">
      <c r="B452" s="207"/>
      <c r="C452" s="208"/>
      <c r="D452" s="209" t="s">
        <v>186</v>
      </c>
      <c r="E452" s="210" t="s">
        <v>1</v>
      </c>
      <c r="F452" s="211" t="s">
        <v>1125</v>
      </c>
      <c r="G452" s="208"/>
      <c r="H452" s="212">
        <v>2.7280000000000002</v>
      </c>
      <c r="I452" s="213"/>
      <c r="J452" s="208"/>
      <c r="K452" s="208"/>
      <c r="L452" s="214"/>
      <c r="M452" s="215"/>
      <c r="N452" s="216"/>
      <c r="O452" s="216"/>
      <c r="P452" s="216"/>
      <c r="Q452" s="216"/>
      <c r="R452" s="216"/>
      <c r="S452" s="216"/>
      <c r="T452" s="217"/>
      <c r="AT452" s="218" t="s">
        <v>186</v>
      </c>
      <c r="AU452" s="218" t="s">
        <v>89</v>
      </c>
      <c r="AV452" s="13" t="s">
        <v>89</v>
      </c>
      <c r="AW452" s="13" t="s">
        <v>35</v>
      </c>
      <c r="AX452" s="13" t="s">
        <v>80</v>
      </c>
      <c r="AY452" s="218" t="s">
        <v>177</v>
      </c>
    </row>
    <row r="453" spans="1:65" s="14" customFormat="1">
      <c r="B453" s="219"/>
      <c r="C453" s="220"/>
      <c r="D453" s="209" t="s">
        <v>186</v>
      </c>
      <c r="E453" s="221" t="s">
        <v>1</v>
      </c>
      <c r="F453" s="222" t="s">
        <v>188</v>
      </c>
      <c r="G453" s="220"/>
      <c r="H453" s="223">
        <v>13.788</v>
      </c>
      <c r="I453" s="224"/>
      <c r="J453" s="220"/>
      <c r="K453" s="220"/>
      <c r="L453" s="225"/>
      <c r="M453" s="226"/>
      <c r="N453" s="227"/>
      <c r="O453" s="227"/>
      <c r="P453" s="227"/>
      <c r="Q453" s="227"/>
      <c r="R453" s="227"/>
      <c r="S453" s="227"/>
      <c r="T453" s="228"/>
      <c r="AT453" s="229" t="s">
        <v>186</v>
      </c>
      <c r="AU453" s="229" t="s">
        <v>89</v>
      </c>
      <c r="AV453" s="14" t="s">
        <v>184</v>
      </c>
      <c r="AW453" s="14" t="s">
        <v>35</v>
      </c>
      <c r="AX453" s="14" t="s">
        <v>87</v>
      </c>
      <c r="AY453" s="229" t="s">
        <v>177</v>
      </c>
    </row>
    <row r="454" spans="1:65" s="2" customFormat="1" ht="24.2" customHeight="1">
      <c r="A454" s="35"/>
      <c r="B454" s="36"/>
      <c r="C454" s="193" t="s">
        <v>533</v>
      </c>
      <c r="D454" s="193" t="s">
        <v>180</v>
      </c>
      <c r="E454" s="194" t="s">
        <v>1126</v>
      </c>
      <c r="F454" s="195" t="s">
        <v>1127</v>
      </c>
      <c r="G454" s="196" t="s">
        <v>183</v>
      </c>
      <c r="H454" s="197">
        <v>45.143999999999998</v>
      </c>
      <c r="I454" s="198"/>
      <c r="J454" s="199">
        <f>ROUND(I454*H454,2)</f>
        <v>0</v>
      </c>
      <c r="K454" s="200"/>
      <c r="L454" s="40"/>
      <c r="M454" s="201" t="s">
        <v>1</v>
      </c>
      <c r="N454" s="202" t="s">
        <v>45</v>
      </c>
      <c r="O454" s="72"/>
      <c r="P454" s="203">
        <f>O454*H454</f>
        <v>0</v>
      </c>
      <c r="Q454" s="203">
        <v>0</v>
      </c>
      <c r="R454" s="203">
        <f>Q454*H454</f>
        <v>0</v>
      </c>
      <c r="S454" s="203">
        <v>1.8</v>
      </c>
      <c r="T454" s="204">
        <f>S454*H454</f>
        <v>81.259199999999993</v>
      </c>
      <c r="U454" s="35"/>
      <c r="V454" s="35"/>
      <c r="W454" s="35"/>
      <c r="X454" s="35"/>
      <c r="Y454" s="35"/>
      <c r="Z454" s="35"/>
      <c r="AA454" s="35"/>
      <c r="AB454" s="35"/>
      <c r="AC454" s="35"/>
      <c r="AD454" s="35"/>
      <c r="AE454" s="35"/>
      <c r="AR454" s="205" t="s">
        <v>184</v>
      </c>
      <c r="AT454" s="205" t="s">
        <v>180</v>
      </c>
      <c r="AU454" s="205" t="s">
        <v>89</v>
      </c>
      <c r="AY454" s="18" t="s">
        <v>177</v>
      </c>
      <c r="BE454" s="206">
        <f>IF(N454="základní",J454,0)</f>
        <v>0</v>
      </c>
      <c r="BF454" s="206">
        <f>IF(N454="snížená",J454,0)</f>
        <v>0</v>
      </c>
      <c r="BG454" s="206">
        <f>IF(N454="zákl. přenesená",J454,0)</f>
        <v>0</v>
      </c>
      <c r="BH454" s="206">
        <f>IF(N454="sníž. přenesená",J454,0)</f>
        <v>0</v>
      </c>
      <c r="BI454" s="206">
        <f>IF(N454="nulová",J454,0)</f>
        <v>0</v>
      </c>
      <c r="BJ454" s="18" t="s">
        <v>87</v>
      </c>
      <c r="BK454" s="206">
        <f>ROUND(I454*H454,2)</f>
        <v>0</v>
      </c>
      <c r="BL454" s="18" t="s">
        <v>184</v>
      </c>
      <c r="BM454" s="205" t="s">
        <v>1128</v>
      </c>
    </row>
    <row r="455" spans="1:65" s="13" customFormat="1">
      <c r="B455" s="207"/>
      <c r="C455" s="208"/>
      <c r="D455" s="209" t="s">
        <v>186</v>
      </c>
      <c r="E455" s="210" t="s">
        <v>1</v>
      </c>
      <c r="F455" s="211" t="s">
        <v>1129</v>
      </c>
      <c r="G455" s="208"/>
      <c r="H455" s="212">
        <v>45.143999999999998</v>
      </c>
      <c r="I455" s="213"/>
      <c r="J455" s="208"/>
      <c r="K455" s="208"/>
      <c r="L455" s="214"/>
      <c r="M455" s="215"/>
      <c r="N455" s="216"/>
      <c r="O455" s="216"/>
      <c r="P455" s="216"/>
      <c r="Q455" s="216"/>
      <c r="R455" s="216"/>
      <c r="S455" s="216"/>
      <c r="T455" s="217"/>
      <c r="AT455" s="218" t="s">
        <v>186</v>
      </c>
      <c r="AU455" s="218" t="s">
        <v>89</v>
      </c>
      <c r="AV455" s="13" t="s">
        <v>89</v>
      </c>
      <c r="AW455" s="13" t="s">
        <v>35</v>
      </c>
      <c r="AX455" s="13" t="s">
        <v>87</v>
      </c>
      <c r="AY455" s="218" t="s">
        <v>177</v>
      </c>
    </row>
    <row r="456" spans="1:65" s="2" customFormat="1" ht="16.5" customHeight="1">
      <c r="A456" s="35"/>
      <c r="B456" s="36"/>
      <c r="C456" s="193" t="s">
        <v>539</v>
      </c>
      <c r="D456" s="193" t="s">
        <v>180</v>
      </c>
      <c r="E456" s="194" t="s">
        <v>1130</v>
      </c>
      <c r="F456" s="195" t="s">
        <v>1131</v>
      </c>
      <c r="G456" s="196" t="s">
        <v>183</v>
      </c>
      <c r="H456" s="197">
        <v>0.44600000000000001</v>
      </c>
      <c r="I456" s="198"/>
      <c r="J456" s="199">
        <f>ROUND(I456*H456,2)</f>
        <v>0</v>
      </c>
      <c r="K456" s="200"/>
      <c r="L456" s="40"/>
      <c r="M456" s="201" t="s">
        <v>1</v>
      </c>
      <c r="N456" s="202" t="s">
        <v>45</v>
      </c>
      <c r="O456" s="72"/>
      <c r="P456" s="203">
        <f>O456*H456</f>
        <v>0</v>
      </c>
      <c r="Q456" s="203">
        <v>0</v>
      </c>
      <c r="R456" s="203">
        <f>Q456*H456</f>
        <v>0</v>
      </c>
      <c r="S456" s="203">
        <v>2.4</v>
      </c>
      <c r="T456" s="204">
        <f>S456*H456</f>
        <v>1.0704</v>
      </c>
      <c r="U456" s="35"/>
      <c r="V456" s="35"/>
      <c r="W456" s="35"/>
      <c r="X456" s="35"/>
      <c r="Y456" s="35"/>
      <c r="Z456" s="35"/>
      <c r="AA456" s="35"/>
      <c r="AB456" s="35"/>
      <c r="AC456" s="35"/>
      <c r="AD456" s="35"/>
      <c r="AE456" s="35"/>
      <c r="AR456" s="205" t="s">
        <v>184</v>
      </c>
      <c r="AT456" s="205" t="s">
        <v>180</v>
      </c>
      <c r="AU456" s="205" t="s">
        <v>89</v>
      </c>
      <c r="AY456" s="18" t="s">
        <v>177</v>
      </c>
      <c r="BE456" s="206">
        <f>IF(N456="základní",J456,0)</f>
        <v>0</v>
      </c>
      <c r="BF456" s="206">
        <f>IF(N456="snížená",J456,0)</f>
        <v>0</v>
      </c>
      <c r="BG456" s="206">
        <f>IF(N456="zákl. přenesená",J456,0)</f>
        <v>0</v>
      </c>
      <c r="BH456" s="206">
        <f>IF(N456="sníž. přenesená",J456,0)</f>
        <v>0</v>
      </c>
      <c r="BI456" s="206">
        <f>IF(N456="nulová",J456,0)</f>
        <v>0</v>
      </c>
      <c r="BJ456" s="18" t="s">
        <v>87</v>
      </c>
      <c r="BK456" s="206">
        <f>ROUND(I456*H456,2)</f>
        <v>0</v>
      </c>
      <c r="BL456" s="18" t="s">
        <v>184</v>
      </c>
      <c r="BM456" s="205" t="s">
        <v>1132</v>
      </c>
    </row>
    <row r="457" spans="1:65" s="13" customFormat="1">
      <c r="B457" s="207"/>
      <c r="C457" s="208"/>
      <c r="D457" s="209" t="s">
        <v>186</v>
      </c>
      <c r="E457" s="210" t="s">
        <v>1</v>
      </c>
      <c r="F457" s="211" t="s">
        <v>1133</v>
      </c>
      <c r="G457" s="208"/>
      <c r="H457" s="212">
        <v>0.44600000000000001</v>
      </c>
      <c r="I457" s="213"/>
      <c r="J457" s="208"/>
      <c r="K457" s="208"/>
      <c r="L457" s="214"/>
      <c r="M457" s="215"/>
      <c r="N457" s="216"/>
      <c r="O457" s="216"/>
      <c r="P457" s="216"/>
      <c r="Q457" s="216"/>
      <c r="R457" s="216"/>
      <c r="S457" s="216"/>
      <c r="T457" s="217"/>
      <c r="AT457" s="218" t="s">
        <v>186</v>
      </c>
      <c r="AU457" s="218" t="s">
        <v>89</v>
      </c>
      <c r="AV457" s="13" t="s">
        <v>89</v>
      </c>
      <c r="AW457" s="13" t="s">
        <v>35</v>
      </c>
      <c r="AX457" s="13" t="s">
        <v>87</v>
      </c>
      <c r="AY457" s="218" t="s">
        <v>177</v>
      </c>
    </row>
    <row r="458" spans="1:65" s="2" customFormat="1" ht="24.2" customHeight="1">
      <c r="A458" s="35"/>
      <c r="B458" s="36"/>
      <c r="C458" s="193" t="s">
        <v>543</v>
      </c>
      <c r="D458" s="193" t="s">
        <v>180</v>
      </c>
      <c r="E458" s="194" t="s">
        <v>1134</v>
      </c>
      <c r="F458" s="195" t="s">
        <v>1135</v>
      </c>
      <c r="G458" s="196" t="s">
        <v>199</v>
      </c>
      <c r="H458" s="197">
        <v>18.72</v>
      </c>
      <c r="I458" s="198"/>
      <c r="J458" s="199">
        <f>ROUND(I458*H458,2)</f>
        <v>0</v>
      </c>
      <c r="K458" s="200"/>
      <c r="L458" s="40"/>
      <c r="M458" s="201" t="s">
        <v>1</v>
      </c>
      <c r="N458" s="202" t="s">
        <v>45</v>
      </c>
      <c r="O458" s="72"/>
      <c r="P458" s="203">
        <f>O458*H458</f>
        <v>0</v>
      </c>
      <c r="Q458" s="203">
        <v>0</v>
      </c>
      <c r="R458" s="203">
        <f>Q458*H458</f>
        <v>0</v>
      </c>
      <c r="S458" s="203">
        <v>0.15</v>
      </c>
      <c r="T458" s="204">
        <f>S458*H458</f>
        <v>2.8079999999999998</v>
      </c>
      <c r="U458" s="35"/>
      <c r="V458" s="35"/>
      <c r="W458" s="35"/>
      <c r="X458" s="35"/>
      <c r="Y458" s="35"/>
      <c r="Z458" s="35"/>
      <c r="AA458" s="35"/>
      <c r="AB458" s="35"/>
      <c r="AC458" s="35"/>
      <c r="AD458" s="35"/>
      <c r="AE458" s="35"/>
      <c r="AR458" s="205" t="s">
        <v>184</v>
      </c>
      <c r="AT458" s="205" t="s">
        <v>180</v>
      </c>
      <c r="AU458" s="205" t="s">
        <v>89</v>
      </c>
      <c r="AY458" s="18" t="s">
        <v>177</v>
      </c>
      <c r="BE458" s="206">
        <f>IF(N458="základní",J458,0)</f>
        <v>0</v>
      </c>
      <c r="BF458" s="206">
        <f>IF(N458="snížená",J458,0)</f>
        <v>0</v>
      </c>
      <c r="BG458" s="206">
        <f>IF(N458="zákl. přenesená",J458,0)</f>
        <v>0</v>
      </c>
      <c r="BH458" s="206">
        <f>IF(N458="sníž. přenesená",J458,0)</f>
        <v>0</v>
      </c>
      <c r="BI458" s="206">
        <f>IF(N458="nulová",J458,0)</f>
        <v>0</v>
      </c>
      <c r="BJ458" s="18" t="s">
        <v>87</v>
      </c>
      <c r="BK458" s="206">
        <f>ROUND(I458*H458,2)</f>
        <v>0</v>
      </c>
      <c r="BL458" s="18" t="s">
        <v>184</v>
      </c>
      <c r="BM458" s="205" t="s">
        <v>1136</v>
      </c>
    </row>
    <row r="459" spans="1:65" s="13" customFormat="1">
      <c r="B459" s="207"/>
      <c r="C459" s="208"/>
      <c r="D459" s="209" t="s">
        <v>186</v>
      </c>
      <c r="E459" s="210" t="s">
        <v>1</v>
      </c>
      <c r="F459" s="211" t="s">
        <v>1137</v>
      </c>
      <c r="G459" s="208"/>
      <c r="H459" s="212">
        <v>18.72</v>
      </c>
      <c r="I459" s="213"/>
      <c r="J459" s="208"/>
      <c r="K459" s="208"/>
      <c r="L459" s="214"/>
      <c r="M459" s="215"/>
      <c r="N459" s="216"/>
      <c r="O459" s="216"/>
      <c r="P459" s="216"/>
      <c r="Q459" s="216"/>
      <c r="R459" s="216"/>
      <c r="S459" s="216"/>
      <c r="T459" s="217"/>
      <c r="AT459" s="218" t="s">
        <v>186</v>
      </c>
      <c r="AU459" s="218" t="s">
        <v>89</v>
      </c>
      <c r="AV459" s="13" t="s">
        <v>89</v>
      </c>
      <c r="AW459" s="13" t="s">
        <v>35</v>
      </c>
      <c r="AX459" s="13" t="s">
        <v>87</v>
      </c>
      <c r="AY459" s="218" t="s">
        <v>177</v>
      </c>
    </row>
    <row r="460" spans="1:65" s="2" customFormat="1" ht="24.2" customHeight="1">
      <c r="A460" s="35"/>
      <c r="B460" s="36"/>
      <c r="C460" s="193" t="s">
        <v>547</v>
      </c>
      <c r="D460" s="193" t="s">
        <v>180</v>
      </c>
      <c r="E460" s="194" t="s">
        <v>1138</v>
      </c>
      <c r="F460" s="195" t="s">
        <v>1139</v>
      </c>
      <c r="G460" s="196" t="s">
        <v>199</v>
      </c>
      <c r="H460" s="197">
        <v>20.88</v>
      </c>
      <c r="I460" s="198"/>
      <c r="J460" s="199">
        <f>ROUND(I460*H460,2)</f>
        <v>0</v>
      </c>
      <c r="K460" s="200"/>
      <c r="L460" s="40"/>
      <c r="M460" s="201" t="s">
        <v>1</v>
      </c>
      <c r="N460" s="202" t="s">
        <v>45</v>
      </c>
      <c r="O460" s="72"/>
      <c r="P460" s="203">
        <f>O460*H460</f>
        <v>0</v>
      </c>
      <c r="Q460" s="203">
        <v>0</v>
      </c>
      <c r="R460" s="203">
        <f>Q460*H460</f>
        <v>0</v>
      </c>
      <c r="S460" s="203">
        <v>0.06</v>
      </c>
      <c r="T460" s="204">
        <f>S460*H460</f>
        <v>1.2527999999999999</v>
      </c>
      <c r="U460" s="35"/>
      <c r="V460" s="35"/>
      <c r="W460" s="35"/>
      <c r="X460" s="35"/>
      <c r="Y460" s="35"/>
      <c r="Z460" s="35"/>
      <c r="AA460" s="35"/>
      <c r="AB460" s="35"/>
      <c r="AC460" s="35"/>
      <c r="AD460" s="35"/>
      <c r="AE460" s="35"/>
      <c r="AR460" s="205" t="s">
        <v>184</v>
      </c>
      <c r="AT460" s="205" t="s">
        <v>180</v>
      </c>
      <c r="AU460" s="205" t="s">
        <v>89</v>
      </c>
      <c r="AY460" s="18" t="s">
        <v>177</v>
      </c>
      <c r="BE460" s="206">
        <f>IF(N460="základní",J460,0)</f>
        <v>0</v>
      </c>
      <c r="BF460" s="206">
        <f>IF(N460="snížená",J460,0)</f>
        <v>0</v>
      </c>
      <c r="BG460" s="206">
        <f>IF(N460="zákl. přenesená",J460,0)</f>
        <v>0</v>
      </c>
      <c r="BH460" s="206">
        <f>IF(N460="sníž. přenesená",J460,0)</f>
        <v>0</v>
      </c>
      <c r="BI460" s="206">
        <f>IF(N460="nulová",J460,0)</f>
        <v>0</v>
      </c>
      <c r="BJ460" s="18" t="s">
        <v>87</v>
      </c>
      <c r="BK460" s="206">
        <f>ROUND(I460*H460,2)</f>
        <v>0</v>
      </c>
      <c r="BL460" s="18" t="s">
        <v>184</v>
      </c>
      <c r="BM460" s="205" t="s">
        <v>1140</v>
      </c>
    </row>
    <row r="461" spans="1:65" s="15" customFormat="1">
      <c r="B461" s="230"/>
      <c r="C461" s="231"/>
      <c r="D461" s="209" t="s">
        <v>186</v>
      </c>
      <c r="E461" s="232" t="s">
        <v>1</v>
      </c>
      <c r="F461" s="233" t="s">
        <v>1141</v>
      </c>
      <c r="G461" s="231"/>
      <c r="H461" s="232" t="s">
        <v>1</v>
      </c>
      <c r="I461" s="234"/>
      <c r="J461" s="231"/>
      <c r="K461" s="231"/>
      <c r="L461" s="235"/>
      <c r="M461" s="236"/>
      <c r="N461" s="237"/>
      <c r="O461" s="237"/>
      <c r="P461" s="237"/>
      <c r="Q461" s="237"/>
      <c r="R461" s="237"/>
      <c r="S461" s="237"/>
      <c r="T461" s="238"/>
      <c r="AT461" s="239" t="s">
        <v>186</v>
      </c>
      <c r="AU461" s="239" t="s">
        <v>89</v>
      </c>
      <c r="AV461" s="15" t="s">
        <v>87</v>
      </c>
      <c r="AW461" s="15" t="s">
        <v>35</v>
      </c>
      <c r="AX461" s="15" t="s">
        <v>80</v>
      </c>
      <c r="AY461" s="239" t="s">
        <v>177</v>
      </c>
    </row>
    <row r="462" spans="1:65" s="13" customFormat="1">
      <c r="B462" s="207"/>
      <c r="C462" s="208"/>
      <c r="D462" s="209" t="s">
        <v>186</v>
      </c>
      <c r="E462" s="210" t="s">
        <v>1</v>
      </c>
      <c r="F462" s="211" t="s">
        <v>1142</v>
      </c>
      <c r="G462" s="208"/>
      <c r="H462" s="212">
        <v>14.56</v>
      </c>
      <c r="I462" s="213"/>
      <c r="J462" s="208"/>
      <c r="K462" s="208"/>
      <c r="L462" s="214"/>
      <c r="M462" s="215"/>
      <c r="N462" s="216"/>
      <c r="O462" s="216"/>
      <c r="P462" s="216"/>
      <c r="Q462" s="216"/>
      <c r="R462" s="216"/>
      <c r="S462" s="216"/>
      <c r="T462" s="217"/>
      <c r="AT462" s="218" t="s">
        <v>186</v>
      </c>
      <c r="AU462" s="218" t="s">
        <v>89</v>
      </c>
      <c r="AV462" s="13" t="s">
        <v>89</v>
      </c>
      <c r="AW462" s="13" t="s">
        <v>35</v>
      </c>
      <c r="AX462" s="13" t="s">
        <v>80</v>
      </c>
      <c r="AY462" s="218" t="s">
        <v>177</v>
      </c>
    </row>
    <row r="463" spans="1:65" s="13" customFormat="1">
      <c r="B463" s="207"/>
      <c r="C463" s="208"/>
      <c r="D463" s="209" t="s">
        <v>186</v>
      </c>
      <c r="E463" s="210" t="s">
        <v>1</v>
      </c>
      <c r="F463" s="211" t="s">
        <v>1143</v>
      </c>
      <c r="G463" s="208"/>
      <c r="H463" s="212">
        <v>2.16</v>
      </c>
      <c r="I463" s="213"/>
      <c r="J463" s="208"/>
      <c r="K463" s="208"/>
      <c r="L463" s="214"/>
      <c r="M463" s="215"/>
      <c r="N463" s="216"/>
      <c r="O463" s="216"/>
      <c r="P463" s="216"/>
      <c r="Q463" s="216"/>
      <c r="R463" s="216"/>
      <c r="S463" s="216"/>
      <c r="T463" s="217"/>
      <c r="AT463" s="218" t="s">
        <v>186</v>
      </c>
      <c r="AU463" s="218" t="s">
        <v>89</v>
      </c>
      <c r="AV463" s="13" t="s">
        <v>89</v>
      </c>
      <c r="AW463" s="13" t="s">
        <v>35</v>
      </c>
      <c r="AX463" s="13" t="s">
        <v>80</v>
      </c>
      <c r="AY463" s="218" t="s">
        <v>177</v>
      </c>
    </row>
    <row r="464" spans="1:65" s="13" customFormat="1">
      <c r="B464" s="207"/>
      <c r="C464" s="208"/>
      <c r="D464" s="209" t="s">
        <v>186</v>
      </c>
      <c r="E464" s="210" t="s">
        <v>1</v>
      </c>
      <c r="F464" s="211" t="s">
        <v>1144</v>
      </c>
      <c r="G464" s="208"/>
      <c r="H464" s="212">
        <v>4.16</v>
      </c>
      <c r="I464" s="213"/>
      <c r="J464" s="208"/>
      <c r="K464" s="208"/>
      <c r="L464" s="214"/>
      <c r="M464" s="215"/>
      <c r="N464" s="216"/>
      <c r="O464" s="216"/>
      <c r="P464" s="216"/>
      <c r="Q464" s="216"/>
      <c r="R464" s="216"/>
      <c r="S464" s="216"/>
      <c r="T464" s="217"/>
      <c r="AT464" s="218" t="s">
        <v>186</v>
      </c>
      <c r="AU464" s="218" t="s">
        <v>89</v>
      </c>
      <c r="AV464" s="13" t="s">
        <v>89</v>
      </c>
      <c r="AW464" s="13" t="s">
        <v>35</v>
      </c>
      <c r="AX464" s="13" t="s">
        <v>80</v>
      </c>
      <c r="AY464" s="218" t="s">
        <v>177</v>
      </c>
    </row>
    <row r="465" spans="1:65" s="14" customFormat="1">
      <c r="B465" s="219"/>
      <c r="C465" s="220"/>
      <c r="D465" s="209" t="s">
        <v>186</v>
      </c>
      <c r="E465" s="221" t="s">
        <v>1</v>
      </c>
      <c r="F465" s="222" t="s">
        <v>188</v>
      </c>
      <c r="G465" s="220"/>
      <c r="H465" s="223">
        <v>20.88</v>
      </c>
      <c r="I465" s="224"/>
      <c r="J465" s="220"/>
      <c r="K465" s="220"/>
      <c r="L465" s="225"/>
      <c r="M465" s="226"/>
      <c r="N465" s="227"/>
      <c r="O465" s="227"/>
      <c r="P465" s="227"/>
      <c r="Q465" s="227"/>
      <c r="R465" s="227"/>
      <c r="S465" s="227"/>
      <c r="T465" s="228"/>
      <c r="AT465" s="229" t="s">
        <v>186</v>
      </c>
      <c r="AU465" s="229" t="s">
        <v>89</v>
      </c>
      <c r="AV465" s="14" t="s">
        <v>184</v>
      </c>
      <c r="AW465" s="14" t="s">
        <v>35</v>
      </c>
      <c r="AX465" s="14" t="s">
        <v>87</v>
      </c>
      <c r="AY465" s="229" t="s">
        <v>177</v>
      </c>
    </row>
    <row r="466" spans="1:65" s="2" customFormat="1" ht="33" customHeight="1">
      <c r="A466" s="35"/>
      <c r="B466" s="36"/>
      <c r="C466" s="193" t="s">
        <v>554</v>
      </c>
      <c r="D466" s="193" t="s">
        <v>180</v>
      </c>
      <c r="E466" s="194" t="s">
        <v>1145</v>
      </c>
      <c r="F466" s="195" t="s">
        <v>1146</v>
      </c>
      <c r="G466" s="196" t="s">
        <v>183</v>
      </c>
      <c r="H466" s="197">
        <v>5.8879999999999999</v>
      </c>
      <c r="I466" s="198"/>
      <c r="J466" s="199">
        <f>ROUND(I466*H466,2)</f>
        <v>0</v>
      </c>
      <c r="K466" s="200"/>
      <c r="L466" s="40"/>
      <c r="M466" s="201" t="s">
        <v>1</v>
      </c>
      <c r="N466" s="202" t="s">
        <v>45</v>
      </c>
      <c r="O466" s="72"/>
      <c r="P466" s="203">
        <f>O466*H466</f>
        <v>0</v>
      </c>
      <c r="Q466" s="203">
        <v>0</v>
      </c>
      <c r="R466" s="203">
        <f>Q466*H466</f>
        <v>0</v>
      </c>
      <c r="S466" s="203">
        <v>2.2000000000000002</v>
      </c>
      <c r="T466" s="204">
        <f>S466*H466</f>
        <v>12.953600000000002</v>
      </c>
      <c r="U466" s="35"/>
      <c r="V466" s="35"/>
      <c r="W466" s="35"/>
      <c r="X466" s="35"/>
      <c r="Y466" s="35"/>
      <c r="Z466" s="35"/>
      <c r="AA466" s="35"/>
      <c r="AB466" s="35"/>
      <c r="AC466" s="35"/>
      <c r="AD466" s="35"/>
      <c r="AE466" s="35"/>
      <c r="AR466" s="205" t="s">
        <v>184</v>
      </c>
      <c r="AT466" s="205" t="s">
        <v>180</v>
      </c>
      <c r="AU466" s="205" t="s">
        <v>89</v>
      </c>
      <c r="AY466" s="18" t="s">
        <v>177</v>
      </c>
      <c r="BE466" s="206">
        <f>IF(N466="základní",J466,0)</f>
        <v>0</v>
      </c>
      <c r="BF466" s="206">
        <f>IF(N466="snížená",J466,0)</f>
        <v>0</v>
      </c>
      <c r="BG466" s="206">
        <f>IF(N466="zákl. přenesená",J466,0)</f>
        <v>0</v>
      </c>
      <c r="BH466" s="206">
        <f>IF(N466="sníž. přenesená",J466,0)</f>
        <v>0</v>
      </c>
      <c r="BI466" s="206">
        <f>IF(N466="nulová",J466,0)</f>
        <v>0</v>
      </c>
      <c r="BJ466" s="18" t="s">
        <v>87</v>
      </c>
      <c r="BK466" s="206">
        <f>ROUND(I466*H466,2)</f>
        <v>0</v>
      </c>
      <c r="BL466" s="18" t="s">
        <v>184</v>
      </c>
      <c r="BM466" s="205" t="s">
        <v>1147</v>
      </c>
    </row>
    <row r="467" spans="1:65" s="15" customFormat="1">
      <c r="B467" s="230"/>
      <c r="C467" s="231"/>
      <c r="D467" s="209" t="s">
        <v>186</v>
      </c>
      <c r="E467" s="232" t="s">
        <v>1</v>
      </c>
      <c r="F467" s="233" t="s">
        <v>1148</v>
      </c>
      <c r="G467" s="231"/>
      <c r="H467" s="232" t="s">
        <v>1</v>
      </c>
      <c r="I467" s="234"/>
      <c r="J467" s="231"/>
      <c r="K467" s="231"/>
      <c r="L467" s="235"/>
      <c r="M467" s="236"/>
      <c r="N467" s="237"/>
      <c r="O467" s="237"/>
      <c r="P467" s="237"/>
      <c r="Q467" s="237"/>
      <c r="R467" s="237"/>
      <c r="S467" s="237"/>
      <c r="T467" s="238"/>
      <c r="AT467" s="239" t="s">
        <v>186</v>
      </c>
      <c r="AU467" s="239" t="s">
        <v>89</v>
      </c>
      <c r="AV467" s="15" t="s">
        <v>87</v>
      </c>
      <c r="AW467" s="15" t="s">
        <v>35</v>
      </c>
      <c r="AX467" s="15" t="s">
        <v>80</v>
      </c>
      <c r="AY467" s="239" t="s">
        <v>177</v>
      </c>
    </row>
    <row r="468" spans="1:65" s="15" customFormat="1">
      <c r="B468" s="230"/>
      <c r="C468" s="231"/>
      <c r="D468" s="209" t="s">
        <v>186</v>
      </c>
      <c r="E468" s="232" t="s">
        <v>1</v>
      </c>
      <c r="F468" s="233" t="s">
        <v>1149</v>
      </c>
      <c r="G468" s="231"/>
      <c r="H468" s="232" t="s">
        <v>1</v>
      </c>
      <c r="I468" s="234"/>
      <c r="J468" s="231"/>
      <c r="K468" s="231"/>
      <c r="L468" s="235"/>
      <c r="M468" s="236"/>
      <c r="N468" s="237"/>
      <c r="O468" s="237"/>
      <c r="P468" s="237"/>
      <c r="Q468" s="237"/>
      <c r="R468" s="237"/>
      <c r="S468" s="237"/>
      <c r="T468" s="238"/>
      <c r="AT468" s="239" t="s">
        <v>186</v>
      </c>
      <c r="AU468" s="239" t="s">
        <v>89</v>
      </c>
      <c r="AV468" s="15" t="s">
        <v>87</v>
      </c>
      <c r="AW468" s="15" t="s">
        <v>35</v>
      </c>
      <c r="AX468" s="15" t="s">
        <v>80</v>
      </c>
      <c r="AY468" s="239" t="s">
        <v>177</v>
      </c>
    </row>
    <row r="469" spans="1:65" s="15" customFormat="1">
      <c r="B469" s="230"/>
      <c r="C469" s="231"/>
      <c r="D469" s="209" t="s">
        <v>186</v>
      </c>
      <c r="E469" s="232" t="s">
        <v>1</v>
      </c>
      <c r="F469" s="233" t="s">
        <v>1150</v>
      </c>
      <c r="G469" s="231"/>
      <c r="H469" s="232" t="s">
        <v>1</v>
      </c>
      <c r="I469" s="234"/>
      <c r="J469" s="231"/>
      <c r="K469" s="231"/>
      <c r="L469" s="235"/>
      <c r="M469" s="236"/>
      <c r="N469" s="237"/>
      <c r="O469" s="237"/>
      <c r="P469" s="237"/>
      <c r="Q469" s="237"/>
      <c r="R469" s="237"/>
      <c r="S469" s="237"/>
      <c r="T469" s="238"/>
      <c r="AT469" s="239" t="s">
        <v>186</v>
      </c>
      <c r="AU469" s="239" t="s">
        <v>89</v>
      </c>
      <c r="AV469" s="15" t="s">
        <v>87</v>
      </c>
      <c r="AW469" s="15" t="s">
        <v>35</v>
      </c>
      <c r="AX469" s="15" t="s">
        <v>80</v>
      </c>
      <c r="AY469" s="239" t="s">
        <v>177</v>
      </c>
    </row>
    <row r="470" spans="1:65" s="13" customFormat="1">
      <c r="B470" s="207"/>
      <c r="C470" s="208"/>
      <c r="D470" s="209" t="s">
        <v>186</v>
      </c>
      <c r="E470" s="210" t="s">
        <v>1</v>
      </c>
      <c r="F470" s="211" t="s">
        <v>1151</v>
      </c>
      <c r="G470" s="208"/>
      <c r="H470" s="212">
        <v>3.036</v>
      </c>
      <c r="I470" s="213"/>
      <c r="J470" s="208"/>
      <c r="K470" s="208"/>
      <c r="L470" s="214"/>
      <c r="M470" s="215"/>
      <c r="N470" s="216"/>
      <c r="O470" s="216"/>
      <c r="P470" s="216"/>
      <c r="Q470" s="216"/>
      <c r="R470" s="216"/>
      <c r="S470" s="216"/>
      <c r="T470" s="217"/>
      <c r="AT470" s="218" t="s">
        <v>186</v>
      </c>
      <c r="AU470" s="218" t="s">
        <v>89</v>
      </c>
      <c r="AV470" s="13" t="s">
        <v>89</v>
      </c>
      <c r="AW470" s="13" t="s">
        <v>35</v>
      </c>
      <c r="AX470" s="13" t="s">
        <v>80</v>
      </c>
      <c r="AY470" s="218" t="s">
        <v>177</v>
      </c>
    </row>
    <row r="471" spans="1:65" s="13" customFormat="1">
      <c r="B471" s="207"/>
      <c r="C471" s="208"/>
      <c r="D471" s="209" t="s">
        <v>186</v>
      </c>
      <c r="E471" s="210" t="s">
        <v>1</v>
      </c>
      <c r="F471" s="211" t="s">
        <v>1152</v>
      </c>
      <c r="G471" s="208"/>
      <c r="H471" s="212">
        <v>-0.17</v>
      </c>
      <c r="I471" s="213"/>
      <c r="J471" s="208"/>
      <c r="K471" s="208"/>
      <c r="L471" s="214"/>
      <c r="M471" s="215"/>
      <c r="N471" s="216"/>
      <c r="O471" s="216"/>
      <c r="P471" s="216"/>
      <c r="Q471" s="216"/>
      <c r="R471" s="216"/>
      <c r="S471" s="216"/>
      <c r="T471" s="217"/>
      <c r="AT471" s="218" t="s">
        <v>186</v>
      </c>
      <c r="AU471" s="218" t="s">
        <v>89</v>
      </c>
      <c r="AV471" s="13" t="s">
        <v>89</v>
      </c>
      <c r="AW471" s="13" t="s">
        <v>35</v>
      </c>
      <c r="AX471" s="13" t="s">
        <v>80</v>
      </c>
      <c r="AY471" s="218" t="s">
        <v>177</v>
      </c>
    </row>
    <row r="472" spans="1:65" s="13" customFormat="1">
      <c r="B472" s="207"/>
      <c r="C472" s="208"/>
      <c r="D472" s="209" t="s">
        <v>186</v>
      </c>
      <c r="E472" s="210" t="s">
        <v>1</v>
      </c>
      <c r="F472" s="211" t="s">
        <v>1153</v>
      </c>
      <c r="G472" s="208"/>
      <c r="H472" s="212">
        <v>7.8E-2</v>
      </c>
      <c r="I472" s="213"/>
      <c r="J472" s="208"/>
      <c r="K472" s="208"/>
      <c r="L472" s="214"/>
      <c r="M472" s="215"/>
      <c r="N472" s="216"/>
      <c r="O472" s="216"/>
      <c r="P472" s="216"/>
      <c r="Q472" s="216"/>
      <c r="R472" s="216"/>
      <c r="S472" s="216"/>
      <c r="T472" s="217"/>
      <c r="AT472" s="218" t="s">
        <v>186</v>
      </c>
      <c r="AU472" s="218" t="s">
        <v>89</v>
      </c>
      <c r="AV472" s="13" t="s">
        <v>89</v>
      </c>
      <c r="AW472" s="13" t="s">
        <v>35</v>
      </c>
      <c r="AX472" s="13" t="s">
        <v>80</v>
      </c>
      <c r="AY472" s="218" t="s">
        <v>177</v>
      </c>
    </row>
    <row r="473" spans="1:65" s="15" customFormat="1">
      <c r="B473" s="230"/>
      <c r="C473" s="231"/>
      <c r="D473" s="209" t="s">
        <v>186</v>
      </c>
      <c r="E473" s="232" t="s">
        <v>1</v>
      </c>
      <c r="F473" s="233" t="s">
        <v>1154</v>
      </c>
      <c r="G473" s="231"/>
      <c r="H473" s="232" t="s">
        <v>1</v>
      </c>
      <c r="I473" s="234"/>
      <c r="J473" s="231"/>
      <c r="K473" s="231"/>
      <c r="L473" s="235"/>
      <c r="M473" s="236"/>
      <c r="N473" s="237"/>
      <c r="O473" s="237"/>
      <c r="P473" s="237"/>
      <c r="Q473" s="237"/>
      <c r="R473" s="237"/>
      <c r="S473" s="237"/>
      <c r="T473" s="238"/>
      <c r="AT473" s="239" t="s">
        <v>186</v>
      </c>
      <c r="AU473" s="239" t="s">
        <v>89</v>
      </c>
      <c r="AV473" s="15" t="s">
        <v>87</v>
      </c>
      <c r="AW473" s="15" t="s">
        <v>35</v>
      </c>
      <c r="AX473" s="15" t="s">
        <v>80</v>
      </c>
      <c r="AY473" s="239" t="s">
        <v>177</v>
      </c>
    </row>
    <row r="474" spans="1:65" s="13" customFormat="1">
      <c r="B474" s="207"/>
      <c r="C474" s="208"/>
      <c r="D474" s="209" t="s">
        <v>186</v>
      </c>
      <c r="E474" s="210" t="s">
        <v>1</v>
      </c>
      <c r="F474" s="211" t="s">
        <v>1151</v>
      </c>
      <c r="G474" s="208"/>
      <c r="H474" s="212">
        <v>3.036</v>
      </c>
      <c r="I474" s="213"/>
      <c r="J474" s="208"/>
      <c r="K474" s="208"/>
      <c r="L474" s="214"/>
      <c r="M474" s="215"/>
      <c r="N474" s="216"/>
      <c r="O474" s="216"/>
      <c r="P474" s="216"/>
      <c r="Q474" s="216"/>
      <c r="R474" s="216"/>
      <c r="S474" s="216"/>
      <c r="T474" s="217"/>
      <c r="AT474" s="218" t="s">
        <v>186</v>
      </c>
      <c r="AU474" s="218" t="s">
        <v>89</v>
      </c>
      <c r="AV474" s="13" t="s">
        <v>89</v>
      </c>
      <c r="AW474" s="13" t="s">
        <v>35</v>
      </c>
      <c r="AX474" s="13" t="s">
        <v>80</v>
      </c>
      <c r="AY474" s="218" t="s">
        <v>177</v>
      </c>
    </row>
    <row r="475" spans="1:65" s="13" customFormat="1">
      <c r="B475" s="207"/>
      <c r="C475" s="208"/>
      <c r="D475" s="209" t="s">
        <v>186</v>
      </c>
      <c r="E475" s="210" t="s">
        <v>1</v>
      </c>
      <c r="F475" s="211" t="s">
        <v>1152</v>
      </c>
      <c r="G475" s="208"/>
      <c r="H475" s="212">
        <v>-0.17</v>
      </c>
      <c r="I475" s="213"/>
      <c r="J475" s="208"/>
      <c r="K475" s="208"/>
      <c r="L475" s="214"/>
      <c r="M475" s="215"/>
      <c r="N475" s="216"/>
      <c r="O475" s="216"/>
      <c r="P475" s="216"/>
      <c r="Q475" s="216"/>
      <c r="R475" s="216"/>
      <c r="S475" s="216"/>
      <c r="T475" s="217"/>
      <c r="AT475" s="218" t="s">
        <v>186</v>
      </c>
      <c r="AU475" s="218" t="s">
        <v>89</v>
      </c>
      <c r="AV475" s="13" t="s">
        <v>89</v>
      </c>
      <c r="AW475" s="13" t="s">
        <v>35</v>
      </c>
      <c r="AX475" s="13" t="s">
        <v>80</v>
      </c>
      <c r="AY475" s="218" t="s">
        <v>177</v>
      </c>
    </row>
    <row r="476" spans="1:65" s="13" customFormat="1">
      <c r="B476" s="207"/>
      <c r="C476" s="208"/>
      <c r="D476" s="209" t="s">
        <v>186</v>
      </c>
      <c r="E476" s="210" t="s">
        <v>1</v>
      </c>
      <c r="F476" s="211" t="s">
        <v>1153</v>
      </c>
      <c r="G476" s="208"/>
      <c r="H476" s="212">
        <v>7.8E-2</v>
      </c>
      <c r="I476" s="213"/>
      <c r="J476" s="208"/>
      <c r="K476" s="208"/>
      <c r="L476" s="214"/>
      <c r="M476" s="215"/>
      <c r="N476" s="216"/>
      <c r="O476" s="216"/>
      <c r="P476" s="216"/>
      <c r="Q476" s="216"/>
      <c r="R476" s="216"/>
      <c r="S476" s="216"/>
      <c r="T476" s="217"/>
      <c r="AT476" s="218" t="s">
        <v>186</v>
      </c>
      <c r="AU476" s="218" t="s">
        <v>89</v>
      </c>
      <c r="AV476" s="13" t="s">
        <v>89</v>
      </c>
      <c r="AW476" s="13" t="s">
        <v>35</v>
      </c>
      <c r="AX476" s="13" t="s">
        <v>80</v>
      </c>
      <c r="AY476" s="218" t="s">
        <v>177</v>
      </c>
    </row>
    <row r="477" spans="1:65" s="14" customFormat="1">
      <c r="B477" s="219"/>
      <c r="C477" s="220"/>
      <c r="D477" s="209" t="s">
        <v>186</v>
      </c>
      <c r="E477" s="221" t="s">
        <v>1</v>
      </c>
      <c r="F477" s="222" t="s">
        <v>188</v>
      </c>
      <c r="G477" s="220"/>
      <c r="H477" s="223">
        <v>5.8879999999999999</v>
      </c>
      <c r="I477" s="224"/>
      <c r="J477" s="220"/>
      <c r="K477" s="220"/>
      <c r="L477" s="225"/>
      <c r="M477" s="226"/>
      <c r="N477" s="227"/>
      <c r="O477" s="227"/>
      <c r="P477" s="227"/>
      <c r="Q477" s="227"/>
      <c r="R477" s="227"/>
      <c r="S477" s="227"/>
      <c r="T477" s="228"/>
      <c r="AT477" s="229" t="s">
        <v>186</v>
      </c>
      <c r="AU477" s="229" t="s">
        <v>89</v>
      </c>
      <c r="AV477" s="14" t="s">
        <v>184</v>
      </c>
      <c r="AW477" s="14" t="s">
        <v>35</v>
      </c>
      <c r="AX477" s="14" t="s">
        <v>87</v>
      </c>
      <c r="AY477" s="229" t="s">
        <v>177</v>
      </c>
    </row>
    <row r="478" spans="1:65" s="2" customFormat="1" ht="33" customHeight="1">
      <c r="A478" s="35"/>
      <c r="B478" s="36"/>
      <c r="C478" s="193" t="s">
        <v>559</v>
      </c>
      <c r="D478" s="193" t="s">
        <v>180</v>
      </c>
      <c r="E478" s="194" t="s">
        <v>1155</v>
      </c>
      <c r="F478" s="195" t="s">
        <v>1156</v>
      </c>
      <c r="G478" s="196" t="s">
        <v>183</v>
      </c>
      <c r="H478" s="197">
        <v>2.9089999999999998</v>
      </c>
      <c r="I478" s="198"/>
      <c r="J478" s="199">
        <f>ROUND(I478*H478,2)</f>
        <v>0</v>
      </c>
      <c r="K478" s="200"/>
      <c r="L478" s="40"/>
      <c r="M478" s="201" t="s">
        <v>1</v>
      </c>
      <c r="N478" s="202" t="s">
        <v>45</v>
      </c>
      <c r="O478" s="72"/>
      <c r="P478" s="203">
        <f>O478*H478</f>
        <v>0</v>
      </c>
      <c r="Q478" s="203">
        <v>0</v>
      </c>
      <c r="R478" s="203">
        <f>Q478*H478</f>
        <v>0</v>
      </c>
      <c r="S478" s="203">
        <v>2.2000000000000002</v>
      </c>
      <c r="T478" s="204">
        <f>S478*H478</f>
        <v>6.3997999999999999</v>
      </c>
      <c r="U478" s="35"/>
      <c r="V478" s="35"/>
      <c r="W478" s="35"/>
      <c r="X478" s="35"/>
      <c r="Y478" s="35"/>
      <c r="Z478" s="35"/>
      <c r="AA478" s="35"/>
      <c r="AB478" s="35"/>
      <c r="AC478" s="35"/>
      <c r="AD478" s="35"/>
      <c r="AE478" s="35"/>
      <c r="AR478" s="205" t="s">
        <v>184</v>
      </c>
      <c r="AT478" s="205" t="s">
        <v>180</v>
      </c>
      <c r="AU478" s="205" t="s">
        <v>89</v>
      </c>
      <c r="AY478" s="18" t="s">
        <v>177</v>
      </c>
      <c r="BE478" s="206">
        <f>IF(N478="základní",J478,0)</f>
        <v>0</v>
      </c>
      <c r="BF478" s="206">
        <f>IF(N478="snížená",J478,0)</f>
        <v>0</v>
      </c>
      <c r="BG478" s="206">
        <f>IF(N478="zákl. přenesená",J478,0)</f>
        <v>0</v>
      </c>
      <c r="BH478" s="206">
        <f>IF(N478="sníž. přenesená",J478,0)</f>
        <v>0</v>
      </c>
      <c r="BI478" s="206">
        <f>IF(N478="nulová",J478,0)</f>
        <v>0</v>
      </c>
      <c r="BJ478" s="18" t="s">
        <v>87</v>
      </c>
      <c r="BK478" s="206">
        <f>ROUND(I478*H478,2)</f>
        <v>0</v>
      </c>
      <c r="BL478" s="18" t="s">
        <v>184</v>
      </c>
      <c r="BM478" s="205" t="s">
        <v>1157</v>
      </c>
    </row>
    <row r="479" spans="1:65" s="15" customFormat="1">
      <c r="B479" s="230"/>
      <c r="C479" s="231"/>
      <c r="D479" s="209" t="s">
        <v>186</v>
      </c>
      <c r="E479" s="232" t="s">
        <v>1</v>
      </c>
      <c r="F479" s="233" t="s">
        <v>1158</v>
      </c>
      <c r="G479" s="231"/>
      <c r="H479" s="232" t="s">
        <v>1</v>
      </c>
      <c r="I479" s="234"/>
      <c r="J479" s="231"/>
      <c r="K479" s="231"/>
      <c r="L479" s="235"/>
      <c r="M479" s="236"/>
      <c r="N479" s="237"/>
      <c r="O479" s="237"/>
      <c r="P479" s="237"/>
      <c r="Q479" s="237"/>
      <c r="R479" s="237"/>
      <c r="S479" s="237"/>
      <c r="T479" s="238"/>
      <c r="AT479" s="239" t="s">
        <v>186</v>
      </c>
      <c r="AU479" s="239" t="s">
        <v>89</v>
      </c>
      <c r="AV479" s="15" t="s">
        <v>87</v>
      </c>
      <c r="AW479" s="15" t="s">
        <v>35</v>
      </c>
      <c r="AX479" s="15" t="s">
        <v>80</v>
      </c>
      <c r="AY479" s="239" t="s">
        <v>177</v>
      </c>
    </row>
    <row r="480" spans="1:65" s="13" customFormat="1">
      <c r="B480" s="207"/>
      <c r="C480" s="208"/>
      <c r="D480" s="209" t="s">
        <v>186</v>
      </c>
      <c r="E480" s="210" t="s">
        <v>1</v>
      </c>
      <c r="F480" s="211" t="s">
        <v>1159</v>
      </c>
      <c r="G480" s="208"/>
      <c r="H480" s="212">
        <v>2.4</v>
      </c>
      <c r="I480" s="213"/>
      <c r="J480" s="208"/>
      <c r="K480" s="208"/>
      <c r="L480" s="214"/>
      <c r="M480" s="215"/>
      <c r="N480" s="216"/>
      <c r="O480" s="216"/>
      <c r="P480" s="216"/>
      <c r="Q480" s="216"/>
      <c r="R480" s="216"/>
      <c r="S480" s="216"/>
      <c r="T480" s="217"/>
      <c r="AT480" s="218" t="s">
        <v>186</v>
      </c>
      <c r="AU480" s="218" t="s">
        <v>89</v>
      </c>
      <c r="AV480" s="13" t="s">
        <v>89</v>
      </c>
      <c r="AW480" s="13" t="s">
        <v>35</v>
      </c>
      <c r="AX480" s="13" t="s">
        <v>80</v>
      </c>
      <c r="AY480" s="218" t="s">
        <v>177</v>
      </c>
    </row>
    <row r="481" spans="1:65" s="13" customFormat="1">
      <c r="B481" s="207"/>
      <c r="C481" s="208"/>
      <c r="D481" s="209" t="s">
        <v>186</v>
      </c>
      <c r="E481" s="210" t="s">
        <v>1</v>
      </c>
      <c r="F481" s="211" t="s">
        <v>1160</v>
      </c>
      <c r="G481" s="208"/>
      <c r="H481" s="212">
        <v>0.50900000000000001</v>
      </c>
      <c r="I481" s="213"/>
      <c r="J481" s="208"/>
      <c r="K481" s="208"/>
      <c r="L481" s="214"/>
      <c r="M481" s="215"/>
      <c r="N481" s="216"/>
      <c r="O481" s="216"/>
      <c r="P481" s="216"/>
      <c r="Q481" s="216"/>
      <c r="R481" s="216"/>
      <c r="S481" s="216"/>
      <c r="T481" s="217"/>
      <c r="AT481" s="218" t="s">
        <v>186</v>
      </c>
      <c r="AU481" s="218" t="s">
        <v>89</v>
      </c>
      <c r="AV481" s="13" t="s">
        <v>89</v>
      </c>
      <c r="AW481" s="13" t="s">
        <v>35</v>
      </c>
      <c r="AX481" s="13" t="s">
        <v>80</v>
      </c>
      <c r="AY481" s="218" t="s">
        <v>177</v>
      </c>
    </row>
    <row r="482" spans="1:65" s="14" customFormat="1">
      <c r="B482" s="219"/>
      <c r="C482" s="220"/>
      <c r="D482" s="209" t="s">
        <v>186</v>
      </c>
      <c r="E482" s="221" t="s">
        <v>1</v>
      </c>
      <c r="F482" s="222" t="s">
        <v>188</v>
      </c>
      <c r="G482" s="220"/>
      <c r="H482" s="223">
        <v>2.9089999999999998</v>
      </c>
      <c r="I482" s="224"/>
      <c r="J482" s="220"/>
      <c r="K482" s="220"/>
      <c r="L482" s="225"/>
      <c r="M482" s="226"/>
      <c r="N482" s="227"/>
      <c r="O482" s="227"/>
      <c r="P482" s="227"/>
      <c r="Q482" s="227"/>
      <c r="R482" s="227"/>
      <c r="S482" s="227"/>
      <c r="T482" s="228"/>
      <c r="AT482" s="229" t="s">
        <v>186</v>
      </c>
      <c r="AU482" s="229" t="s">
        <v>89</v>
      </c>
      <c r="AV482" s="14" t="s">
        <v>184</v>
      </c>
      <c r="AW482" s="14" t="s">
        <v>35</v>
      </c>
      <c r="AX482" s="14" t="s">
        <v>87</v>
      </c>
      <c r="AY482" s="229" t="s">
        <v>177</v>
      </c>
    </row>
    <row r="483" spans="1:65" s="2" customFormat="1" ht="24.2" customHeight="1">
      <c r="A483" s="35"/>
      <c r="B483" s="36"/>
      <c r="C483" s="193" t="s">
        <v>563</v>
      </c>
      <c r="D483" s="193" t="s">
        <v>180</v>
      </c>
      <c r="E483" s="194" t="s">
        <v>1161</v>
      </c>
      <c r="F483" s="195" t="s">
        <v>1162</v>
      </c>
      <c r="G483" s="196" t="s">
        <v>199</v>
      </c>
      <c r="H483" s="197">
        <v>1138.347</v>
      </c>
      <c r="I483" s="198"/>
      <c r="J483" s="199">
        <f>ROUND(I483*H483,2)</f>
        <v>0</v>
      </c>
      <c r="K483" s="200"/>
      <c r="L483" s="40"/>
      <c r="M483" s="201" t="s">
        <v>1</v>
      </c>
      <c r="N483" s="202" t="s">
        <v>45</v>
      </c>
      <c r="O483" s="72"/>
      <c r="P483" s="203">
        <f>O483*H483</f>
        <v>0</v>
      </c>
      <c r="Q483" s="203">
        <v>0</v>
      </c>
      <c r="R483" s="203">
        <f>Q483*H483</f>
        <v>0</v>
      </c>
      <c r="S483" s="203">
        <v>3.5000000000000003E-2</v>
      </c>
      <c r="T483" s="204">
        <f>S483*H483</f>
        <v>39.842145000000002</v>
      </c>
      <c r="U483" s="35"/>
      <c r="V483" s="35"/>
      <c r="W483" s="35"/>
      <c r="X483" s="35"/>
      <c r="Y483" s="35"/>
      <c r="Z483" s="35"/>
      <c r="AA483" s="35"/>
      <c r="AB483" s="35"/>
      <c r="AC483" s="35"/>
      <c r="AD483" s="35"/>
      <c r="AE483" s="35"/>
      <c r="AR483" s="205" t="s">
        <v>184</v>
      </c>
      <c r="AT483" s="205" t="s">
        <v>180</v>
      </c>
      <c r="AU483" s="205" t="s">
        <v>89</v>
      </c>
      <c r="AY483" s="18" t="s">
        <v>177</v>
      </c>
      <c r="BE483" s="206">
        <f>IF(N483="základní",J483,0)</f>
        <v>0</v>
      </c>
      <c r="BF483" s="206">
        <f>IF(N483="snížená",J483,0)</f>
        <v>0</v>
      </c>
      <c r="BG483" s="206">
        <f>IF(N483="zákl. přenesená",J483,0)</f>
        <v>0</v>
      </c>
      <c r="BH483" s="206">
        <f>IF(N483="sníž. přenesená",J483,0)</f>
        <v>0</v>
      </c>
      <c r="BI483" s="206">
        <f>IF(N483="nulová",J483,0)</f>
        <v>0</v>
      </c>
      <c r="BJ483" s="18" t="s">
        <v>87</v>
      </c>
      <c r="BK483" s="206">
        <f>ROUND(I483*H483,2)</f>
        <v>0</v>
      </c>
      <c r="BL483" s="18" t="s">
        <v>184</v>
      </c>
      <c r="BM483" s="205" t="s">
        <v>1163</v>
      </c>
    </row>
    <row r="484" spans="1:65" s="15" customFormat="1">
      <c r="B484" s="230"/>
      <c r="C484" s="231"/>
      <c r="D484" s="209" t="s">
        <v>186</v>
      </c>
      <c r="E484" s="232" t="s">
        <v>1</v>
      </c>
      <c r="F484" s="233" t="s">
        <v>1164</v>
      </c>
      <c r="G484" s="231"/>
      <c r="H484" s="232" t="s">
        <v>1</v>
      </c>
      <c r="I484" s="234"/>
      <c r="J484" s="231"/>
      <c r="K484" s="231"/>
      <c r="L484" s="235"/>
      <c r="M484" s="236"/>
      <c r="N484" s="237"/>
      <c r="O484" s="237"/>
      <c r="P484" s="237"/>
      <c r="Q484" s="237"/>
      <c r="R484" s="237"/>
      <c r="S484" s="237"/>
      <c r="T484" s="238"/>
      <c r="AT484" s="239" t="s">
        <v>186</v>
      </c>
      <c r="AU484" s="239" t="s">
        <v>89</v>
      </c>
      <c r="AV484" s="15" t="s">
        <v>87</v>
      </c>
      <c r="AW484" s="15" t="s">
        <v>35</v>
      </c>
      <c r="AX484" s="15" t="s">
        <v>80</v>
      </c>
      <c r="AY484" s="239" t="s">
        <v>177</v>
      </c>
    </row>
    <row r="485" spans="1:65" s="13" customFormat="1">
      <c r="B485" s="207"/>
      <c r="C485" s="208"/>
      <c r="D485" s="209" t="s">
        <v>186</v>
      </c>
      <c r="E485" s="210" t="s">
        <v>1</v>
      </c>
      <c r="F485" s="211" t="s">
        <v>1165</v>
      </c>
      <c r="G485" s="208"/>
      <c r="H485" s="212">
        <v>9.2899999999999991</v>
      </c>
      <c r="I485" s="213"/>
      <c r="J485" s="208"/>
      <c r="K485" s="208"/>
      <c r="L485" s="214"/>
      <c r="M485" s="215"/>
      <c r="N485" s="216"/>
      <c r="O485" s="216"/>
      <c r="P485" s="216"/>
      <c r="Q485" s="216"/>
      <c r="R485" s="216"/>
      <c r="S485" s="216"/>
      <c r="T485" s="217"/>
      <c r="AT485" s="218" t="s">
        <v>186</v>
      </c>
      <c r="AU485" s="218" t="s">
        <v>89</v>
      </c>
      <c r="AV485" s="13" t="s">
        <v>89</v>
      </c>
      <c r="AW485" s="13" t="s">
        <v>35</v>
      </c>
      <c r="AX485" s="13" t="s">
        <v>80</v>
      </c>
      <c r="AY485" s="218" t="s">
        <v>177</v>
      </c>
    </row>
    <row r="486" spans="1:65" s="13" customFormat="1">
      <c r="B486" s="207"/>
      <c r="C486" s="208"/>
      <c r="D486" s="209" t="s">
        <v>186</v>
      </c>
      <c r="E486" s="210" t="s">
        <v>1</v>
      </c>
      <c r="F486" s="211" t="s">
        <v>1166</v>
      </c>
      <c r="G486" s="208"/>
      <c r="H486" s="212">
        <v>13.37</v>
      </c>
      <c r="I486" s="213"/>
      <c r="J486" s="208"/>
      <c r="K486" s="208"/>
      <c r="L486" s="214"/>
      <c r="M486" s="215"/>
      <c r="N486" s="216"/>
      <c r="O486" s="216"/>
      <c r="P486" s="216"/>
      <c r="Q486" s="216"/>
      <c r="R486" s="216"/>
      <c r="S486" s="216"/>
      <c r="T486" s="217"/>
      <c r="AT486" s="218" t="s">
        <v>186</v>
      </c>
      <c r="AU486" s="218" t="s">
        <v>89</v>
      </c>
      <c r="AV486" s="13" t="s">
        <v>89</v>
      </c>
      <c r="AW486" s="13" t="s">
        <v>35</v>
      </c>
      <c r="AX486" s="13" t="s">
        <v>80</v>
      </c>
      <c r="AY486" s="218" t="s">
        <v>177</v>
      </c>
    </row>
    <row r="487" spans="1:65" s="13" customFormat="1">
      <c r="B487" s="207"/>
      <c r="C487" s="208"/>
      <c r="D487" s="209" t="s">
        <v>186</v>
      </c>
      <c r="E487" s="210" t="s">
        <v>1</v>
      </c>
      <c r="F487" s="211" t="s">
        <v>1167</v>
      </c>
      <c r="G487" s="208"/>
      <c r="H487" s="212">
        <v>9.64</v>
      </c>
      <c r="I487" s="213"/>
      <c r="J487" s="208"/>
      <c r="K487" s="208"/>
      <c r="L487" s="214"/>
      <c r="M487" s="215"/>
      <c r="N487" s="216"/>
      <c r="O487" s="216"/>
      <c r="P487" s="216"/>
      <c r="Q487" s="216"/>
      <c r="R487" s="216"/>
      <c r="S487" s="216"/>
      <c r="T487" s="217"/>
      <c r="AT487" s="218" t="s">
        <v>186</v>
      </c>
      <c r="AU487" s="218" t="s">
        <v>89</v>
      </c>
      <c r="AV487" s="13" t="s">
        <v>89</v>
      </c>
      <c r="AW487" s="13" t="s">
        <v>35</v>
      </c>
      <c r="AX487" s="13" t="s">
        <v>80</v>
      </c>
      <c r="AY487" s="218" t="s">
        <v>177</v>
      </c>
    </row>
    <row r="488" spans="1:65" s="13" customFormat="1">
      <c r="B488" s="207"/>
      <c r="C488" s="208"/>
      <c r="D488" s="209" t="s">
        <v>186</v>
      </c>
      <c r="E488" s="210" t="s">
        <v>1</v>
      </c>
      <c r="F488" s="211" t="s">
        <v>1168</v>
      </c>
      <c r="G488" s="208"/>
      <c r="H488" s="212">
        <v>9.2100000000000009</v>
      </c>
      <c r="I488" s="213"/>
      <c r="J488" s="208"/>
      <c r="K488" s="208"/>
      <c r="L488" s="214"/>
      <c r="M488" s="215"/>
      <c r="N488" s="216"/>
      <c r="O488" s="216"/>
      <c r="P488" s="216"/>
      <c r="Q488" s="216"/>
      <c r="R488" s="216"/>
      <c r="S488" s="216"/>
      <c r="T488" s="217"/>
      <c r="AT488" s="218" t="s">
        <v>186</v>
      </c>
      <c r="AU488" s="218" t="s">
        <v>89</v>
      </c>
      <c r="AV488" s="13" t="s">
        <v>89</v>
      </c>
      <c r="AW488" s="13" t="s">
        <v>35</v>
      </c>
      <c r="AX488" s="13" t="s">
        <v>80</v>
      </c>
      <c r="AY488" s="218" t="s">
        <v>177</v>
      </c>
    </row>
    <row r="489" spans="1:65" s="13" customFormat="1">
      <c r="B489" s="207"/>
      <c r="C489" s="208"/>
      <c r="D489" s="209" t="s">
        <v>186</v>
      </c>
      <c r="E489" s="210" t="s">
        <v>1</v>
      </c>
      <c r="F489" s="211" t="s">
        <v>1169</v>
      </c>
      <c r="G489" s="208"/>
      <c r="H489" s="212">
        <v>13.94</v>
      </c>
      <c r="I489" s="213"/>
      <c r="J489" s="208"/>
      <c r="K489" s="208"/>
      <c r="L489" s="214"/>
      <c r="M489" s="215"/>
      <c r="N489" s="216"/>
      <c r="O489" s="216"/>
      <c r="P489" s="216"/>
      <c r="Q489" s="216"/>
      <c r="R489" s="216"/>
      <c r="S489" s="216"/>
      <c r="T489" s="217"/>
      <c r="AT489" s="218" t="s">
        <v>186</v>
      </c>
      <c r="AU489" s="218" t="s">
        <v>89</v>
      </c>
      <c r="AV489" s="13" t="s">
        <v>89</v>
      </c>
      <c r="AW489" s="13" t="s">
        <v>35</v>
      </c>
      <c r="AX489" s="13" t="s">
        <v>80</v>
      </c>
      <c r="AY489" s="218" t="s">
        <v>177</v>
      </c>
    </row>
    <row r="490" spans="1:65" s="13" customFormat="1">
      <c r="B490" s="207"/>
      <c r="C490" s="208"/>
      <c r="D490" s="209" t="s">
        <v>186</v>
      </c>
      <c r="E490" s="210" t="s">
        <v>1</v>
      </c>
      <c r="F490" s="211" t="s">
        <v>1170</v>
      </c>
      <c r="G490" s="208"/>
      <c r="H490" s="212">
        <v>17.18</v>
      </c>
      <c r="I490" s="213"/>
      <c r="J490" s="208"/>
      <c r="K490" s="208"/>
      <c r="L490" s="214"/>
      <c r="M490" s="215"/>
      <c r="N490" s="216"/>
      <c r="O490" s="216"/>
      <c r="P490" s="216"/>
      <c r="Q490" s="216"/>
      <c r="R490" s="216"/>
      <c r="S490" s="216"/>
      <c r="T490" s="217"/>
      <c r="AT490" s="218" t="s">
        <v>186</v>
      </c>
      <c r="AU490" s="218" t="s">
        <v>89</v>
      </c>
      <c r="AV490" s="13" t="s">
        <v>89</v>
      </c>
      <c r="AW490" s="13" t="s">
        <v>35</v>
      </c>
      <c r="AX490" s="13" t="s">
        <v>80</v>
      </c>
      <c r="AY490" s="218" t="s">
        <v>177</v>
      </c>
    </row>
    <row r="491" spans="1:65" s="13" customFormat="1">
      <c r="B491" s="207"/>
      <c r="C491" s="208"/>
      <c r="D491" s="209" t="s">
        <v>186</v>
      </c>
      <c r="E491" s="210" t="s">
        <v>1</v>
      </c>
      <c r="F491" s="211" t="s">
        <v>1171</v>
      </c>
      <c r="G491" s="208"/>
      <c r="H491" s="212">
        <v>12.69</v>
      </c>
      <c r="I491" s="213"/>
      <c r="J491" s="208"/>
      <c r="K491" s="208"/>
      <c r="L491" s="214"/>
      <c r="M491" s="215"/>
      <c r="N491" s="216"/>
      <c r="O491" s="216"/>
      <c r="P491" s="216"/>
      <c r="Q491" s="216"/>
      <c r="R491" s="216"/>
      <c r="S491" s="216"/>
      <c r="T491" s="217"/>
      <c r="AT491" s="218" t="s">
        <v>186</v>
      </c>
      <c r="AU491" s="218" t="s">
        <v>89</v>
      </c>
      <c r="AV491" s="13" t="s">
        <v>89</v>
      </c>
      <c r="AW491" s="13" t="s">
        <v>35</v>
      </c>
      <c r="AX491" s="13" t="s">
        <v>80</v>
      </c>
      <c r="AY491" s="218" t="s">
        <v>177</v>
      </c>
    </row>
    <row r="492" spans="1:65" s="13" customFormat="1">
      <c r="B492" s="207"/>
      <c r="C492" s="208"/>
      <c r="D492" s="209" t="s">
        <v>186</v>
      </c>
      <c r="E492" s="210" t="s">
        <v>1</v>
      </c>
      <c r="F492" s="211" t="s">
        <v>1172</v>
      </c>
      <c r="G492" s="208"/>
      <c r="H492" s="212">
        <v>11.52</v>
      </c>
      <c r="I492" s="213"/>
      <c r="J492" s="208"/>
      <c r="K492" s="208"/>
      <c r="L492" s="214"/>
      <c r="M492" s="215"/>
      <c r="N492" s="216"/>
      <c r="O492" s="216"/>
      <c r="P492" s="216"/>
      <c r="Q492" s="216"/>
      <c r="R492" s="216"/>
      <c r="S492" s="216"/>
      <c r="T492" s="217"/>
      <c r="AT492" s="218" t="s">
        <v>186</v>
      </c>
      <c r="AU492" s="218" t="s">
        <v>89</v>
      </c>
      <c r="AV492" s="13" t="s">
        <v>89</v>
      </c>
      <c r="AW492" s="13" t="s">
        <v>35</v>
      </c>
      <c r="AX492" s="13" t="s">
        <v>80</v>
      </c>
      <c r="AY492" s="218" t="s">
        <v>177</v>
      </c>
    </row>
    <row r="493" spans="1:65" s="13" customFormat="1">
      <c r="B493" s="207"/>
      <c r="C493" s="208"/>
      <c r="D493" s="209" t="s">
        <v>186</v>
      </c>
      <c r="E493" s="210" t="s">
        <v>1</v>
      </c>
      <c r="F493" s="211" t="s">
        <v>1173</v>
      </c>
      <c r="G493" s="208"/>
      <c r="H493" s="212">
        <v>11.66</v>
      </c>
      <c r="I493" s="213"/>
      <c r="J493" s="208"/>
      <c r="K493" s="208"/>
      <c r="L493" s="214"/>
      <c r="M493" s="215"/>
      <c r="N493" s="216"/>
      <c r="O493" s="216"/>
      <c r="P493" s="216"/>
      <c r="Q493" s="216"/>
      <c r="R493" s="216"/>
      <c r="S493" s="216"/>
      <c r="T493" s="217"/>
      <c r="AT493" s="218" t="s">
        <v>186</v>
      </c>
      <c r="AU493" s="218" t="s">
        <v>89</v>
      </c>
      <c r="AV493" s="13" t="s">
        <v>89</v>
      </c>
      <c r="AW493" s="13" t="s">
        <v>35</v>
      </c>
      <c r="AX493" s="13" t="s">
        <v>80</v>
      </c>
      <c r="AY493" s="218" t="s">
        <v>177</v>
      </c>
    </row>
    <row r="494" spans="1:65" s="13" customFormat="1">
      <c r="B494" s="207"/>
      <c r="C494" s="208"/>
      <c r="D494" s="209" t="s">
        <v>186</v>
      </c>
      <c r="E494" s="210" t="s">
        <v>1</v>
      </c>
      <c r="F494" s="211" t="s">
        <v>1174</v>
      </c>
      <c r="G494" s="208"/>
      <c r="H494" s="212">
        <v>23.64</v>
      </c>
      <c r="I494" s="213"/>
      <c r="J494" s="208"/>
      <c r="K494" s="208"/>
      <c r="L494" s="214"/>
      <c r="M494" s="215"/>
      <c r="N494" s="216"/>
      <c r="O494" s="216"/>
      <c r="P494" s="216"/>
      <c r="Q494" s="216"/>
      <c r="R494" s="216"/>
      <c r="S494" s="216"/>
      <c r="T494" s="217"/>
      <c r="AT494" s="218" t="s">
        <v>186</v>
      </c>
      <c r="AU494" s="218" t="s">
        <v>89</v>
      </c>
      <c r="AV494" s="13" t="s">
        <v>89</v>
      </c>
      <c r="AW494" s="13" t="s">
        <v>35</v>
      </c>
      <c r="AX494" s="13" t="s">
        <v>80</v>
      </c>
      <c r="AY494" s="218" t="s">
        <v>177</v>
      </c>
    </row>
    <row r="495" spans="1:65" s="13" customFormat="1">
      <c r="B495" s="207"/>
      <c r="C495" s="208"/>
      <c r="D495" s="209" t="s">
        <v>186</v>
      </c>
      <c r="E495" s="210" t="s">
        <v>1</v>
      </c>
      <c r="F495" s="211" t="s">
        <v>1175</v>
      </c>
      <c r="G495" s="208"/>
      <c r="H495" s="212">
        <v>11.52</v>
      </c>
      <c r="I495" s="213"/>
      <c r="J495" s="208"/>
      <c r="K495" s="208"/>
      <c r="L495" s="214"/>
      <c r="M495" s="215"/>
      <c r="N495" s="216"/>
      <c r="O495" s="216"/>
      <c r="P495" s="216"/>
      <c r="Q495" s="216"/>
      <c r="R495" s="216"/>
      <c r="S495" s="216"/>
      <c r="T495" s="217"/>
      <c r="AT495" s="218" t="s">
        <v>186</v>
      </c>
      <c r="AU495" s="218" t="s">
        <v>89</v>
      </c>
      <c r="AV495" s="13" t="s">
        <v>89</v>
      </c>
      <c r="AW495" s="13" t="s">
        <v>35</v>
      </c>
      <c r="AX495" s="13" t="s">
        <v>80</v>
      </c>
      <c r="AY495" s="218" t="s">
        <v>177</v>
      </c>
    </row>
    <row r="496" spans="1:65" s="13" customFormat="1">
      <c r="B496" s="207"/>
      <c r="C496" s="208"/>
      <c r="D496" s="209" t="s">
        <v>186</v>
      </c>
      <c r="E496" s="210" t="s">
        <v>1</v>
      </c>
      <c r="F496" s="211" t="s">
        <v>1176</v>
      </c>
      <c r="G496" s="208"/>
      <c r="H496" s="212">
        <v>23.64</v>
      </c>
      <c r="I496" s="213"/>
      <c r="J496" s="208"/>
      <c r="K496" s="208"/>
      <c r="L496" s="214"/>
      <c r="M496" s="215"/>
      <c r="N496" s="216"/>
      <c r="O496" s="216"/>
      <c r="P496" s="216"/>
      <c r="Q496" s="216"/>
      <c r="R496" s="216"/>
      <c r="S496" s="216"/>
      <c r="T496" s="217"/>
      <c r="AT496" s="218" t="s">
        <v>186</v>
      </c>
      <c r="AU496" s="218" t="s">
        <v>89</v>
      </c>
      <c r="AV496" s="13" t="s">
        <v>89</v>
      </c>
      <c r="AW496" s="13" t="s">
        <v>35</v>
      </c>
      <c r="AX496" s="13" t="s">
        <v>80</v>
      </c>
      <c r="AY496" s="218" t="s">
        <v>177</v>
      </c>
    </row>
    <row r="497" spans="2:51" s="13" customFormat="1">
      <c r="B497" s="207"/>
      <c r="C497" s="208"/>
      <c r="D497" s="209" t="s">
        <v>186</v>
      </c>
      <c r="E497" s="210" t="s">
        <v>1</v>
      </c>
      <c r="F497" s="211" t="s">
        <v>1177</v>
      </c>
      <c r="G497" s="208"/>
      <c r="H497" s="212">
        <v>23.64</v>
      </c>
      <c r="I497" s="213"/>
      <c r="J497" s="208"/>
      <c r="K497" s="208"/>
      <c r="L497" s="214"/>
      <c r="M497" s="215"/>
      <c r="N497" s="216"/>
      <c r="O497" s="216"/>
      <c r="P497" s="216"/>
      <c r="Q497" s="216"/>
      <c r="R497" s="216"/>
      <c r="S497" s="216"/>
      <c r="T497" s="217"/>
      <c r="AT497" s="218" t="s">
        <v>186</v>
      </c>
      <c r="AU497" s="218" t="s">
        <v>89</v>
      </c>
      <c r="AV497" s="13" t="s">
        <v>89</v>
      </c>
      <c r="AW497" s="13" t="s">
        <v>35</v>
      </c>
      <c r="AX497" s="13" t="s">
        <v>80</v>
      </c>
      <c r="AY497" s="218" t="s">
        <v>177</v>
      </c>
    </row>
    <row r="498" spans="2:51" s="13" customFormat="1">
      <c r="B498" s="207"/>
      <c r="C498" s="208"/>
      <c r="D498" s="209" t="s">
        <v>186</v>
      </c>
      <c r="E498" s="210" t="s">
        <v>1</v>
      </c>
      <c r="F498" s="211" t="s">
        <v>1178</v>
      </c>
      <c r="G498" s="208"/>
      <c r="H498" s="212">
        <v>20.94</v>
      </c>
      <c r="I498" s="213"/>
      <c r="J498" s="208"/>
      <c r="K498" s="208"/>
      <c r="L498" s="214"/>
      <c r="M498" s="215"/>
      <c r="N498" s="216"/>
      <c r="O498" s="216"/>
      <c r="P498" s="216"/>
      <c r="Q498" s="216"/>
      <c r="R498" s="216"/>
      <c r="S498" s="216"/>
      <c r="T498" s="217"/>
      <c r="AT498" s="218" t="s">
        <v>186</v>
      </c>
      <c r="AU498" s="218" t="s">
        <v>89</v>
      </c>
      <c r="AV498" s="13" t="s">
        <v>89</v>
      </c>
      <c r="AW498" s="13" t="s">
        <v>35</v>
      </c>
      <c r="AX498" s="13" t="s">
        <v>80</v>
      </c>
      <c r="AY498" s="218" t="s">
        <v>177</v>
      </c>
    </row>
    <row r="499" spans="2:51" s="13" customFormat="1">
      <c r="B499" s="207"/>
      <c r="C499" s="208"/>
      <c r="D499" s="209" t="s">
        <v>186</v>
      </c>
      <c r="E499" s="210" t="s">
        <v>1</v>
      </c>
      <c r="F499" s="211" t="s">
        <v>1179</v>
      </c>
      <c r="G499" s="208"/>
      <c r="H499" s="212">
        <v>8.1</v>
      </c>
      <c r="I499" s="213"/>
      <c r="J499" s="208"/>
      <c r="K499" s="208"/>
      <c r="L499" s="214"/>
      <c r="M499" s="215"/>
      <c r="N499" s="216"/>
      <c r="O499" s="216"/>
      <c r="P499" s="216"/>
      <c r="Q499" s="216"/>
      <c r="R499" s="216"/>
      <c r="S499" s="216"/>
      <c r="T499" s="217"/>
      <c r="AT499" s="218" t="s">
        <v>186</v>
      </c>
      <c r="AU499" s="218" t="s">
        <v>89</v>
      </c>
      <c r="AV499" s="13" t="s">
        <v>89</v>
      </c>
      <c r="AW499" s="13" t="s">
        <v>35</v>
      </c>
      <c r="AX499" s="13" t="s">
        <v>80</v>
      </c>
      <c r="AY499" s="218" t="s">
        <v>177</v>
      </c>
    </row>
    <row r="500" spans="2:51" s="13" customFormat="1">
      <c r="B500" s="207"/>
      <c r="C500" s="208"/>
      <c r="D500" s="209" t="s">
        <v>186</v>
      </c>
      <c r="E500" s="210" t="s">
        <v>1</v>
      </c>
      <c r="F500" s="211" t="s">
        <v>1180</v>
      </c>
      <c r="G500" s="208"/>
      <c r="H500" s="212">
        <v>15.4</v>
      </c>
      <c r="I500" s="213"/>
      <c r="J500" s="208"/>
      <c r="K500" s="208"/>
      <c r="L500" s="214"/>
      <c r="M500" s="215"/>
      <c r="N500" s="216"/>
      <c r="O500" s="216"/>
      <c r="P500" s="216"/>
      <c r="Q500" s="216"/>
      <c r="R500" s="216"/>
      <c r="S500" s="216"/>
      <c r="T500" s="217"/>
      <c r="AT500" s="218" t="s">
        <v>186</v>
      </c>
      <c r="AU500" s="218" t="s">
        <v>89</v>
      </c>
      <c r="AV500" s="13" t="s">
        <v>89</v>
      </c>
      <c r="AW500" s="13" t="s">
        <v>35</v>
      </c>
      <c r="AX500" s="13" t="s">
        <v>80</v>
      </c>
      <c r="AY500" s="218" t="s">
        <v>177</v>
      </c>
    </row>
    <row r="501" spans="2:51" s="13" customFormat="1">
      <c r="B501" s="207"/>
      <c r="C501" s="208"/>
      <c r="D501" s="209" t="s">
        <v>186</v>
      </c>
      <c r="E501" s="210" t="s">
        <v>1</v>
      </c>
      <c r="F501" s="211" t="s">
        <v>1181</v>
      </c>
      <c r="G501" s="208"/>
      <c r="H501" s="212">
        <v>6.99</v>
      </c>
      <c r="I501" s="213"/>
      <c r="J501" s="208"/>
      <c r="K501" s="208"/>
      <c r="L501" s="214"/>
      <c r="M501" s="215"/>
      <c r="N501" s="216"/>
      <c r="O501" s="216"/>
      <c r="P501" s="216"/>
      <c r="Q501" s="216"/>
      <c r="R501" s="216"/>
      <c r="S501" s="216"/>
      <c r="T501" s="217"/>
      <c r="AT501" s="218" t="s">
        <v>186</v>
      </c>
      <c r="AU501" s="218" t="s">
        <v>89</v>
      </c>
      <c r="AV501" s="13" t="s">
        <v>89</v>
      </c>
      <c r="AW501" s="13" t="s">
        <v>35</v>
      </c>
      <c r="AX501" s="13" t="s">
        <v>80</v>
      </c>
      <c r="AY501" s="218" t="s">
        <v>177</v>
      </c>
    </row>
    <row r="502" spans="2:51" s="13" customFormat="1">
      <c r="B502" s="207"/>
      <c r="C502" s="208"/>
      <c r="D502" s="209" t="s">
        <v>186</v>
      </c>
      <c r="E502" s="210" t="s">
        <v>1</v>
      </c>
      <c r="F502" s="211" t="s">
        <v>1182</v>
      </c>
      <c r="G502" s="208"/>
      <c r="H502" s="212">
        <v>16.23</v>
      </c>
      <c r="I502" s="213"/>
      <c r="J502" s="208"/>
      <c r="K502" s="208"/>
      <c r="L502" s="214"/>
      <c r="M502" s="215"/>
      <c r="N502" s="216"/>
      <c r="O502" s="216"/>
      <c r="P502" s="216"/>
      <c r="Q502" s="216"/>
      <c r="R502" s="216"/>
      <c r="S502" s="216"/>
      <c r="T502" s="217"/>
      <c r="AT502" s="218" t="s">
        <v>186</v>
      </c>
      <c r="AU502" s="218" t="s">
        <v>89</v>
      </c>
      <c r="AV502" s="13" t="s">
        <v>89</v>
      </c>
      <c r="AW502" s="13" t="s">
        <v>35</v>
      </c>
      <c r="AX502" s="13" t="s">
        <v>80</v>
      </c>
      <c r="AY502" s="218" t="s">
        <v>177</v>
      </c>
    </row>
    <row r="503" spans="2:51" s="13" customFormat="1">
      <c r="B503" s="207"/>
      <c r="C503" s="208"/>
      <c r="D503" s="209" t="s">
        <v>186</v>
      </c>
      <c r="E503" s="210" t="s">
        <v>1</v>
      </c>
      <c r="F503" s="211" t="s">
        <v>1183</v>
      </c>
      <c r="G503" s="208"/>
      <c r="H503" s="212">
        <v>8.8699999999999992</v>
      </c>
      <c r="I503" s="213"/>
      <c r="J503" s="208"/>
      <c r="K503" s="208"/>
      <c r="L503" s="214"/>
      <c r="M503" s="215"/>
      <c r="N503" s="216"/>
      <c r="O503" s="216"/>
      <c r="P503" s="216"/>
      <c r="Q503" s="216"/>
      <c r="R503" s="216"/>
      <c r="S503" s="216"/>
      <c r="T503" s="217"/>
      <c r="AT503" s="218" t="s">
        <v>186</v>
      </c>
      <c r="AU503" s="218" t="s">
        <v>89</v>
      </c>
      <c r="AV503" s="13" t="s">
        <v>89</v>
      </c>
      <c r="AW503" s="13" t="s">
        <v>35</v>
      </c>
      <c r="AX503" s="13" t="s">
        <v>80</v>
      </c>
      <c r="AY503" s="218" t="s">
        <v>177</v>
      </c>
    </row>
    <row r="504" spans="2:51" s="13" customFormat="1">
      <c r="B504" s="207"/>
      <c r="C504" s="208"/>
      <c r="D504" s="209" t="s">
        <v>186</v>
      </c>
      <c r="E504" s="210" t="s">
        <v>1</v>
      </c>
      <c r="F504" s="211" t="s">
        <v>1184</v>
      </c>
      <c r="G504" s="208"/>
      <c r="H504" s="212">
        <v>6.76</v>
      </c>
      <c r="I504" s="213"/>
      <c r="J504" s="208"/>
      <c r="K504" s="208"/>
      <c r="L504" s="214"/>
      <c r="M504" s="215"/>
      <c r="N504" s="216"/>
      <c r="O504" s="216"/>
      <c r="P504" s="216"/>
      <c r="Q504" s="216"/>
      <c r="R504" s="216"/>
      <c r="S504" s="216"/>
      <c r="T504" s="217"/>
      <c r="AT504" s="218" t="s">
        <v>186</v>
      </c>
      <c r="AU504" s="218" t="s">
        <v>89</v>
      </c>
      <c r="AV504" s="13" t="s">
        <v>89</v>
      </c>
      <c r="AW504" s="13" t="s">
        <v>35</v>
      </c>
      <c r="AX504" s="13" t="s">
        <v>80</v>
      </c>
      <c r="AY504" s="218" t="s">
        <v>177</v>
      </c>
    </row>
    <row r="505" spans="2:51" s="13" customFormat="1">
      <c r="B505" s="207"/>
      <c r="C505" s="208"/>
      <c r="D505" s="209" t="s">
        <v>186</v>
      </c>
      <c r="E505" s="210" t="s">
        <v>1</v>
      </c>
      <c r="F505" s="211" t="s">
        <v>1185</v>
      </c>
      <c r="G505" s="208"/>
      <c r="H505" s="212">
        <v>9.6999999999999993</v>
      </c>
      <c r="I505" s="213"/>
      <c r="J505" s="208"/>
      <c r="K505" s="208"/>
      <c r="L505" s="214"/>
      <c r="M505" s="215"/>
      <c r="N505" s="216"/>
      <c r="O505" s="216"/>
      <c r="P505" s="216"/>
      <c r="Q505" s="216"/>
      <c r="R505" s="216"/>
      <c r="S505" s="216"/>
      <c r="T505" s="217"/>
      <c r="AT505" s="218" t="s">
        <v>186</v>
      </c>
      <c r="AU505" s="218" t="s">
        <v>89</v>
      </c>
      <c r="AV505" s="13" t="s">
        <v>89</v>
      </c>
      <c r="AW505" s="13" t="s">
        <v>35</v>
      </c>
      <c r="AX505" s="13" t="s">
        <v>80</v>
      </c>
      <c r="AY505" s="218" t="s">
        <v>177</v>
      </c>
    </row>
    <row r="506" spans="2:51" s="13" customFormat="1">
      <c r="B506" s="207"/>
      <c r="C506" s="208"/>
      <c r="D506" s="209" t="s">
        <v>186</v>
      </c>
      <c r="E506" s="210" t="s">
        <v>1</v>
      </c>
      <c r="F506" s="211" t="s">
        <v>1186</v>
      </c>
      <c r="G506" s="208"/>
      <c r="H506" s="212">
        <v>20.190000000000001</v>
      </c>
      <c r="I506" s="213"/>
      <c r="J506" s="208"/>
      <c r="K506" s="208"/>
      <c r="L506" s="214"/>
      <c r="M506" s="215"/>
      <c r="N506" s="216"/>
      <c r="O506" s="216"/>
      <c r="P506" s="216"/>
      <c r="Q506" s="216"/>
      <c r="R506" s="216"/>
      <c r="S506" s="216"/>
      <c r="T506" s="217"/>
      <c r="AT506" s="218" t="s">
        <v>186</v>
      </c>
      <c r="AU506" s="218" t="s">
        <v>89</v>
      </c>
      <c r="AV506" s="13" t="s">
        <v>89</v>
      </c>
      <c r="AW506" s="13" t="s">
        <v>35</v>
      </c>
      <c r="AX506" s="13" t="s">
        <v>80</v>
      </c>
      <c r="AY506" s="218" t="s">
        <v>177</v>
      </c>
    </row>
    <row r="507" spans="2:51" s="13" customFormat="1">
      <c r="B507" s="207"/>
      <c r="C507" s="208"/>
      <c r="D507" s="209" t="s">
        <v>186</v>
      </c>
      <c r="E507" s="210" t="s">
        <v>1</v>
      </c>
      <c r="F507" s="211" t="s">
        <v>1187</v>
      </c>
      <c r="G507" s="208"/>
      <c r="H507" s="212">
        <v>36.090000000000003</v>
      </c>
      <c r="I507" s="213"/>
      <c r="J507" s="208"/>
      <c r="K507" s="208"/>
      <c r="L507" s="214"/>
      <c r="M507" s="215"/>
      <c r="N507" s="216"/>
      <c r="O507" s="216"/>
      <c r="P507" s="216"/>
      <c r="Q507" s="216"/>
      <c r="R507" s="216"/>
      <c r="S507" s="216"/>
      <c r="T507" s="217"/>
      <c r="AT507" s="218" t="s">
        <v>186</v>
      </c>
      <c r="AU507" s="218" t="s">
        <v>89</v>
      </c>
      <c r="AV507" s="13" t="s">
        <v>89</v>
      </c>
      <c r="AW507" s="13" t="s">
        <v>35</v>
      </c>
      <c r="AX507" s="13" t="s">
        <v>80</v>
      </c>
      <c r="AY507" s="218" t="s">
        <v>177</v>
      </c>
    </row>
    <row r="508" spans="2:51" s="13" customFormat="1">
      <c r="B508" s="207"/>
      <c r="C508" s="208"/>
      <c r="D508" s="209" t="s">
        <v>186</v>
      </c>
      <c r="E508" s="210" t="s">
        <v>1</v>
      </c>
      <c r="F508" s="211" t="s">
        <v>1188</v>
      </c>
      <c r="G508" s="208"/>
      <c r="H508" s="212">
        <v>35.28</v>
      </c>
      <c r="I508" s="213"/>
      <c r="J508" s="208"/>
      <c r="K508" s="208"/>
      <c r="L508" s="214"/>
      <c r="M508" s="215"/>
      <c r="N508" s="216"/>
      <c r="O508" s="216"/>
      <c r="P508" s="216"/>
      <c r="Q508" s="216"/>
      <c r="R508" s="216"/>
      <c r="S508" s="216"/>
      <c r="T508" s="217"/>
      <c r="AT508" s="218" t="s">
        <v>186</v>
      </c>
      <c r="AU508" s="218" t="s">
        <v>89</v>
      </c>
      <c r="AV508" s="13" t="s">
        <v>89</v>
      </c>
      <c r="AW508" s="13" t="s">
        <v>35</v>
      </c>
      <c r="AX508" s="13" t="s">
        <v>80</v>
      </c>
      <c r="AY508" s="218" t="s">
        <v>177</v>
      </c>
    </row>
    <row r="509" spans="2:51" s="13" customFormat="1">
      <c r="B509" s="207"/>
      <c r="C509" s="208"/>
      <c r="D509" s="209" t="s">
        <v>186</v>
      </c>
      <c r="E509" s="210" t="s">
        <v>1</v>
      </c>
      <c r="F509" s="211" t="s">
        <v>1189</v>
      </c>
      <c r="G509" s="208"/>
      <c r="H509" s="212">
        <v>182.08</v>
      </c>
      <c r="I509" s="213"/>
      <c r="J509" s="208"/>
      <c r="K509" s="208"/>
      <c r="L509" s="214"/>
      <c r="M509" s="215"/>
      <c r="N509" s="216"/>
      <c r="O509" s="216"/>
      <c r="P509" s="216"/>
      <c r="Q509" s="216"/>
      <c r="R509" s="216"/>
      <c r="S509" s="216"/>
      <c r="T509" s="217"/>
      <c r="AT509" s="218" t="s">
        <v>186</v>
      </c>
      <c r="AU509" s="218" t="s">
        <v>89</v>
      </c>
      <c r="AV509" s="13" t="s">
        <v>89</v>
      </c>
      <c r="AW509" s="13" t="s">
        <v>35</v>
      </c>
      <c r="AX509" s="13" t="s">
        <v>80</v>
      </c>
      <c r="AY509" s="218" t="s">
        <v>177</v>
      </c>
    </row>
    <row r="510" spans="2:51" s="13" customFormat="1">
      <c r="B510" s="207"/>
      <c r="C510" s="208"/>
      <c r="D510" s="209" t="s">
        <v>186</v>
      </c>
      <c r="E510" s="210" t="s">
        <v>1</v>
      </c>
      <c r="F510" s="211" t="s">
        <v>1190</v>
      </c>
      <c r="G510" s="208"/>
      <c r="H510" s="212">
        <v>9.06</v>
      </c>
      <c r="I510" s="213"/>
      <c r="J510" s="208"/>
      <c r="K510" s="208"/>
      <c r="L510" s="214"/>
      <c r="M510" s="215"/>
      <c r="N510" s="216"/>
      <c r="O510" s="216"/>
      <c r="P510" s="216"/>
      <c r="Q510" s="216"/>
      <c r="R510" s="216"/>
      <c r="S510" s="216"/>
      <c r="T510" s="217"/>
      <c r="AT510" s="218" t="s">
        <v>186</v>
      </c>
      <c r="AU510" s="218" t="s">
        <v>89</v>
      </c>
      <c r="AV510" s="13" t="s">
        <v>89</v>
      </c>
      <c r="AW510" s="13" t="s">
        <v>35</v>
      </c>
      <c r="AX510" s="13" t="s">
        <v>80</v>
      </c>
      <c r="AY510" s="218" t="s">
        <v>177</v>
      </c>
    </row>
    <row r="511" spans="2:51" s="13" customFormat="1">
      <c r="B511" s="207"/>
      <c r="C511" s="208"/>
      <c r="D511" s="209" t="s">
        <v>186</v>
      </c>
      <c r="E511" s="210" t="s">
        <v>1</v>
      </c>
      <c r="F511" s="211" t="s">
        <v>1191</v>
      </c>
      <c r="G511" s="208"/>
      <c r="H511" s="212">
        <v>11.34</v>
      </c>
      <c r="I511" s="213"/>
      <c r="J511" s="208"/>
      <c r="K511" s="208"/>
      <c r="L511" s="214"/>
      <c r="M511" s="215"/>
      <c r="N511" s="216"/>
      <c r="O511" s="216"/>
      <c r="P511" s="216"/>
      <c r="Q511" s="216"/>
      <c r="R511" s="216"/>
      <c r="S511" s="216"/>
      <c r="T511" s="217"/>
      <c r="AT511" s="218" t="s">
        <v>186</v>
      </c>
      <c r="AU511" s="218" t="s">
        <v>89</v>
      </c>
      <c r="AV511" s="13" t="s">
        <v>89</v>
      </c>
      <c r="AW511" s="13" t="s">
        <v>35</v>
      </c>
      <c r="AX511" s="13" t="s">
        <v>80</v>
      </c>
      <c r="AY511" s="218" t="s">
        <v>177</v>
      </c>
    </row>
    <row r="512" spans="2:51" s="13" customFormat="1">
      <c r="B512" s="207"/>
      <c r="C512" s="208"/>
      <c r="D512" s="209" t="s">
        <v>186</v>
      </c>
      <c r="E512" s="210" t="s">
        <v>1</v>
      </c>
      <c r="F512" s="211" t="s">
        <v>1192</v>
      </c>
      <c r="G512" s="208"/>
      <c r="H512" s="212">
        <v>13.35</v>
      </c>
      <c r="I512" s="213"/>
      <c r="J512" s="208"/>
      <c r="K512" s="208"/>
      <c r="L512" s="214"/>
      <c r="M512" s="215"/>
      <c r="N512" s="216"/>
      <c r="O512" s="216"/>
      <c r="P512" s="216"/>
      <c r="Q512" s="216"/>
      <c r="R512" s="216"/>
      <c r="S512" s="216"/>
      <c r="T512" s="217"/>
      <c r="AT512" s="218" t="s">
        <v>186</v>
      </c>
      <c r="AU512" s="218" t="s">
        <v>89</v>
      </c>
      <c r="AV512" s="13" t="s">
        <v>89</v>
      </c>
      <c r="AW512" s="13" t="s">
        <v>35</v>
      </c>
      <c r="AX512" s="13" t="s">
        <v>80</v>
      </c>
      <c r="AY512" s="218" t="s">
        <v>177</v>
      </c>
    </row>
    <row r="513" spans="2:51" s="13" customFormat="1">
      <c r="B513" s="207"/>
      <c r="C513" s="208"/>
      <c r="D513" s="209" t="s">
        <v>186</v>
      </c>
      <c r="E513" s="210" t="s">
        <v>1</v>
      </c>
      <c r="F513" s="211" t="s">
        <v>1193</v>
      </c>
      <c r="G513" s="208"/>
      <c r="H513" s="212">
        <v>35.51</v>
      </c>
      <c r="I513" s="213"/>
      <c r="J513" s="208"/>
      <c r="K513" s="208"/>
      <c r="L513" s="214"/>
      <c r="M513" s="215"/>
      <c r="N513" s="216"/>
      <c r="O513" s="216"/>
      <c r="P513" s="216"/>
      <c r="Q513" s="216"/>
      <c r="R513" s="216"/>
      <c r="S513" s="216"/>
      <c r="T513" s="217"/>
      <c r="AT513" s="218" t="s">
        <v>186</v>
      </c>
      <c r="AU513" s="218" t="s">
        <v>89</v>
      </c>
      <c r="AV513" s="13" t="s">
        <v>89</v>
      </c>
      <c r="AW513" s="13" t="s">
        <v>35</v>
      </c>
      <c r="AX513" s="13" t="s">
        <v>80</v>
      </c>
      <c r="AY513" s="218" t="s">
        <v>177</v>
      </c>
    </row>
    <row r="514" spans="2:51" s="13" customFormat="1">
      <c r="B514" s="207"/>
      <c r="C514" s="208"/>
      <c r="D514" s="209" t="s">
        <v>186</v>
      </c>
      <c r="E514" s="210" t="s">
        <v>1</v>
      </c>
      <c r="F514" s="211" t="s">
        <v>1194</v>
      </c>
      <c r="G514" s="208"/>
      <c r="H514" s="212">
        <v>17.21</v>
      </c>
      <c r="I514" s="213"/>
      <c r="J514" s="208"/>
      <c r="K514" s="208"/>
      <c r="L514" s="214"/>
      <c r="M514" s="215"/>
      <c r="N514" s="216"/>
      <c r="O514" s="216"/>
      <c r="P514" s="216"/>
      <c r="Q514" s="216"/>
      <c r="R514" s="216"/>
      <c r="S514" s="216"/>
      <c r="T514" s="217"/>
      <c r="AT514" s="218" t="s">
        <v>186</v>
      </c>
      <c r="AU514" s="218" t="s">
        <v>89</v>
      </c>
      <c r="AV514" s="13" t="s">
        <v>89</v>
      </c>
      <c r="AW514" s="13" t="s">
        <v>35</v>
      </c>
      <c r="AX514" s="13" t="s">
        <v>80</v>
      </c>
      <c r="AY514" s="218" t="s">
        <v>177</v>
      </c>
    </row>
    <row r="515" spans="2:51" s="13" customFormat="1">
      <c r="B515" s="207"/>
      <c r="C515" s="208"/>
      <c r="D515" s="209" t="s">
        <v>186</v>
      </c>
      <c r="E515" s="210" t="s">
        <v>1</v>
      </c>
      <c r="F515" s="211" t="s">
        <v>1195</v>
      </c>
      <c r="G515" s="208"/>
      <c r="H515" s="212">
        <v>20.53</v>
      </c>
      <c r="I515" s="213"/>
      <c r="J515" s="208"/>
      <c r="K515" s="208"/>
      <c r="L515" s="214"/>
      <c r="M515" s="215"/>
      <c r="N515" s="216"/>
      <c r="O515" s="216"/>
      <c r="P515" s="216"/>
      <c r="Q515" s="216"/>
      <c r="R515" s="216"/>
      <c r="S515" s="216"/>
      <c r="T515" s="217"/>
      <c r="AT515" s="218" t="s">
        <v>186</v>
      </c>
      <c r="AU515" s="218" t="s">
        <v>89</v>
      </c>
      <c r="AV515" s="13" t="s">
        <v>89</v>
      </c>
      <c r="AW515" s="13" t="s">
        <v>35</v>
      </c>
      <c r="AX515" s="13" t="s">
        <v>80</v>
      </c>
      <c r="AY515" s="218" t="s">
        <v>177</v>
      </c>
    </row>
    <row r="516" spans="2:51" s="13" customFormat="1">
      <c r="B516" s="207"/>
      <c r="C516" s="208"/>
      <c r="D516" s="209" t="s">
        <v>186</v>
      </c>
      <c r="E516" s="210" t="s">
        <v>1</v>
      </c>
      <c r="F516" s="211" t="s">
        <v>1196</v>
      </c>
      <c r="G516" s="208"/>
      <c r="H516" s="212">
        <v>16.66</v>
      </c>
      <c r="I516" s="213"/>
      <c r="J516" s="208"/>
      <c r="K516" s="208"/>
      <c r="L516" s="214"/>
      <c r="M516" s="215"/>
      <c r="N516" s="216"/>
      <c r="O516" s="216"/>
      <c r="P516" s="216"/>
      <c r="Q516" s="216"/>
      <c r="R516" s="216"/>
      <c r="S516" s="216"/>
      <c r="T516" s="217"/>
      <c r="AT516" s="218" t="s">
        <v>186</v>
      </c>
      <c r="AU516" s="218" t="s">
        <v>89</v>
      </c>
      <c r="AV516" s="13" t="s">
        <v>89</v>
      </c>
      <c r="AW516" s="13" t="s">
        <v>35</v>
      </c>
      <c r="AX516" s="13" t="s">
        <v>80</v>
      </c>
      <c r="AY516" s="218" t="s">
        <v>177</v>
      </c>
    </row>
    <row r="517" spans="2:51" s="13" customFormat="1">
      <c r="B517" s="207"/>
      <c r="C517" s="208"/>
      <c r="D517" s="209" t="s">
        <v>186</v>
      </c>
      <c r="E517" s="210" t="s">
        <v>1</v>
      </c>
      <c r="F517" s="211" t="s">
        <v>1197</v>
      </c>
      <c r="G517" s="208"/>
      <c r="H517" s="212">
        <v>8.77</v>
      </c>
      <c r="I517" s="213"/>
      <c r="J517" s="208"/>
      <c r="K517" s="208"/>
      <c r="L517" s="214"/>
      <c r="M517" s="215"/>
      <c r="N517" s="216"/>
      <c r="O517" s="216"/>
      <c r="P517" s="216"/>
      <c r="Q517" s="216"/>
      <c r="R517" s="216"/>
      <c r="S517" s="216"/>
      <c r="T517" s="217"/>
      <c r="AT517" s="218" t="s">
        <v>186</v>
      </c>
      <c r="AU517" s="218" t="s">
        <v>89</v>
      </c>
      <c r="AV517" s="13" t="s">
        <v>89</v>
      </c>
      <c r="AW517" s="13" t="s">
        <v>35</v>
      </c>
      <c r="AX517" s="13" t="s">
        <v>80</v>
      </c>
      <c r="AY517" s="218" t="s">
        <v>177</v>
      </c>
    </row>
    <row r="518" spans="2:51" s="13" customFormat="1">
      <c r="B518" s="207"/>
      <c r="C518" s="208"/>
      <c r="D518" s="209" t="s">
        <v>186</v>
      </c>
      <c r="E518" s="210" t="s">
        <v>1</v>
      </c>
      <c r="F518" s="211" t="s">
        <v>1198</v>
      </c>
      <c r="G518" s="208"/>
      <c r="H518" s="212">
        <v>12.17</v>
      </c>
      <c r="I518" s="213"/>
      <c r="J518" s="208"/>
      <c r="K518" s="208"/>
      <c r="L518" s="214"/>
      <c r="M518" s="215"/>
      <c r="N518" s="216"/>
      <c r="O518" s="216"/>
      <c r="P518" s="216"/>
      <c r="Q518" s="216"/>
      <c r="R518" s="216"/>
      <c r="S518" s="216"/>
      <c r="T518" s="217"/>
      <c r="AT518" s="218" t="s">
        <v>186</v>
      </c>
      <c r="AU518" s="218" t="s">
        <v>89</v>
      </c>
      <c r="AV518" s="13" t="s">
        <v>89</v>
      </c>
      <c r="AW518" s="13" t="s">
        <v>35</v>
      </c>
      <c r="AX518" s="13" t="s">
        <v>80</v>
      </c>
      <c r="AY518" s="218" t="s">
        <v>177</v>
      </c>
    </row>
    <row r="519" spans="2:51" s="13" customFormat="1">
      <c r="B519" s="207"/>
      <c r="C519" s="208"/>
      <c r="D519" s="209" t="s">
        <v>186</v>
      </c>
      <c r="E519" s="210" t="s">
        <v>1</v>
      </c>
      <c r="F519" s="211" t="s">
        <v>1199</v>
      </c>
      <c r="G519" s="208"/>
      <c r="H519" s="212">
        <v>16.96</v>
      </c>
      <c r="I519" s="213"/>
      <c r="J519" s="208"/>
      <c r="K519" s="208"/>
      <c r="L519" s="214"/>
      <c r="M519" s="215"/>
      <c r="N519" s="216"/>
      <c r="O519" s="216"/>
      <c r="P519" s="216"/>
      <c r="Q519" s="216"/>
      <c r="R519" s="216"/>
      <c r="S519" s="216"/>
      <c r="T519" s="217"/>
      <c r="AT519" s="218" t="s">
        <v>186</v>
      </c>
      <c r="AU519" s="218" t="s">
        <v>89</v>
      </c>
      <c r="AV519" s="13" t="s">
        <v>89</v>
      </c>
      <c r="AW519" s="13" t="s">
        <v>35</v>
      </c>
      <c r="AX519" s="13" t="s">
        <v>80</v>
      </c>
      <c r="AY519" s="218" t="s">
        <v>177</v>
      </c>
    </row>
    <row r="520" spans="2:51" s="13" customFormat="1">
      <c r="B520" s="207"/>
      <c r="C520" s="208"/>
      <c r="D520" s="209" t="s">
        <v>186</v>
      </c>
      <c r="E520" s="210" t="s">
        <v>1</v>
      </c>
      <c r="F520" s="211" t="s">
        <v>1200</v>
      </c>
      <c r="G520" s="208"/>
      <c r="H520" s="212">
        <v>4.0999999999999996</v>
      </c>
      <c r="I520" s="213"/>
      <c r="J520" s="208"/>
      <c r="K520" s="208"/>
      <c r="L520" s="214"/>
      <c r="M520" s="215"/>
      <c r="N520" s="216"/>
      <c r="O520" s="216"/>
      <c r="P520" s="216"/>
      <c r="Q520" s="216"/>
      <c r="R520" s="216"/>
      <c r="S520" s="216"/>
      <c r="T520" s="217"/>
      <c r="AT520" s="218" t="s">
        <v>186</v>
      </c>
      <c r="AU520" s="218" t="s">
        <v>89</v>
      </c>
      <c r="AV520" s="13" t="s">
        <v>89</v>
      </c>
      <c r="AW520" s="13" t="s">
        <v>35</v>
      </c>
      <c r="AX520" s="13" t="s">
        <v>80</v>
      </c>
      <c r="AY520" s="218" t="s">
        <v>177</v>
      </c>
    </row>
    <row r="521" spans="2:51" s="13" customFormat="1">
      <c r="B521" s="207"/>
      <c r="C521" s="208"/>
      <c r="D521" s="209" t="s">
        <v>186</v>
      </c>
      <c r="E521" s="210" t="s">
        <v>1</v>
      </c>
      <c r="F521" s="211" t="s">
        <v>1201</v>
      </c>
      <c r="G521" s="208"/>
      <c r="H521" s="212">
        <v>15.31</v>
      </c>
      <c r="I521" s="213"/>
      <c r="J521" s="208"/>
      <c r="K521" s="208"/>
      <c r="L521" s="214"/>
      <c r="M521" s="215"/>
      <c r="N521" s="216"/>
      <c r="O521" s="216"/>
      <c r="P521" s="216"/>
      <c r="Q521" s="216"/>
      <c r="R521" s="216"/>
      <c r="S521" s="216"/>
      <c r="T521" s="217"/>
      <c r="AT521" s="218" t="s">
        <v>186</v>
      </c>
      <c r="AU521" s="218" t="s">
        <v>89</v>
      </c>
      <c r="AV521" s="13" t="s">
        <v>89</v>
      </c>
      <c r="AW521" s="13" t="s">
        <v>35</v>
      </c>
      <c r="AX521" s="13" t="s">
        <v>80</v>
      </c>
      <c r="AY521" s="218" t="s">
        <v>177</v>
      </c>
    </row>
    <row r="522" spans="2:51" s="13" customFormat="1">
      <c r="B522" s="207"/>
      <c r="C522" s="208"/>
      <c r="D522" s="209" t="s">
        <v>186</v>
      </c>
      <c r="E522" s="210" t="s">
        <v>1</v>
      </c>
      <c r="F522" s="211" t="s">
        <v>1202</v>
      </c>
      <c r="G522" s="208"/>
      <c r="H522" s="212">
        <v>8.1300000000000008</v>
      </c>
      <c r="I522" s="213"/>
      <c r="J522" s="208"/>
      <c r="K522" s="208"/>
      <c r="L522" s="214"/>
      <c r="M522" s="215"/>
      <c r="N522" s="216"/>
      <c r="O522" s="216"/>
      <c r="P522" s="216"/>
      <c r="Q522" s="216"/>
      <c r="R522" s="216"/>
      <c r="S522" s="216"/>
      <c r="T522" s="217"/>
      <c r="AT522" s="218" t="s">
        <v>186</v>
      </c>
      <c r="AU522" s="218" t="s">
        <v>89</v>
      </c>
      <c r="AV522" s="13" t="s">
        <v>89</v>
      </c>
      <c r="AW522" s="13" t="s">
        <v>35</v>
      </c>
      <c r="AX522" s="13" t="s">
        <v>80</v>
      </c>
      <c r="AY522" s="218" t="s">
        <v>177</v>
      </c>
    </row>
    <row r="523" spans="2:51" s="13" customFormat="1">
      <c r="B523" s="207"/>
      <c r="C523" s="208"/>
      <c r="D523" s="209" t="s">
        <v>186</v>
      </c>
      <c r="E523" s="210" t="s">
        <v>1</v>
      </c>
      <c r="F523" s="211" t="s">
        <v>1203</v>
      </c>
      <c r="G523" s="208"/>
      <c r="H523" s="212">
        <v>30.02</v>
      </c>
      <c r="I523" s="213"/>
      <c r="J523" s="208"/>
      <c r="K523" s="208"/>
      <c r="L523" s="214"/>
      <c r="M523" s="215"/>
      <c r="N523" s="216"/>
      <c r="O523" s="216"/>
      <c r="P523" s="216"/>
      <c r="Q523" s="216"/>
      <c r="R523" s="216"/>
      <c r="S523" s="216"/>
      <c r="T523" s="217"/>
      <c r="AT523" s="218" t="s">
        <v>186</v>
      </c>
      <c r="AU523" s="218" t="s">
        <v>89</v>
      </c>
      <c r="AV523" s="13" t="s">
        <v>89</v>
      </c>
      <c r="AW523" s="13" t="s">
        <v>35</v>
      </c>
      <c r="AX523" s="13" t="s">
        <v>80</v>
      </c>
      <c r="AY523" s="218" t="s">
        <v>177</v>
      </c>
    </row>
    <row r="524" spans="2:51" s="13" customFormat="1">
      <c r="B524" s="207"/>
      <c r="C524" s="208"/>
      <c r="D524" s="209" t="s">
        <v>186</v>
      </c>
      <c r="E524" s="210" t="s">
        <v>1</v>
      </c>
      <c r="F524" s="211" t="s">
        <v>1204</v>
      </c>
      <c r="G524" s="208"/>
      <c r="H524" s="212">
        <v>11.38</v>
      </c>
      <c r="I524" s="213"/>
      <c r="J524" s="208"/>
      <c r="K524" s="208"/>
      <c r="L524" s="214"/>
      <c r="M524" s="215"/>
      <c r="N524" s="216"/>
      <c r="O524" s="216"/>
      <c r="P524" s="216"/>
      <c r="Q524" s="216"/>
      <c r="R524" s="216"/>
      <c r="S524" s="216"/>
      <c r="T524" s="217"/>
      <c r="AT524" s="218" t="s">
        <v>186</v>
      </c>
      <c r="AU524" s="218" t="s">
        <v>89</v>
      </c>
      <c r="AV524" s="13" t="s">
        <v>89</v>
      </c>
      <c r="AW524" s="13" t="s">
        <v>35</v>
      </c>
      <c r="AX524" s="13" t="s">
        <v>80</v>
      </c>
      <c r="AY524" s="218" t="s">
        <v>177</v>
      </c>
    </row>
    <row r="525" spans="2:51" s="13" customFormat="1">
      <c r="B525" s="207"/>
      <c r="C525" s="208"/>
      <c r="D525" s="209" t="s">
        <v>186</v>
      </c>
      <c r="E525" s="210" t="s">
        <v>1</v>
      </c>
      <c r="F525" s="211" t="s">
        <v>1205</v>
      </c>
      <c r="G525" s="208"/>
      <c r="H525" s="212">
        <v>16.96</v>
      </c>
      <c r="I525" s="213"/>
      <c r="J525" s="208"/>
      <c r="K525" s="208"/>
      <c r="L525" s="214"/>
      <c r="M525" s="215"/>
      <c r="N525" s="216"/>
      <c r="O525" s="216"/>
      <c r="P525" s="216"/>
      <c r="Q525" s="216"/>
      <c r="R525" s="216"/>
      <c r="S525" s="216"/>
      <c r="T525" s="217"/>
      <c r="AT525" s="218" t="s">
        <v>186</v>
      </c>
      <c r="AU525" s="218" t="s">
        <v>89</v>
      </c>
      <c r="AV525" s="13" t="s">
        <v>89</v>
      </c>
      <c r="AW525" s="13" t="s">
        <v>35</v>
      </c>
      <c r="AX525" s="13" t="s">
        <v>80</v>
      </c>
      <c r="AY525" s="218" t="s">
        <v>177</v>
      </c>
    </row>
    <row r="526" spans="2:51" s="13" customFormat="1">
      <c r="B526" s="207"/>
      <c r="C526" s="208"/>
      <c r="D526" s="209" t="s">
        <v>186</v>
      </c>
      <c r="E526" s="210" t="s">
        <v>1</v>
      </c>
      <c r="F526" s="211" t="s">
        <v>1206</v>
      </c>
      <c r="G526" s="208"/>
      <c r="H526" s="212">
        <v>16.600000000000001</v>
      </c>
      <c r="I526" s="213"/>
      <c r="J526" s="208"/>
      <c r="K526" s="208"/>
      <c r="L526" s="214"/>
      <c r="M526" s="215"/>
      <c r="N526" s="216"/>
      <c r="O526" s="216"/>
      <c r="P526" s="216"/>
      <c r="Q526" s="216"/>
      <c r="R526" s="216"/>
      <c r="S526" s="216"/>
      <c r="T526" s="217"/>
      <c r="AT526" s="218" t="s">
        <v>186</v>
      </c>
      <c r="AU526" s="218" t="s">
        <v>89</v>
      </c>
      <c r="AV526" s="13" t="s">
        <v>89</v>
      </c>
      <c r="AW526" s="13" t="s">
        <v>35</v>
      </c>
      <c r="AX526" s="13" t="s">
        <v>80</v>
      </c>
      <c r="AY526" s="218" t="s">
        <v>177</v>
      </c>
    </row>
    <row r="527" spans="2:51" s="13" customFormat="1">
      <c r="B527" s="207"/>
      <c r="C527" s="208"/>
      <c r="D527" s="209" t="s">
        <v>186</v>
      </c>
      <c r="E527" s="210" t="s">
        <v>1</v>
      </c>
      <c r="F527" s="211" t="s">
        <v>1207</v>
      </c>
      <c r="G527" s="208"/>
      <c r="H527" s="212">
        <v>16.010000000000002</v>
      </c>
      <c r="I527" s="213"/>
      <c r="J527" s="208"/>
      <c r="K527" s="208"/>
      <c r="L527" s="214"/>
      <c r="M527" s="215"/>
      <c r="N527" s="216"/>
      <c r="O527" s="216"/>
      <c r="P527" s="216"/>
      <c r="Q527" s="216"/>
      <c r="R527" s="216"/>
      <c r="S527" s="216"/>
      <c r="T527" s="217"/>
      <c r="AT527" s="218" t="s">
        <v>186</v>
      </c>
      <c r="AU527" s="218" t="s">
        <v>89</v>
      </c>
      <c r="AV527" s="13" t="s">
        <v>89</v>
      </c>
      <c r="AW527" s="13" t="s">
        <v>35</v>
      </c>
      <c r="AX527" s="13" t="s">
        <v>80</v>
      </c>
      <c r="AY527" s="218" t="s">
        <v>177</v>
      </c>
    </row>
    <row r="528" spans="2:51" s="13" customFormat="1">
      <c r="B528" s="207"/>
      <c r="C528" s="208"/>
      <c r="D528" s="209" t="s">
        <v>186</v>
      </c>
      <c r="E528" s="210" t="s">
        <v>1</v>
      </c>
      <c r="F528" s="211" t="s">
        <v>1208</v>
      </c>
      <c r="G528" s="208"/>
      <c r="H528" s="212">
        <v>12.42</v>
      </c>
      <c r="I528" s="213"/>
      <c r="J528" s="208"/>
      <c r="K528" s="208"/>
      <c r="L528" s="214"/>
      <c r="M528" s="215"/>
      <c r="N528" s="216"/>
      <c r="O528" s="216"/>
      <c r="P528" s="216"/>
      <c r="Q528" s="216"/>
      <c r="R528" s="216"/>
      <c r="S528" s="216"/>
      <c r="T528" s="217"/>
      <c r="AT528" s="218" t="s">
        <v>186</v>
      </c>
      <c r="AU528" s="218" t="s">
        <v>89</v>
      </c>
      <c r="AV528" s="13" t="s">
        <v>89</v>
      </c>
      <c r="AW528" s="13" t="s">
        <v>35</v>
      </c>
      <c r="AX528" s="13" t="s">
        <v>80</v>
      </c>
      <c r="AY528" s="218" t="s">
        <v>177</v>
      </c>
    </row>
    <row r="529" spans="2:51" s="13" customFormat="1">
      <c r="B529" s="207"/>
      <c r="C529" s="208"/>
      <c r="D529" s="209" t="s">
        <v>186</v>
      </c>
      <c r="E529" s="210" t="s">
        <v>1</v>
      </c>
      <c r="F529" s="211" t="s">
        <v>1209</v>
      </c>
      <c r="G529" s="208"/>
      <c r="H529" s="212">
        <v>18.850000000000001</v>
      </c>
      <c r="I529" s="213"/>
      <c r="J529" s="208"/>
      <c r="K529" s="208"/>
      <c r="L529" s="214"/>
      <c r="M529" s="215"/>
      <c r="N529" s="216"/>
      <c r="O529" s="216"/>
      <c r="P529" s="216"/>
      <c r="Q529" s="216"/>
      <c r="R529" s="216"/>
      <c r="S529" s="216"/>
      <c r="T529" s="217"/>
      <c r="AT529" s="218" t="s">
        <v>186</v>
      </c>
      <c r="AU529" s="218" t="s">
        <v>89</v>
      </c>
      <c r="AV529" s="13" t="s">
        <v>89</v>
      </c>
      <c r="AW529" s="13" t="s">
        <v>35</v>
      </c>
      <c r="AX529" s="13" t="s">
        <v>80</v>
      </c>
      <c r="AY529" s="218" t="s">
        <v>177</v>
      </c>
    </row>
    <row r="530" spans="2:51" s="13" customFormat="1">
      <c r="B530" s="207"/>
      <c r="C530" s="208"/>
      <c r="D530" s="209" t="s">
        <v>186</v>
      </c>
      <c r="E530" s="210" t="s">
        <v>1</v>
      </c>
      <c r="F530" s="211" t="s">
        <v>1210</v>
      </c>
      <c r="G530" s="208"/>
      <c r="H530" s="212">
        <v>7.28</v>
      </c>
      <c r="I530" s="213"/>
      <c r="J530" s="208"/>
      <c r="K530" s="208"/>
      <c r="L530" s="214"/>
      <c r="M530" s="215"/>
      <c r="N530" s="216"/>
      <c r="O530" s="216"/>
      <c r="P530" s="216"/>
      <c r="Q530" s="216"/>
      <c r="R530" s="216"/>
      <c r="S530" s="216"/>
      <c r="T530" s="217"/>
      <c r="AT530" s="218" t="s">
        <v>186</v>
      </c>
      <c r="AU530" s="218" t="s">
        <v>89</v>
      </c>
      <c r="AV530" s="13" t="s">
        <v>89</v>
      </c>
      <c r="AW530" s="13" t="s">
        <v>35</v>
      </c>
      <c r="AX530" s="13" t="s">
        <v>80</v>
      </c>
      <c r="AY530" s="218" t="s">
        <v>177</v>
      </c>
    </row>
    <row r="531" spans="2:51" s="13" customFormat="1">
      <c r="B531" s="207"/>
      <c r="C531" s="208"/>
      <c r="D531" s="209" t="s">
        <v>186</v>
      </c>
      <c r="E531" s="210" t="s">
        <v>1</v>
      </c>
      <c r="F531" s="211" t="s">
        <v>1211</v>
      </c>
      <c r="G531" s="208"/>
      <c r="H531" s="212">
        <v>151.15</v>
      </c>
      <c r="I531" s="213"/>
      <c r="J531" s="208"/>
      <c r="K531" s="208"/>
      <c r="L531" s="214"/>
      <c r="M531" s="215"/>
      <c r="N531" s="216"/>
      <c r="O531" s="216"/>
      <c r="P531" s="216"/>
      <c r="Q531" s="216"/>
      <c r="R531" s="216"/>
      <c r="S531" s="216"/>
      <c r="T531" s="217"/>
      <c r="AT531" s="218" t="s">
        <v>186</v>
      </c>
      <c r="AU531" s="218" t="s">
        <v>89</v>
      </c>
      <c r="AV531" s="13" t="s">
        <v>89</v>
      </c>
      <c r="AW531" s="13" t="s">
        <v>35</v>
      </c>
      <c r="AX531" s="13" t="s">
        <v>80</v>
      </c>
      <c r="AY531" s="218" t="s">
        <v>177</v>
      </c>
    </row>
    <row r="532" spans="2:51" s="13" customFormat="1">
      <c r="B532" s="207"/>
      <c r="C532" s="208"/>
      <c r="D532" s="209" t="s">
        <v>186</v>
      </c>
      <c r="E532" s="210" t="s">
        <v>1</v>
      </c>
      <c r="F532" s="211" t="s">
        <v>1212</v>
      </c>
      <c r="G532" s="208"/>
      <c r="H532" s="212">
        <v>53.35</v>
      </c>
      <c r="I532" s="213"/>
      <c r="J532" s="208"/>
      <c r="K532" s="208"/>
      <c r="L532" s="214"/>
      <c r="M532" s="215"/>
      <c r="N532" s="216"/>
      <c r="O532" s="216"/>
      <c r="P532" s="216"/>
      <c r="Q532" s="216"/>
      <c r="R532" s="216"/>
      <c r="S532" s="216"/>
      <c r="T532" s="217"/>
      <c r="AT532" s="218" t="s">
        <v>186</v>
      </c>
      <c r="AU532" s="218" t="s">
        <v>89</v>
      </c>
      <c r="AV532" s="13" t="s">
        <v>89</v>
      </c>
      <c r="AW532" s="13" t="s">
        <v>35</v>
      </c>
      <c r="AX532" s="13" t="s">
        <v>80</v>
      </c>
      <c r="AY532" s="218" t="s">
        <v>177</v>
      </c>
    </row>
    <row r="533" spans="2:51" s="13" customFormat="1">
      <c r="B533" s="207"/>
      <c r="C533" s="208"/>
      <c r="D533" s="209" t="s">
        <v>186</v>
      </c>
      <c r="E533" s="210" t="s">
        <v>1</v>
      </c>
      <c r="F533" s="211" t="s">
        <v>1213</v>
      </c>
      <c r="G533" s="208"/>
      <c r="H533" s="212">
        <v>10.19</v>
      </c>
      <c r="I533" s="213"/>
      <c r="J533" s="208"/>
      <c r="K533" s="208"/>
      <c r="L533" s="214"/>
      <c r="M533" s="215"/>
      <c r="N533" s="216"/>
      <c r="O533" s="216"/>
      <c r="P533" s="216"/>
      <c r="Q533" s="216"/>
      <c r="R533" s="216"/>
      <c r="S533" s="216"/>
      <c r="T533" s="217"/>
      <c r="AT533" s="218" t="s">
        <v>186</v>
      </c>
      <c r="AU533" s="218" t="s">
        <v>89</v>
      </c>
      <c r="AV533" s="13" t="s">
        <v>89</v>
      </c>
      <c r="AW533" s="13" t="s">
        <v>35</v>
      </c>
      <c r="AX533" s="13" t="s">
        <v>80</v>
      </c>
      <c r="AY533" s="218" t="s">
        <v>177</v>
      </c>
    </row>
    <row r="534" spans="2:51" s="15" customFormat="1">
      <c r="B534" s="230"/>
      <c r="C534" s="231"/>
      <c r="D534" s="209" t="s">
        <v>186</v>
      </c>
      <c r="E534" s="232" t="s">
        <v>1</v>
      </c>
      <c r="F534" s="233" t="s">
        <v>1214</v>
      </c>
      <c r="G534" s="231"/>
      <c r="H534" s="232" t="s">
        <v>1</v>
      </c>
      <c r="I534" s="234"/>
      <c r="J534" s="231"/>
      <c r="K534" s="231"/>
      <c r="L534" s="235"/>
      <c r="M534" s="236"/>
      <c r="N534" s="237"/>
      <c r="O534" s="237"/>
      <c r="P534" s="237"/>
      <c r="Q534" s="237"/>
      <c r="R534" s="237"/>
      <c r="S534" s="237"/>
      <c r="T534" s="238"/>
      <c r="AT534" s="239" t="s">
        <v>186</v>
      </c>
      <c r="AU534" s="239" t="s">
        <v>89</v>
      </c>
      <c r="AV534" s="15" t="s">
        <v>87</v>
      </c>
      <c r="AW534" s="15" t="s">
        <v>35</v>
      </c>
      <c r="AX534" s="15" t="s">
        <v>80</v>
      </c>
      <c r="AY534" s="239" t="s">
        <v>177</v>
      </c>
    </row>
    <row r="535" spans="2:51" s="13" customFormat="1">
      <c r="B535" s="207"/>
      <c r="C535" s="208"/>
      <c r="D535" s="209" t="s">
        <v>186</v>
      </c>
      <c r="E535" s="210" t="s">
        <v>1</v>
      </c>
      <c r="F535" s="211" t="s">
        <v>1215</v>
      </c>
      <c r="G535" s="208"/>
      <c r="H535" s="212">
        <v>1.32</v>
      </c>
      <c r="I535" s="213"/>
      <c r="J535" s="208"/>
      <c r="K535" s="208"/>
      <c r="L535" s="214"/>
      <c r="M535" s="215"/>
      <c r="N535" s="216"/>
      <c r="O535" s="216"/>
      <c r="P535" s="216"/>
      <c r="Q535" s="216"/>
      <c r="R535" s="216"/>
      <c r="S535" s="216"/>
      <c r="T535" s="217"/>
      <c r="AT535" s="218" t="s">
        <v>186</v>
      </c>
      <c r="AU535" s="218" t="s">
        <v>89</v>
      </c>
      <c r="AV535" s="13" t="s">
        <v>89</v>
      </c>
      <c r="AW535" s="13" t="s">
        <v>35</v>
      </c>
      <c r="AX535" s="13" t="s">
        <v>80</v>
      </c>
      <c r="AY535" s="218" t="s">
        <v>177</v>
      </c>
    </row>
    <row r="536" spans="2:51" s="13" customFormat="1">
      <c r="B536" s="207"/>
      <c r="C536" s="208"/>
      <c r="D536" s="209" t="s">
        <v>186</v>
      </c>
      <c r="E536" s="210" t="s">
        <v>1</v>
      </c>
      <c r="F536" s="211" t="s">
        <v>1216</v>
      </c>
      <c r="G536" s="208"/>
      <c r="H536" s="212">
        <v>1.58</v>
      </c>
      <c r="I536" s="213"/>
      <c r="J536" s="208"/>
      <c r="K536" s="208"/>
      <c r="L536" s="214"/>
      <c r="M536" s="215"/>
      <c r="N536" s="216"/>
      <c r="O536" s="216"/>
      <c r="P536" s="216"/>
      <c r="Q536" s="216"/>
      <c r="R536" s="216"/>
      <c r="S536" s="216"/>
      <c r="T536" s="217"/>
      <c r="AT536" s="218" t="s">
        <v>186</v>
      </c>
      <c r="AU536" s="218" t="s">
        <v>89</v>
      </c>
      <c r="AV536" s="13" t="s">
        <v>89</v>
      </c>
      <c r="AW536" s="13" t="s">
        <v>35</v>
      </c>
      <c r="AX536" s="13" t="s">
        <v>80</v>
      </c>
      <c r="AY536" s="218" t="s">
        <v>177</v>
      </c>
    </row>
    <row r="537" spans="2:51" s="13" customFormat="1">
      <c r="B537" s="207"/>
      <c r="C537" s="208"/>
      <c r="D537" s="209" t="s">
        <v>186</v>
      </c>
      <c r="E537" s="210" t="s">
        <v>1</v>
      </c>
      <c r="F537" s="211" t="s">
        <v>1217</v>
      </c>
      <c r="G537" s="208"/>
      <c r="H537" s="212">
        <v>1.425</v>
      </c>
      <c r="I537" s="213"/>
      <c r="J537" s="208"/>
      <c r="K537" s="208"/>
      <c r="L537" s="214"/>
      <c r="M537" s="215"/>
      <c r="N537" s="216"/>
      <c r="O537" s="216"/>
      <c r="P537" s="216"/>
      <c r="Q537" s="216"/>
      <c r="R537" s="216"/>
      <c r="S537" s="216"/>
      <c r="T537" s="217"/>
      <c r="AT537" s="218" t="s">
        <v>186</v>
      </c>
      <c r="AU537" s="218" t="s">
        <v>89</v>
      </c>
      <c r="AV537" s="13" t="s">
        <v>89</v>
      </c>
      <c r="AW537" s="13" t="s">
        <v>35</v>
      </c>
      <c r="AX537" s="13" t="s">
        <v>80</v>
      </c>
      <c r="AY537" s="218" t="s">
        <v>177</v>
      </c>
    </row>
    <row r="538" spans="2:51" s="13" customFormat="1">
      <c r="B538" s="207"/>
      <c r="C538" s="208"/>
      <c r="D538" s="209" t="s">
        <v>186</v>
      </c>
      <c r="E538" s="210" t="s">
        <v>1</v>
      </c>
      <c r="F538" s="211" t="s">
        <v>1218</v>
      </c>
      <c r="G538" s="208"/>
      <c r="H538" s="212">
        <v>1.34</v>
      </c>
      <c r="I538" s="213"/>
      <c r="J538" s="208"/>
      <c r="K538" s="208"/>
      <c r="L538" s="214"/>
      <c r="M538" s="215"/>
      <c r="N538" s="216"/>
      <c r="O538" s="216"/>
      <c r="P538" s="216"/>
      <c r="Q538" s="216"/>
      <c r="R538" s="216"/>
      <c r="S538" s="216"/>
      <c r="T538" s="217"/>
      <c r="AT538" s="218" t="s">
        <v>186</v>
      </c>
      <c r="AU538" s="218" t="s">
        <v>89</v>
      </c>
      <c r="AV538" s="13" t="s">
        <v>89</v>
      </c>
      <c r="AW538" s="13" t="s">
        <v>35</v>
      </c>
      <c r="AX538" s="13" t="s">
        <v>80</v>
      </c>
      <c r="AY538" s="218" t="s">
        <v>177</v>
      </c>
    </row>
    <row r="539" spans="2:51" s="13" customFormat="1">
      <c r="B539" s="207"/>
      <c r="C539" s="208"/>
      <c r="D539" s="209" t="s">
        <v>186</v>
      </c>
      <c r="E539" s="210" t="s">
        <v>1</v>
      </c>
      <c r="F539" s="211" t="s">
        <v>1219</v>
      </c>
      <c r="G539" s="208"/>
      <c r="H539" s="212">
        <v>1.91</v>
      </c>
      <c r="I539" s="213"/>
      <c r="J539" s="208"/>
      <c r="K539" s="208"/>
      <c r="L539" s="214"/>
      <c r="M539" s="215"/>
      <c r="N539" s="216"/>
      <c r="O539" s="216"/>
      <c r="P539" s="216"/>
      <c r="Q539" s="216"/>
      <c r="R539" s="216"/>
      <c r="S539" s="216"/>
      <c r="T539" s="217"/>
      <c r="AT539" s="218" t="s">
        <v>186</v>
      </c>
      <c r="AU539" s="218" t="s">
        <v>89</v>
      </c>
      <c r="AV539" s="13" t="s">
        <v>89</v>
      </c>
      <c r="AW539" s="13" t="s">
        <v>35</v>
      </c>
      <c r="AX539" s="13" t="s">
        <v>80</v>
      </c>
      <c r="AY539" s="218" t="s">
        <v>177</v>
      </c>
    </row>
    <row r="540" spans="2:51" s="13" customFormat="1">
      <c r="B540" s="207"/>
      <c r="C540" s="208"/>
      <c r="D540" s="209" t="s">
        <v>186</v>
      </c>
      <c r="E540" s="210" t="s">
        <v>1</v>
      </c>
      <c r="F540" s="211" t="s">
        <v>1220</v>
      </c>
      <c r="G540" s="208"/>
      <c r="H540" s="212">
        <v>1.91</v>
      </c>
      <c r="I540" s="213"/>
      <c r="J540" s="208"/>
      <c r="K540" s="208"/>
      <c r="L540" s="214"/>
      <c r="M540" s="215"/>
      <c r="N540" s="216"/>
      <c r="O540" s="216"/>
      <c r="P540" s="216"/>
      <c r="Q540" s="216"/>
      <c r="R540" s="216"/>
      <c r="S540" s="216"/>
      <c r="T540" s="217"/>
      <c r="AT540" s="218" t="s">
        <v>186</v>
      </c>
      <c r="AU540" s="218" t="s">
        <v>89</v>
      </c>
      <c r="AV540" s="13" t="s">
        <v>89</v>
      </c>
      <c r="AW540" s="13" t="s">
        <v>35</v>
      </c>
      <c r="AX540" s="13" t="s">
        <v>80</v>
      </c>
      <c r="AY540" s="218" t="s">
        <v>177</v>
      </c>
    </row>
    <row r="541" spans="2:51" s="13" customFormat="1">
      <c r="B541" s="207"/>
      <c r="C541" s="208"/>
      <c r="D541" s="209" t="s">
        <v>186</v>
      </c>
      <c r="E541" s="210" t="s">
        <v>1</v>
      </c>
      <c r="F541" s="211" t="s">
        <v>1221</v>
      </c>
      <c r="G541" s="208"/>
      <c r="H541" s="212">
        <v>1.9370000000000001</v>
      </c>
      <c r="I541" s="213"/>
      <c r="J541" s="208"/>
      <c r="K541" s="208"/>
      <c r="L541" s="214"/>
      <c r="M541" s="215"/>
      <c r="N541" s="216"/>
      <c r="O541" s="216"/>
      <c r="P541" s="216"/>
      <c r="Q541" s="216"/>
      <c r="R541" s="216"/>
      <c r="S541" s="216"/>
      <c r="T541" s="217"/>
      <c r="AT541" s="218" t="s">
        <v>186</v>
      </c>
      <c r="AU541" s="218" t="s">
        <v>89</v>
      </c>
      <c r="AV541" s="13" t="s">
        <v>89</v>
      </c>
      <c r="AW541" s="13" t="s">
        <v>35</v>
      </c>
      <c r="AX541" s="13" t="s">
        <v>80</v>
      </c>
      <c r="AY541" s="218" t="s">
        <v>177</v>
      </c>
    </row>
    <row r="542" spans="2:51" s="13" customFormat="1">
      <c r="B542" s="207"/>
      <c r="C542" s="208"/>
      <c r="D542" s="209" t="s">
        <v>186</v>
      </c>
      <c r="E542" s="210" t="s">
        <v>1</v>
      </c>
      <c r="F542" s="211" t="s">
        <v>1222</v>
      </c>
      <c r="G542" s="208"/>
      <c r="H542" s="212">
        <v>1.1399999999999999</v>
      </c>
      <c r="I542" s="213"/>
      <c r="J542" s="208"/>
      <c r="K542" s="208"/>
      <c r="L542" s="214"/>
      <c r="M542" s="215"/>
      <c r="N542" s="216"/>
      <c r="O542" s="216"/>
      <c r="P542" s="216"/>
      <c r="Q542" s="216"/>
      <c r="R542" s="216"/>
      <c r="S542" s="216"/>
      <c r="T542" s="217"/>
      <c r="AT542" s="218" t="s">
        <v>186</v>
      </c>
      <c r="AU542" s="218" t="s">
        <v>89</v>
      </c>
      <c r="AV542" s="13" t="s">
        <v>89</v>
      </c>
      <c r="AW542" s="13" t="s">
        <v>35</v>
      </c>
      <c r="AX542" s="13" t="s">
        <v>80</v>
      </c>
      <c r="AY542" s="218" t="s">
        <v>177</v>
      </c>
    </row>
    <row r="543" spans="2:51" s="13" customFormat="1">
      <c r="B543" s="207"/>
      <c r="C543" s="208"/>
      <c r="D543" s="209" t="s">
        <v>186</v>
      </c>
      <c r="E543" s="210" t="s">
        <v>1</v>
      </c>
      <c r="F543" s="211" t="s">
        <v>1223</v>
      </c>
      <c r="G543" s="208"/>
      <c r="H543" s="212">
        <v>1.58</v>
      </c>
      <c r="I543" s="213"/>
      <c r="J543" s="208"/>
      <c r="K543" s="208"/>
      <c r="L543" s="214"/>
      <c r="M543" s="215"/>
      <c r="N543" s="216"/>
      <c r="O543" s="216"/>
      <c r="P543" s="216"/>
      <c r="Q543" s="216"/>
      <c r="R543" s="216"/>
      <c r="S543" s="216"/>
      <c r="T543" s="217"/>
      <c r="AT543" s="218" t="s">
        <v>186</v>
      </c>
      <c r="AU543" s="218" t="s">
        <v>89</v>
      </c>
      <c r="AV543" s="13" t="s">
        <v>89</v>
      </c>
      <c r="AW543" s="13" t="s">
        <v>35</v>
      </c>
      <c r="AX543" s="13" t="s">
        <v>80</v>
      </c>
      <c r="AY543" s="218" t="s">
        <v>177</v>
      </c>
    </row>
    <row r="544" spans="2:51" s="13" customFormat="1">
      <c r="B544" s="207"/>
      <c r="C544" s="208"/>
      <c r="D544" s="209" t="s">
        <v>186</v>
      </c>
      <c r="E544" s="210" t="s">
        <v>1</v>
      </c>
      <c r="F544" s="211" t="s">
        <v>1224</v>
      </c>
      <c r="G544" s="208"/>
      <c r="H544" s="212">
        <v>1.123</v>
      </c>
      <c r="I544" s="213"/>
      <c r="J544" s="208"/>
      <c r="K544" s="208"/>
      <c r="L544" s="214"/>
      <c r="M544" s="215"/>
      <c r="N544" s="216"/>
      <c r="O544" s="216"/>
      <c r="P544" s="216"/>
      <c r="Q544" s="216"/>
      <c r="R544" s="216"/>
      <c r="S544" s="216"/>
      <c r="T544" s="217"/>
      <c r="AT544" s="218" t="s">
        <v>186</v>
      </c>
      <c r="AU544" s="218" t="s">
        <v>89</v>
      </c>
      <c r="AV544" s="13" t="s">
        <v>89</v>
      </c>
      <c r="AW544" s="13" t="s">
        <v>35</v>
      </c>
      <c r="AX544" s="13" t="s">
        <v>80</v>
      </c>
      <c r="AY544" s="218" t="s">
        <v>177</v>
      </c>
    </row>
    <row r="545" spans="2:51" s="13" customFormat="1">
      <c r="B545" s="207"/>
      <c r="C545" s="208"/>
      <c r="D545" s="209" t="s">
        <v>186</v>
      </c>
      <c r="E545" s="210" t="s">
        <v>1</v>
      </c>
      <c r="F545" s="211" t="s">
        <v>1225</v>
      </c>
      <c r="G545" s="208"/>
      <c r="H545" s="212">
        <v>1.605</v>
      </c>
      <c r="I545" s="213"/>
      <c r="J545" s="208"/>
      <c r="K545" s="208"/>
      <c r="L545" s="214"/>
      <c r="M545" s="215"/>
      <c r="N545" s="216"/>
      <c r="O545" s="216"/>
      <c r="P545" s="216"/>
      <c r="Q545" s="216"/>
      <c r="R545" s="216"/>
      <c r="S545" s="216"/>
      <c r="T545" s="217"/>
      <c r="AT545" s="218" t="s">
        <v>186</v>
      </c>
      <c r="AU545" s="218" t="s">
        <v>89</v>
      </c>
      <c r="AV545" s="13" t="s">
        <v>89</v>
      </c>
      <c r="AW545" s="13" t="s">
        <v>35</v>
      </c>
      <c r="AX545" s="13" t="s">
        <v>80</v>
      </c>
      <c r="AY545" s="218" t="s">
        <v>177</v>
      </c>
    </row>
    <row r="546" spans="2:51" s="13" customFormat="1">
      <c r="B546" s="207"/>
      <c r="C546" s="208"/>
      <c r="D546" s="209" t="s">
        <v>186</v>
      </c>
      <c r="E546" s="210" t="s">
        <v>1</v>
      </c>
      <c r="F546" s="211" t="s">
        <v>1226</v>
      </c>
      <c r="G546" s="208"/>
      <c r="H546" s="212">
        <v>1.7849999999999999</v>
      </c>
      <c r="I546" s="213"/>
      <c r="J546" s="208"/>
      <c r="K546" s="208"/>
      <c r="L546" s="214"/>
      <c r="M546" s="215"/>
      <c r="N546" s="216"/>
      <c r="O546" s="216"/>
      <c r="P546" s="216"/>
      <c r="Q546" s="216"/>
      <c r="R546" s="216"/>
      <c r="S546" s="216"/>
      <c r="T546" s="217"/>
      <c r="AT546" s="218" t="s">
        <v>186</v>
      </c>
      <c r="AU546" s="218" t="s">
        <v>89</v>
      </c>
      <c r="AV546" s="13" t="s">
        <v>89</v>
      </c>
      <c r="AW546" s="13" t="s">
        <v>35</v>
      </c>
      <c r="AX546" s="13" t="s">
        <v>80</v>
      </c>
      <c r="AY546" s="218" t="s">
        <v>177</v>
      </c>
    </row>
    <row r="547" spans="2:51" s="13" customFormat="1">
      <c r="B547" s="207"/>
      <c r="C547" s="208"/>
      <c r="D547" s="209" t="s">
        <v>186</v>
      </c>
      <c r="E547" s="210" t="s">
        <v>1</v>
      </c>
      <c r="F547" s="211" t="s">
        <v>1227</v>
      </c>
      <c r="G547" s="208"/>
      <c r="H547" s="212">
        <v>1.4419999999999999</v>
      </c>
      <c r="I547" s="213"/>
      <c r="J547" s="208"/>
      <c r="K547" s="208"/>
      <c r="L547" s="214"/>
      <c r="M547" s="215"/>
      <c r="N547" s="216"/>
      <c r="O547" s="216"/>
      <c r="P547" s="216"/>
      <c r="Q547" s="216"/>
      <c r="R547" s="216"/>
      <c r="S547" s="216"/>
      <c r="T547" s="217"/>
      <c r="AT547" s="218" t="s">
        <v>186</v>
      </c>
      <c r="AU547" s="218" t="s">
        <v>89</v>
      </c>
      <c r="AV547" s="13" t="s">
        <v>89</v>
      </c>
      <c r="AW547" s="13" t="s">
        <v>35</v>
      </c>
      <c r="AX547" s="13" t="s">
        <v>80</v>
      </c>
      <c r="AY547" s="218" t="s">
        <v>177</v>
      </c>
    </row>
    <row r="548" spans="2:51" s="13" customFormat="1">
      <c r="B548" s="207"/>
      <c r="C548" s="208"/>
      <c r="D548" s="209" t="s">
        <v>186</v>
      </c>
      <c r="E548" s="210" t="s">
        <v>1</v>
      </c>
      <c r="F548" s="211" t="s">
        <v>1228</v>
      </c>
      <c r="G548" s="208"/>
      <c r="H548" s="212">
        <v>1.258</v>
      </c>
      <c r="I548" s="213"/>
      <c r="J548" s="208"/>
      <c r="K548" s="208"/>
      <c r="L548" s="214"/>
      <c r="M548" s="215"/>
      <c r="N548" s="216"/>
      <c r="O548" s="216"/>
      <c r="P548" s="216"/>
      <c r="Q548" s="216"/>
      <c r="R548" s="216"/>
      <c r="S548" s="216"/>
      <c r="T548" s="217"/>
      <c r="AT548" s="218" t="s">
        <v>186</v>
      </c>
      <c r="AU548" s="218" t="s">
        <v>89</v>
      </c>
      <c r="AV548" s="13" t="s">
        <v>89</v>
      </c>
      <c r="AW548" s="13" t="s">
        <v>35</v>
      </c>
      <c r="AX548" s="13" t="s">
        <v>80</v>
      </c>
      <c r="AY548" s="218" t="s">
        <v>177</v>
      </c>
    </row>
    <row r="549" spans="2:51" s="13" customFormat="1">
      <c r="B549" s="207"/>
      <c r="C549" s="208"/>
      <c r="D549" s="209" t="s">
        <v>186</v>
      </c>
      <c r="E549" s="210" t="s">
        <v>1</v>
      </c>
      <c r="F549" s="211" t="s">
        <v>1229</v>
      </c>
      <c r="G549" s="208"/>
      <c r="H549" s="212">
        <v>1.788</v>
      </c>
      <c r="I549" s="213"/>
      <c r="J549" s="208"/>
      <c r="K549" s="208"/>
      <c r="L549" s="214"/>
      <c r="M549" s="215"/>
      <c r="N549" s="216"/>
      <c r="O549" s="216"/>
      <c r="P549" s="216"/>
      <c r="Q549" s="216"/>
      <c r="R549" s="216"/>
      <c r="S549" s="216"/>
      <c r="T549" s="217"/>
      <c r="AT549" s="218" t="s">
        <v>186</v>
      </c>
      <c r="AU549" s="218" t="s">
        <v>89</v>
      </c>
      <c r="AV549" s="13" t="s">
        <v>89</v>
      </c>
      <c r="AW549" s="13" t="s">
        <v>35</v>
      </c>
      <c r="AX549" s="13" t="s">
        <v>80</v>
      </c>
      <c r="AY549" s="218" t="s">
        <v>177</v>
      </c>
    </row>
    <row r="550" spans="2:51" s="13" customFormat="1">
      <c r="B550" s="207"/>
      <c r="C550" s="208"/>
      <c r="D550" s="209" t="s">
        <v>186</v>
      </c>
      <c r="E550" s="210" t="s">
        <v>1</v>
      </c>
      <c r="F550" s="211" t="s">
        <v>1230</v>
      </c>
      <c r="G550" s="208"/>
      <c r="H550" s="212">
        <v>5.94</v>
      </c>
      <c r="I550" s="213"/>
      <c r="J550" s="208"/>
      <c r="K550" s="208"/>
      <c r="L550" s="214"/>
      <c r="M550" s="215"/>
      <c r="N550" s="216"/>
      <c r="O550" s="216"/>
      <c r="P550" s="216"/>
      <c r="Q550" s="216"/>
      <c r="R550" s="216"/>
      <c r="S550" s="216"/>
      <c r="T550" s="217"/>
      <c r="AT550" s="218" t="s">
        <v>186</v>
      </c>
      <c r="AU550" s="218" t="s">
        <v>89</v>
      </c>
      <c r="AV550" s="13" t="s">
        <v>89</v>
      </c>
      <c r="AW550" s="13" t="s">
        <v>35</v>
      </c>
      <c r="AX550" s="13" t="s">
        <v>80</v>
      </c>
      <c r="AY550" s="218" t="s">
        <v>177</v>
      </c>
    </row>
    <row r="551" spans="2:51" s="13" customFormat="1">
      <c r="B551" s="207"/>
      <c r="C551" s="208"/>
      <c r="D551" s="209" t="s">
        <v>186</v>
      </c>
      <c r="E551" s="210" t="s">
        <v>1</v>
      </c>
      <c r="F551" s="211" t="s">
        <v>1231</v>
      </c>
      <c r="G551" s="208"/>
      <c r="H551" s="212">
        <v>1.478</v>
      </c>
      <c r="I551" s="213"/>
      <c r="J551" s="208"/>
      <c r="K551" s="208"/>
      <c r="L551" s="214"/>
      <c r="M551" s="215"/>
      <c r="N551" s="216"/>
      <c r="O551" s="216"/>
      <c r="P551" s="216"/>
      <c r="Q551" s="216"/>
      <c r="R551" s="216"/>
      <c r="S551" s="216"/>
      <c r="T551" s="217"/>
      <c r="AT551" s="218" t="s">
        <v>186</v>
      </c>
      <c r="AU551" s="218" t="s">
        <v>89</v>
      </c>
      <c r="AV551" s="13" t="s">
        <v>89</v>
      </c>
      <c r="AW551" s="13" t="s">
        <v>35</v>
      </c>
      <c r="AX551" s="13" t="s">
        <v>80</v>
      </c>
      <c r="AY551" s="218" t="s">
        <v>177</v>
      </c>
    </row>
    <row r="552" spans="2:51" s="13" customFormat="1">
      <c r="B552" s="207"/>
      <c r="C552" s="208"/>
      <c r="D552" s="209" t="s">
        <v>186</v>
      </c>
      <c r="E552" s="210" t="s">
        <v>1</v>
      </c>
      <c r="F552" s="211" t="s">
        <v>1232</v>
      </c>
      <c r="G552" s="208"/>
      <c r="H552" s="212">
        <v>1.38</v>
      </c>
      <c r="I552" s="213"/>
      <c r="J552" s="208"/>
      <c r="K552" s="208"/>
      <c r="L552" s="214"/>
      <c r="M552" s="215"/>
      <c r="N552" s="216"/>
      <c r="O552" s="216"/>
      <c r="P552" s="216"/>
      <c r="Q552" s="216"/>
      <c r="R552" s="216"/>
      <c r="S552" s="216"/>
      <c r="T552" s="217"/>
      <c r="AT552" s="218" t="s">
        <v>186</v>
      </c>
      <c r="AU552" s="218" t="s">
        <v>89</v>
      </c>
      <c r="AV552" s="13" t="s">
        <v>89</v>
      </c>
      <c r="AW552" s="13" t="s">
        <v>35</v>
      </c>
      <c r="AX552" s="13" t="s">
        <v>80</v>
      </c>
      <c r="AY552" s="218" t="s">
        <v>177</v>
      </c>
    </row>
    <row r="553" spans="2:51" s="13" customFormat="1">
      <c r="B553" s="207"/>
      <c r="C553" s="208"/>
      <c r="D553" s="209" t="s">
        <v>186</v>
      </c>
      <c r="E553" s="210" t="s">
        <v>1</v>
      </c>
      <c r="F553" s="211" t="s">
        <v>1233</v>
      </c>
      <c r="G553" s="208"/>
      <c r="H553" s="212">
        <v>1.4179999999999999</v>
      </c>
      <c r="I553" s="213"/>
      <c r="J553" s="208"/>
      <c r="K553" s="208"/>
      <c r="L553" s="214"/>
      <c r="M553" s="215"/>
      <c r="N553" s="216"/>
      <c r="O553" s="216"/>
      <c r="P553" s="216"/>
      <c r="Q553" s="216"/>
      <c r="R553" s="216"/>
      <c r="S553" s="216"/>
      <c r="T553" s="217"/>
      <c r="AT553" s="218" t="s">
        <v>186</v>
      </c>
      <c r="AU553" s="218" t="s">
        <v>89</v>
      </c>
      <c r="AV553" s="13" t="s">
        <v>89</v>
      </c>
      <c r="AW553" s="13" t="s">
        <v>35</v>
      </c>
      <c r="AX553" s="13" t="s">
        <v>80</v>
      </c>
      <c r="AY553" s="218" t="s">
        <v>177</v>
      </c>
    </row>
    <row r="554" spans="2:51" s="13" customFormat="1">
      <c r="B554" s="207"/>
      <c r="C554" s="208"/>
      <c r="D554" s="209" t="s">
        <v>186</v>
      </c>
      <c r="E554" s="210" t="s">
        <v>1</v>
      </c>
      <c r="F554" s="211" t="s">
        <v>1234</v>
      </c>
      <c r="G554" s="208"/>
      <c r="H554" s="212">
        <v>1.1379999999999999</v>
      </c>
      <c r="I554" s="213"/>
      <c r="J554" s="208"/>
      <c r="K554" s="208"/>
      <c r="L554" s="214"/>
      <c r="M554" s="215"/>
      <c r="N554" s="216"/>
      <c r="O554" s="216"/>
      <c r="P554" s="216"/>
      <c r="Q554" s="216"/>
      <c r="R554" s="216"/>
      <c r="S554" s="216"/>
      <c r="T554" s="217"/>
      <c r="AT554" s="218" t="s">
        <v>186</v>
      </c>
      <c r="AU554" s="218" t="s">
        <v>89</v>
      </c>
      <c r="AV554" s="13" t="s">
        <v>89</v>
      </c>
      <c r="AW554" s="13" t="s">
        <v>35</v>
      </c>
      <c r="AX554" s="13" t="s">
        <v>80</v>
      </c>
      <c r="AY554" s="218" t="s">
        <v>177</v>
      </c>
    </row>
    <row r="555" spans="2:51" s="13" customFormat="1">
      <c r="B555" s="207"/>
      <c r="C555" s="208"/>
      <c r="D555" s="209" t="s">
        <v>186</v>
      </c>
      <c r="E555" s="210" t="s">
        <v>1</v>
      </c>
      <c r="F555" s="211" t="s">
        <v>1235</v>
      </c>
      <c r="G555" s="208"/>
      <c r="H555" s="212">
        <v>1.66</v>
      </c>
      <c r="I555" s="213"/>
      <c r="J555" s="208"/>
      <c r="K555" s="208"/>
      <c r="L555" s="214"/>
      <c r="M555" s="215"/>
      <c r="N555" s="216"/>
      <c r="O555" s="216"/>
      <c r="P555" s="216"/>
      <c r="Q555" s="216"/>
      <c r="R555" s="216"/>
      <c r="S555" s="216"/>
      <c r="T555" s="217"/>
      <c r="AT555" s="218" t="s">
        <v>186</v>
      </c>
      <c r="AU555" s="218" t="s">
        <v>89</v>
      </c>
      <c r="AV555" s="13" t="s">
        <v>89</v>
      </c>
      <c r="AW555" s="13" t="s">
        <v>35</v>
      </c>
      <c r="AX555" s="13" t="s">
        <v>80</v>
      </c>
      <c r="AY555" s="218" t="s">
        <v>177</v>
      </c>
    </row>
    <row r="556" spans="2:51" s="13" customFormat="1">
      <c r="B556" s="207"/>
      <c r="C556" s="208"/>
      <c r="D556" s="209" t="s">
        <v>186</v>
      </c>
      <c r="E556" s="210" t="s">
        <v>1</v>
      </c>
      <c r="F556" s="211" t="s">
        <v>1236</v>
      </c>
      <c r="G556" s="208"/>
      <c r="H556" s="212">
        <v>1.08</v>
      </c>
      <c r="I556" s="213"/>
      <c r="J556" s="208"/>
      <c r="K556" s="208"/>
      <c r="L556" s="214"/>
      <c r="M556" s="215"/>
      <c r="N556" s="216"/>
      <c r="O556" s="216"/>
      <c r="P556" s="216"/>
      <c r="Q556" s="216"/>
      <c r="R556" s="216"/>
      <c r="S556" s="216"/>
      <c r="T556" s="217"/>
      <c r="AT556" s="218" t="s">
        <v>186</v>
      </c>
      <c r="AU556" s="218" t="s">
        <v>89</v>
      </c>
      <c r="AV556" s="13" t="s">
        <v>89</v>
      </c>
      <c r="AW556" s="13" t="s">
        <v>35</v>
      </c>
      <c r="AX556" s="13" t="s">
        <v>80</v>
      </c>
      <c r="AY556" s="218" t="s">
        <v>177</v>
      </c>
    </row>
    <row r="557" spans="2:51" s="13" customFormat="1">
      <c r="B557" s="207"/>
      <c r="C557" s="208"/>
      <c r="D557" s="209" t="s">
        <v>186</v>
      </c>
      <c r="E557" s="210" t="s">
        <v>1</v>
      </c>
      <c r="F557" s="211" t="s">
        <v>1237</v>
      </c>
      <c r="G557" s="208"/>
      <c r="H557" s="212">
        <v>6.0750000000000002</v>
      </c>
      <c r="I557" s="213"/>
      <c r="J557" s="208"/>
      <c r="K557" s="208"/>
      <c r="L557" s="214"/>
      <c r="M557" s="215"/>
      <c r="N557" s="216"/>
      <c r="O557" s="216"/>
      <c r="P557" s="216"/>
      <c r="Q557" s="216"/>
      <c r="R557" s="216"/>
      <c r="S557" s="216"/>
      <c r="T557" s="217"/>
      <c r="AT557" s="218" t="s">
        <v>186</v>
      </c>
      <c r="AU557" s="218" t="s">
        <v>89</v>
      </c>
      <c r="AV557" s="13" t="s">
        <v>89</v>
      </c>
      <c r="AW557" s="13" t="s">
        <v>35</v>
      </c>
      <c r="AX557" s="13" t="s">
        <v>80</v>
      </c>
      <c r="AY557" s="218" t="s">
        <v>177</v>
      </c>
    </row>
    <row r="558" spans="2:51" s="13" customFormat="1">
      <c r="B558" s="207"/>
      <c r="C558" s="208"/>
      <c r="D558" s="209" t="s">
        <v>186</v>
      </c>
      <c r="E558" s="210" t="s">
        <v>1</v>
      </c>
      <c r="F558" s="211" t="s">
        <v>1238</v>
      </c>
      <c r="G558" s="208"/>
      <c r="H558" s="212">
        <v>2.855</v>
      </c>
      <c r="I558" s="213"/>
      <c r="J558" s="208"/>
      <c r="K558" s="208"/>
      <c r="L558" s="214"/>
      <c r="M558" s="215"/>
      <c r="N558" s="216"/>
      <c r="O558" s="216"/>
      <c r="P558" s="216"/>
      <c r="Q558" s="216"/>
      <c r="R558" s="216"/>
      <c r="S558" s="216"/>
      <c r="T558" s="217"/>
      <c r="AT558" s="218" t="s">
        <v>186</v>
      </c>
      <c r="AU558" s="218" t="s">
        <v>89</v>
      </c>
      <c r="AV558" s="13" t="s">
        <v>89</v>
      </c>
      <c r="AW558" s="13" t="s">
        <v>35</v>
      </c>
      <c r="AX558" s="13" t="s">
        <v>80</v>
      </c>
      <c r="AY558" s="218" t="s">
        <v>177</v>
      </c>
    </row>
    <row r="559" spans="2:51" s="13" customFormat="1">
      <c r="B559" s="207"/>
      <c r="C559" s="208"/>
      <c r="D559" s="209" t="s">
        <v>186</v>
      </c>
      <c r="E559" s="210" t="s">
        <v>1</v>
      </c>
      <c r="F559" s="211" t="s">
        <v>1239</v>
      </c>
      <c r="G559" s="208"/>
      <c r="H559" s="212">
        <v>1.3</v>
      </c>
      <c r="I559" s="213"/>
      <c r="J559" s="208"/>
      <c r="K559" s="208"/>
      <c r="L559" s="214"/>
      <c r="M559" s="215"/>
      <c r="N559" s="216"/>
      <c r="O559" s="216"/>
      <c r="P559" s="216"/>
      <c r="Q559" s="216"/>
      <c r="R559" s="216"/>
      <c r="S559" s="216"/>
      <c r="T559" s="217"/>
      <c r="AT559" s="218" t="s">
        <v>186</v>
      </c>
      <c r="AU559" s="218" t="s">
        <v>89</v>
      </c>
      <c r="AV559" s="13" t="s">
        <v>89</v>
      </c>
      <c r="AW559" s="13" t="s">
        <v>35</v>
      </c>
      <c r="AX559" s="13" t="s">
        <v>80</v>
      </c>
      <c r="AY559" s="218" t="s">
        <v>177</v>
      </c>
    </row>
    <row r="560" spans="2:51" s="14" customFormat="1">
      <c r="B560" s="219"/>
      <c r="C560" s="220"/>
      <c r="D560" s="209" t="s">
        <v>186</v>
      </c>
      <c r="E560" s="221" t="s">
        <v>1</v>
      </c>
      <c r="F560" s="222" t="s">
        <v>188</v>
      </c>
      <c r="G560" s="220"/>
      <c r="H560" s="223">
        <v>1138.347</v>
      </c>
      <c r="I560" s="224"/>
      <c r="J560" s="220"/>
      <c r="K560" s="220"/>
      <c r="L560" s="225"/>
      <c r="M560" s="226"/>
      <c r="N560" s="227"/>
      <c r="O560" s="227"/>
      <c r="P560" s="227"/>
      <c r="Q560" s="227"/>
      <c r="R560" s="227"/>
      <c r="S560" s="227"/>
      <c r="T560" s="228"/>
      <c r="AT560" s="229" t="s">
        <v>186</v>
      </c>
      <c r="AU560" s="229" t="s">
        <v>89</v>
      </c>
      <c r="AV560" s="14" t="s">
        <v>184</v>
      </c>
      <c r="AW560" s="14" t="s">
        <v>35</v>
      </c>
      <c r="AX560" s="14" t="s">
        <v>87</v>
      </c>
      <c r="AY560" s="229" t="s">
        <v>177</v>
      </c>
    </row>
    <row r="561" spans="1:65" s="2" customFormat="1" ht="33" customHeight="1">
      <c r="A561" s="35"/>
      <c r="B561" s="36"/>
      <c r="C561" s="193" t="s">
        <v>569</v>
      </c>
      <c r="D561" s="193" t="s">
        <v>180</v>
      </c>
      <c r="E561" s="194" t="s">
        <v>1240</v>
      </c>
      <c r="F561" s="195" t="s">
        <v>1241</v>
      </c>
      <c r="G561" s="196" t="s">
        <v>199</v>
      </c>
      <c r="H561" s="197">
        <v>226.14</v>
      </c>
      <c r="I561" s="198"/>
      <c r="J561" s="199">
        <f>ROUND(I561*H561,2)</f>
        <v>0</v>
      </c>
      <c r="K561" s="200"/>
      <c r="L561" s="40"/>
      <c r="M561" s="201" t="s">
        <v>1</v>
      </c>
      <c r="N561" s="202" t="s">
        <v>45</v>
      </c>
      <c r="O561" s="72"/>
      <c r="P561" s="203">
        <f>O561*H561</f>
        <v>0</v>
      </c>
      <c r="Q561" s="203">
        <v>0</v>
      </c>
      <c r="R561" s="203">
        <f>Q561*H561</f>
        <v>0</v>
      </c>
      <c r="S561" s="203">
        <v>5.8999999999999997E-2</v>
      </c>
      <c r="T561" s="204">
        <f>S561*H561</f>
        <v>13.342259999999998</v>
      </c>
      <c r="U561" s="35"/>
      <c r="V561" s="35"/>
      <c r="W561" s="35"/>
      <c r="X561" s="35"/>
      <c r="Y561" s="35"/>
      <c r="Z561" s="35"/>
      <c r="AA561" s="35"/>
      <c r="AB561" s="35"/>
      <c r="AC561" s="35"/>
      <c r="AD561" s="35"/>
      <c r="AE561" s="35"/>
      <c r="AR561" s="205" t="s">
        <v>184</v>
      </c>
      <c r="AT561" s="205" t="s">
        <v>180</v>
      </c>
      <c r="AU561" s="205" t="s">
        <v>89</v>
      </c>
      <c r="AY561" s="18" t="s">
        <v>177</v>
      </c>
      <c r="BE561" s="206">
        <f>IF(N561="základní",J561,0)</f>
        <v>0</v>
      </c>
      <c r="BF561" s="206">
        <f>IF(N561="snížená",J561,0)</f>
        <v>0</v>
      </c>
      <c r="BG561" s="206">
        <f>IF(N561="zákl. přenesená",J561,0)</f>
        <v>0</v>
      </c>
      <c r="BH561" s="206">
        <f>IF(N561="sníž. přenesená",J561,0)</f>
        <v>0</v>
      </c>
      <c r="BI561" s="206">
        <f>IF(N561="nulová",J561,0)</f>
        <v>0</v>
      </c>
      <c r="BJ561" s="18" t="s">
        <v>87</v>
      </c>
      <c r="BK561" s="206">
        <f>ROUND(I561*H561,2)</f>
        <v>0</v>
      </c>
      <c r="BL561" s="18" t="s">
        <v>184</v>
      </c>
      <c r="BM561" s="205" t="s">
        <v>1242</v>
      </c>
    </row>
    <row r="562" spans="1:65" s="15" customFormat="1">
      <c r="B562" s="230"/>
      <c r="C562" s="231"/>
      <c r="D562" s="209" t="s">
        <v>186</v>
      </c>
      <c r="E562" s="232" t="s">
        <v>1</v>
      </c>
      <c r="F562" s="233" t="s">
        <v>1243</v>
      </c>
      <c r="G562" s="231"/>
      <c r="H562" s="232" t="s">
        <v>1</v>
      </c>
      <c r="I562" s="234"/>
      <c r="J562" s="231"/>
      <c r="K562" s="231"/>
      <c r="L562" s="235"/>
      <c r="M562" s="236"/>
      <c r="N562" s="237"/>
      <c r="O562" s="237"/>
      <c r="P562" s="237"/>
      <c r="Q562" s="237"/>
      <c r="R562" s="237"/>
      <c r="S562" s="237"/>
      <c r="T562" s="238"/>
      <c r="AT562" s="239" t="s">
        <v>186</v>
      </c>
      <c r="AU562" s="239" t="s">
        <v>89</v>
      </c>
      <c r="AV562" s="15" t="s">
        <v>87</v>
      </c>
      <c r="AW562" s="15" t="s">
        <v>35</v>
      </c>
      <c r="AX562" s="15" t="s">
        <v>80</v>
      </c>
      <c r="AY562" s="239" t="s">
        <v>177</v>
      </c>
    </row>
    <row r="563" spans="1:65" s="13" customFormat="1">
      <c r="B563" s="207"/>
      <c r="C563" s="208"/>
      <c r="D563" s="209" t="s">
        <v>186</v>
      </c>
      <c r="E563" s="210" t="s">
        <v>1</v>
      </c>
      <c r="F563" s="211" t="s">
        <v>1244</v>
      </c>
      <c r="G563" s="208"/>
      <c r="H563" s="212">
        <v>35.020000000000003</v>
      </c>
      <c r="I563" s="213"/>
      <c r="J563" s="208"/>
      <c r="K563" s="208"/>
      <c r="L563" s="214"/>
      <c r="M563" s="215"/>
      <c r="N563" s="216"/>
      <c r="O563" s="216"/>
      <c r="P563" s="216"/>
      <c r="Q563" s="216"/>
      <c r="R563" s="216"/>
      <c r="S563" s="216"/>
      <c r="T563" s="217"/>
      <c r="AT563" s="218" t="s">
        <v>186</v>
      </c>
      <c r="AU563" s="218" t="s">
        <v>89</v>
      </c>
      <c r="AV563" s="13" t="s">
        <v>89</v>
      </c>
      <c r="AW563" s="13" t="s">
        <v>35</v>
      </c>
      <c r="AX563" s="13" t="s">
        <v>80</v>
      </c>
      <c r="AY563" s="218" t="s">
        <v>177</v>
      </c>
    </row>
    <row r="564" spans="1:65" s="13" customFormat="1">
      <c r="B564" s="207"/>
      <c r="C564" s="208"/>
      <c r="D564" s="209" t="s">
        <v>186</v>
      </c>
      <c r="E564" s="210" t="s">
        <v>1</v>
      </c>
      <c r="F564" s="211" t="s">
        <v>1245</v>
      </c>
      <c r="G564" s="208"/>
      <c r="H564" s="212">
        <v>58.4</v>
      </c>
      <c r="I564" s="213"/>
      <c r="J564" s="208"/>
      <c r="K564" s="208"/>
      <c r="L564" s="214"/>
      <c r="M564" s="215"/>
      <c r="N564" s="216"/>
      <c r="O564" s="216"/>
      <c r="P564" s="216"/>
      <c r="Q564" s="216"/>
      <c r="R564" s="216"/>
      <c r="S564" s="216"/>
      <c r="T564" s="217"/>
      <c r="AT564" s="218" t="s">
        <v>186</v>
      </c>
      <c r="AU564" s="218" t="s">
        <v>89</v>
      </c>
      <c r="AV564" s="13" t="s">
        <v>89</v>
      </c>
      <c r="AW564" s="13" t="s">
        <v>35</v>
      </c>
      <c r="AX564" s="13" t="s">
        <v>80</v>
      </c>
      <c r="AY564" s="218" t="s">
        <v>177</v>
      </c>
    </row>
    <row r="565" spans="1:65" s="13" customFormat="1">
      <c r="B565" s="207"/>
      <c r="C565" s="208"/>
      <c r="D565" s="209" t="s">
        <v>186</v>
      </c>
      <c r="E565" s="210" t="s">
        <v>1</v>
      </c>
      <c r="F565" s="211" t="s">
        <v>1246</v>
      </c>
      <c r="G565" s="208"/>
      <c r="H565" s="212">
        <v>132.72</v>
      </c>
      <c r="I565" s="213"/>
      <c r="J565" s="208"/>
      <c r="K565" s="208"/>
      <c r="L565" s="214"/>
      <c r="M565" s="215"/>
      <c r="N565" s="216"/>
      <c r="O565" s="216"/>
      <c r="P565" s="216"/>
      <c r="Q565" s="216"/>
      <c r="R565" s="216"/>
      <c r="S565" s="216"/>
      <c r="T565" s="217"/>
      <c r="AT565" s="218" t="s">
        <v>186</v>
      </c>
      <c r="AU565" s="218" t="s">
        <v>89</v>
      </c>
      <c r="AV565" s="13" t="s">
        <v>89</v>
      </c>
      <c r="AW565" s="13" t="s">
        <v>35</v>
      </c>
      <c r="AX565" s="13" t="s">
        <v>80</v>
      </c>
      <c r="AY565" s="218" t="s">
        <v>177</v>
      </c>
    </row>
    <row r="566" spans="1:65" s="14" customFormat="1">
      <c r="B566" s="219"/>
      <c r="C566" s="220"/>
      <c r="D566" s="209" t="s">
        <v>186</v>
      </c>
      <c r="E566" s="221" t="s">
        <v>1</v>
      </c>
      <c r="F566" s="222" t="s">
        <v>188</v>
      </c>
      <c r="G566" s="220"/>
      <c r="H566" s="223">
        <v>226.14</v>
      </c>
      <c r="I566" s="224"/>
      <c r="J566" s="220"/>
      <c r="K566" s="220"/>
      <c r="L566" s="225"/>
      <c r="M566" s="226"/>
      <c r="N566" s="227"/>
      <c r="O566" s="227"/>
      <c r="P566" s="227"/>
      <c r="Q566" s="227"/>
      <c r="R566" s="227"/>
      <c r="S566" s="227"/>
      <c r="T566" s="228"/>
      <c r="AT566" s="229" t="s">
        <v>186</v>
      </c>
      <c r="AU566" s="229" t="s">
        <v>89</v>
      </c>
      <c r="AV566" s="14" t="s">
        <v>184</v>
      </c>
      <c r="AW566" s="14" t="s">
        <v>35</v>
      </c>
      <c r="AX566" s="14" t="s">
        <v>87</v>
      </c>
      <c r="AY566" s="229" t="s">
        <v>177</v>
      </c>
    </row>
    <row r="567" spans="1:65" s="2" customFormat="1" ht="24.2" customHeight="1">
      <c r="A567" s="35"/>
      <c r="B567" s="36"/>
      <c r="C567" s="193" t="s">
        <v>576</v>
      </c>
      <c r="D567" s="193" t="s">
        <v>180</v>
      </c>
      <c r="E567" s="194" t="s">
        <v>1247</v>
      </c>
      <c r="F567" s="195" t="s">
        <v>1248</v>
      </c>
      <c r="G567" s="196" t="s">
        <v>183</v>
      </c>
      <c r="H567" s="197">
        <v>1.94</v>
      </c>
      <c r="I567" s="198"/>
      <c r="J567" s="199">
        <f>ROUND(I567*H567,2)</f>
        <v>0</v>
      </c>
      <c r="K567" s="200"/>
      <c r="L567" s="40"/>
      <c r="M567" s="201" t="s">
        <v>1</v>
      </c>
      <c r="N567" s="202" t="s">
        <v>45</v>
      </c>
      <c r="O567" s="72"/>
      <c r="P567" s="203">
        <f>O567*H567</f>
        <v>0</v>
      </c>
      <c r="Q567" s="203">
        <v>0</v>
      </c>
      <c r="R567" s="203">
        <f>Q567*H567</f>
        <v>0</v>
      </c>
      <c r="S567" s="203">
        <v>1.4</v>
      </c>
      <c r="T567" s="204">
        <f>S567*H567</f>
        <v>2.7159999999999997</v>
      </c>
      <c r="U567" s="35"/>
      <c r="V567" s="35"/>
      <c r="W567" s="35"/>
      <c r="X567" s="35"/>
      <c r="Y567" s="35"/>
      <c r="Z567" s="35"/>
      <c r="AA567" s="35"/>
      <c r="AB567" s="35"/>
      <c r="AC567" s="35"/>
      <c r="AD567" s="35"/>
      <c r="AE567" s="35"/>
      <c r="AR567" s="205" t="s">
        <v>184</v>
      </c>
      <c r="AT567" s="205" t="s">
        <v>180</v>
      </c>
      <c r="AU567" s="205" t="s">
        <v>89</v>
      </c>
      <c r="AY567" s="18" t="s">
        <v>177</v>
      </c>
      <c r="BE567" s="206">
        <f>IF(N567="základní",J567,0)</f>
        <v>0</v>
      </c>
      <c r="BF567" s="206">
        <f>IF(N567="snížená",J567,0)</f>
        <v>0</v>
      </c>
      <c r="BG567" s="206">
        <f>IF(N567="zákl. přenesená",J567,0)</f>
        <v>0</v>
      </c>
      <c r="BH567" s="206">
        <f>IF(N567="sníž. přenesená",J567,0)</f>
        <v>0</v>
      </c>
      <c r="BI567" s="206">
        <f>IF(N567="nulová",J567,0)</f>
        <v>0</v>
      </c>
      <c r="BJ567" s="18" t="s">
        <v>87</v>
      </c>
      <c r="BK567" s="206">
        <f>ROUND(I567*H567,2)</f>
        <v>0</v>
      </c>
      <c r="BL567" s="18" t="s">
        <v>184</v>
      </c>
      <c r="BM567" s="205" t="s">
        <v>1249</v>
      </c>
    </row>
    <row r="568" spans="1:65" s="13" customFormat="1">
      <c r="B568" s="207"/>
      <c r="C568" s="208"/>
      <c r="D568" s="209" t="s">
        <v>186</v>
      </c>
      <c r="E568" s="210" t="s">
        <v>1</v>
      </c>
      <c r="F568" s="211" t="s">
        <v>1250</v>
      </c>
      <c r="G568" s="208"/>
      <c r="H568" s="212">
        <v>1.6</v>
      </c>
      <c r="I568" s="213"/>
      <c r="J568" s="208"/>
      <c r="K568" s="208"/>
      <c r="L568" s="214"/>
      <c r="M568" s="215"/>
      <c r="N568" s="216"/>
      <c r="O568" s="216"/>
      <c r="P568" s="216"/>
      <c r="Q568" s="216"/>
      <c r="R568" s="216"/>
      <c r="S568" s="216"/>
      <c r="T568" s="217"/>
      <c r="AT568" s="218" t="s">
        <v>186</v>
      </c>
      <c r="AU568" s="218" t="s">
        <v>89</v>
      </c>
      <c r="AV568" s="13" t="s">
        <v>89</v>
      </c>
      <c r="AW568" s="13" t="s">
        <v>35</v>
      </c>
      <c r="AX568" s="13" t="s">
        <v>80</v>
      </c>
      <c r="AY568" s="218" t="s">
        <v>177</v>
      </c>
    </row>
    <row r="569" spans="1:65" s="13" customFormat="1">
      <c r="B569" s="207"/>
      <c r="C569" s="208"/>
      <c r="D569" s="209" t="s">
        <v>186</v>
      </c>
      <c r="E569" s="210" t="s">
        <v>1</v>
      </c>
      <c r="F569" s="211" t="s">
        <v>1251</v>
      </c>
      <c r="G569" s="208"/>
      <c r="H569" s="212">
        <v>0.34</v>
      </c>
      <c r="I569" s="213"/>
      <c r="J569" s="208"/>
      <c r="K569" s="208"/>
      <c r="L569" s="214"/>
      <c r="M569" s="215"/>
      <c r="N569" s="216"/>
      <c r="O569" s="216"/>
      <c r="P569" s="216"/>
      <c r="Q569" s="216"/>
      <c r="R569" s="216"/>
      <c r="S569" s="216"/>
      <c r="T569" s="217"/>
      <c r="AT569" s="218" t="s">
        <v>186</v>
      </c>
      <c r="AU569" s="218" t="s">
        <v>89</v>
      </c>
      <c r="AV569" s="13" t="s">
        <v>89</v>
      </c>
      <c r="AW569" s="13" t="s">
        <v>35</v>
      </c>
      <c r="AX569" s="13" t="s">
        <v>80</v>
      </c>
      <c r="AY569" s="218" t="s">
        <v>177</v>
      </c>
    </row>
    <row r="570" spans="1:65" s="14" customFormat="1">
      <c r="B570" s="219"/>
      <c r="C570" s="220"/>
      <c r="D570" s="209" t="s">
        <v>186</v>
      </c>
      <c r="E570" s="221" t="s">
        <v>1</v>
      </c>
      <c r="F570" s="222" t="s">
        <v>188</v>
      </c>
      <c r="G570" s="220"/>
      <c r="H570" s="223">
        <v>1.94</v>
      </c>
      <c r="I570" s="224"/>
      <c r="J570" s="220"/>
      <c r="K570" s="220"/>
      <c r="L570" s="225"/>
      <c r="M570" s="226"/>
      <c r="N570" s="227"/>
      <c r="O570" s="227"/>
      <c r="P570" s="227"/>
      <c r="Q570" s="227"/>
      <c r="R570" s="227"/>
      <c r="S570" s="227"/>
      <c r="T570" s="228"/>
      <c r="AT570" s="229" t="s">
        <v>186</v>
      </c>
      <c r="AU570" s="229" t="s">
        <v>89</v>
      </c>
      <c r="AV570" s="14" t="s">
        <v>184</v>
      </c>
      <c r="AW570" s="14" t="s">
        <v>35</v>
      </c>
      <c r="AX570" s="14" t="s">
        <v>87</v>
      </c>
      <c r="AY570" s="229" t="s">
        <v>177</v>
      </c>
    </row>
    <row r="571" spans="1:65" s="2" customFormat="1" ht="24.2" customHeight="1">
      <c r="A571" s="35"/>
      <c r="B571" s="36"/>
      <c r="C571" s="193" t="s">
        <v>581</v>
      </c>
      <c r="D571" s="193" t="s">
        <v>180</v>
      </c>
      <c r="E571" s="194" t="s">
        <v>362</v>
      </c>
      <c r="F571" s="195" t="s">
        <v>1252</v>
      </c>
      <c r="G571" s="196" t="s">
        <v>199</v>
      </c>
      <c r="H571" s="197">
        <v>2.585</v>
      </c>
      <c r="I571" s="198"/>
      <c r="J571" s="199">
        <f>ROUND(I571*H571,2)</f>
        <v>0</v>
      </c>
      <c r="K571" s="200"/>
      <c r="L571" s="40"/>
      <c r="M571" s="201" t="s">
        <v>1</v>
      </c>
      <c r="N571" s="202" t="s">
        <v>45</v>
      </c>
      <c r="O571" s="72"/>
      <c r="P571" s="203">
        <f>O571*H571</f>
        <v>0</v>
      </c>
      <c r="Q571" s="203">
        <v>0</v>
      </c>
      <c r="R571" s="203">
        <f>Q571*H571</f>
        <v>0</v>
      </c>
      <c r="S571" s="203">
        <v>1.4E-2</v>
      </c>
      <c r="T571" s="204">
        <f>S571*H571</f>
        <v>3.619E-2</v>
      </c>
      <c r="U571" s="35"/>
      <c r="V571" s="35"/>
      <c r="W571" s="35"/>
      <c r="X571" s="35"/>
      <c r="Y571" s="35"/>
      <c r="Z571" s="35"/>
      <c r="AA571" s="35"/>
      <c r="AB571" s="35"/>
      <c r="AC571" s="35"/>
      <c r="AD571" s="35"/>
      <c r="AE571" s="35"/>
      <c r="AR571" s="205" t="s">
        <v>184</v>
      </c>
      <c r="AT571" s="205" t="s">
        <v>180</v>
      </c>
      <c r="AU571" s="205" t="s">
        <v>89</v>
      </c>
      <c r="AY571" s="18" t="s">
        <v>177</v>
      </c>
      <c r="BE571" s="206">
        <f>IF(N571="základní",J571,0)</f>
        <v>0</v>
      </c>
      <c r="BF571" s="206">
        <f>IF(N571="snížená",J571,0)</f>
        <v>0</v>
      </c>
      <c r="BG571" s="206">
        <f>IF(N571="zákl. přenesená",J571,0)</f>
        <v>0</v>
      </c>
      <c r="BH571" s="206">
        <f>IF(N571="sníž. přenesená",J571,0)</f>
        <v>0</v>
      </c>
      <c r="BI571" s="206">
        <f>IF(N571="nulová",J571,0)</f>
        <v>0</v>
      </c>
      <c r="BJ571" s="18" t="s">
        <v>87</v>
      </c>
      <c r="BK571" s="206">
        <f>ROUND(I571*H571,2)</f>
        <v>0</v>
      </c>
      <c r="BL571" s="18" t="s">
        <v>184</v>
      </c>
      <c r="BM571" s="205" t="s">
        <v>1253</v>
      </c>
    </row>
    <row r="572" spans="1:65" s="15" customFormat="1">
      <c r="B572" s="230"/>
      <c r="C572" s="231"/>
      <c r="D572" s="209" t="s">
        <v>186</v>
      </c>
      <c r="E572" s="232" t="s">
        <v>1</v>
      </c>
      <c r="F572" s="233" t="s">
        <v>775</v>
      </c>
      <c r="G572" s="231"/>
      <c r="H572" s="232" t="s">
        <v>1</v>
      </c>
      <c r="I572" s="234"/>
      <c r="J572" s="231"/>
      <c r="K572" s="231"/>
      <c r="L572" s="235"/>
      <c r="M572" s="236"/>
      <c r="N572" s="237"/>
      <c r="O572" s="237"/>
      <c r="P572" s="237"/>
      <c r="Q572" s="237"/>
      <c r="R572" s="237"/>
      <c r="S572" s="237"/>
      <c r="T572" s="238"/>
      <c r="AT572" s="239" t="s">
        <v>186</v>
      </c>
      <c r="AU572" s="239" t="s">
        <v>89</v>
      </c>
      <c r="AV572" s="15" t="s">
        <v>87</v>
      </c>
      <c r="AW572" s="15" t="s">
        <v>35</v>
      </c>
      <c r="AX572" s="15" t="s">
        <v>80</v>
      </c>
      <c r="AY572" s="239" t="s">
        <v>177</v>
      </c>
    </row>
    <row r="573" spans="1:65" s="13" customFormat="1">
      <c r="B573" s="207"/>
      <c r="C573" s="208"/>
      <c r="D573" s="209" t="s">
        <v>186</v>
      </c>
      <c r="E573" s="210" t="s">
        <v>1</v>
      </c>
      <c r="F573" s="211" t="s">
        <v>1254</v>
      </c>
      <c r="G573" s="208"/>
      <c r="H573" s="212">
        <v>2.585</v>
      </c>
      <c r="I573" s="213"/>
      <c r="J573" s="208"/>
      <c r="K573" s="208"/>
      <c r="L573" s="214"/>
      <c r="M573" s="215"/>
      <c r="N573" s="216"/>
      <c r="O573" s="216"/>
      <c r="P573" s="216"/>
      <c r="Q573" s="216"/>
      <c r="R573" s="216"/>
      <c r="S573" s="216"/>
      <c r="T573" s="217"/>
      <c r="AT573" s="218" t="s">
        <v>186</v>
      </c>
      <c r="AU573" s="218" t="s">
        <v>89</v>
      </c>
      <c r="AV573" s="13" t="s">
        <v>89</v>
      </c>
      <c r="AW573" s="13" t="s">
        <v>35</v>
      </c>
      <c r="AX573" s="13" t="s">
        <v>80</v>
      </c>
      <c r="AY573" s="218" t="s">
        <v>177</v>
      </c>
    </row>
    <row r="574" spans="1:65" s="14" customFormat="1">
      <c r="B574" s="219"/>
      <c r="C574" s="220"/>
      <c r="D574" s="209" t="s">
        <v>186</v>
      </c>
      <c r="E574" s="221" t="s">
        <v>1</v>
      </c>
      <c r="F574" s="222" t="s">
        <v>188</v>
      </c>
      <c r="G574" s="220"/>
      <c r="H574" s="223">
        <v>2.585</v>
      </c>
      <c r="I574" s="224"/>
      <c r="J574" s="220"/>
      <c r="K574" s="220"/>
      <c r="L574" s="225"/>
      <c r="M574" s="226"/>
      <c r="N574" s="227"/>
      <c r="O574" s="227"/>
      <c r="P574" s="227"/>
      <c r="Q574" s="227"/>
      <c r="R574" s="227"/>
      <c r="S574" s="227"/>
      <c r="T574" s="228"/>
      <c r="AT574" s="229" t="s">
        <v>186</v>
      </c>
      <c r="AU574" s="229" t="s">
        <v>89</v>
      </c>
      <c r="AV574" s="14" t="s">
        <v>184</v>
      </c>
      <c r="AW574" s="14" t="s">
        <v>35</v>
      </c>
      <c r="AX574" s="14" t="s">
        <v>87</v>
      </c>
      <c r="AY574" s="229" t="s">
        <v>177</v>
      </c>
    </row>
    <row r="575" spans="1:65" s="2" customFormat="1" ht="24.2" customHeight="1">
      <c r="A575" s="35"/>
      <c r="B575" s="36"/>
      <c r="C575" s="193" t="s">
        <v>586</v>
      </c>
      <c r="D575" s="193" t="s">
        <v>180</v>
      </c>
      <c r="E575" s="194" t="s">
        <v>1255</v>
      </c>
      <c r="F575" s="195" t="s">
        <v>1256</v>
      </c>
      <c r="G575" s="196" t="s">
        <v>199</v>
      </c>
      <c r="H575" s="197">
        <v>3.24</v>
      </c>
      <c r="I575" s="198"/>
      <c r="J575" s="199">
        <f>ROUND(I575*H575,2)</f>
        <v>0</v>
      </c>
      <c r="K575" s="200"/>
      <c r="L575" s="40"/>
      <c r="M575" s="201" t="s">
        <v>1</v>
      </c>
      <c r="N575" s="202" t="s">
        <v>45</v>
      </c>
      <c r="O575" s="72"/>
      <c r="P575" s="203">
        <f>O575*H575</f>
        <v>0</v>
      </c>
      <c r="Q575" s="203">
        <v>0</v>
      </c>
      <c r="R575" s="203">
        <f>Q575*H575</f>
        <v>0</v>
      </c>
      <c r="S575" s="203">
        <v>7.4999999999999997E-2</v>
      </c>
      <c r="T575" s="204">
        <f>S575*H575</f>
        <v>0.24299999999999999</v>
      </c>
      <c r="U575" s="35"/>
      <c r="V575" s="35"/>
      <c r="W575" s="35"/>
      <c r="X575" s="35"/>
      <c r="Y575" s="35"/>
      <c r="Z575" s="35"/>
      <c r="AA575" s="35"/>
      <c r="AB575" s="35"/>
      <c r="AC575" s="35"/>
      <c r="AD575" s="35"/>
      <c r="AE575" s="35"/>
      <c r="AR575" s="205" t="s">
        <v>184</v>
      </c>
      <c r="AT575" s="205" t="s">
        <v>180</v>
      </c>
      <c r="AU575" s="205" t="s">
        <v>89</v>
      </c>
      <c r="AY575" s="18" t="s">
        <v>177</v>
      </c>
      <c r="BE575" s="206">
        <f>IF(N575="základní",J575,0)</f>
        <v>0</v>
      </c>
      <c r="BF575" s="206">
        <f>IF(N575="snížená",J575,0)</f>
        <v>0</v>
      </c>
      <c r="BG575" s="206">
        <f>IF(N575="zákl. přenesená",J575,0)</f>
        <v>0</v>
      </c>
      <c r="BH575" s="206">
        <f>IF(N575="sníž. přenesená",J575,0)</f>
        <v>0</v>
      </c>
      <c r="BI575" s="206">
        <f>IF(N575="nulová",J575,0)</f>
        <v>0</v>
      </c>
      <c r="BJ575" s="18" t="s">
        <v>87</v>
      </c>
      <c r="BK575" s="206">
        <f>ROUND(I575*H575,2)</f>
        <v>0</v>
      </c>
      <c r="BL575" s="18" t="s">
        <v>184</v>
      </c>
      <c r="BM575" s="205" t="s">
        <v>1257</v>
      </c>
    </row>
    <row r="576" spans="1:65" s="13" customFormat="1">
      <c r="B576" s="207"/>
      <c r="C576" s="208"/>
      <c r="D576" s="209" t="s">
        <v>186</v>
      </c>
      <c r="E576" s="210" t="s">
        <v>1</v>
      </c>
      <c r="F576" s="211" t="s">
        <v>1258</v>
      </c>
      <c r="G576" s="208"/>
      <c r="H576" s="212">
        <v>3.24</v>
      </c>
      <c r="I576" s="213"/>
      <c r="J576" s="208"/>
      <c r="K576" s="208"/>
      <c r="L576" s="214"/>
      <c r="M576" s="215"/>
      <c r="N576" s="216"/>
      <c r="O576" s="216"/>
      <c r="P576" s="216"/>
      <c r="Q576" s="216"/>
      <c r="R576" s="216"/>
      <c r="S576" s="216"/>
      <c r="T576" s="217"/>
      <c r="AT576" s="218" t="s">
        <v>186</v>
      </c>
      <c r="AU576" s="218" t="s">
        <v>89</v>
      </c>
      <c r="AV576" s="13" t="s">
        <v>89</v>
      </c>
      <c r="AW576" s="13" t="s">
        <v>35</v>
      </c>
      <c r="AX576" s="13" t="s">
        <v>87</v>
      </c>
      <c r="AY576" s="218" t="s">
        <v>177</v>
      </c>
    </row>
    <row r="577" spans="1:65" s="2" customFormat="1" ht="21.75" customHeight="1">
      <c r="A577" s="35"/>
      <c r="B577" s="36"/>
      <c r="C577" s="193" t="s">
        <v>591</v>
      </c>
      <c r="D577" s="193" t="s">
        <v>180</v>
      </c>
      <c r="E577" s="194" t="s">
        <v>1259</v>
      </c>
      <c r="F577" s="195" t="s">
        <v>1260</v>
      </c>
      <c r="G577" s="196" t="s">
        <v>199</v>
      </c>
      <c r="H577" s="197">
        <v>64.56</v>
      </c>
      <c r="I577" s="198"/>
      <c r="J577" s="199">
        <f>ROUND(I577*H577,2)</f>
        <v>0</v>
      </c>
      <c r="K577" s="200"/>
      <c r="L577" s="40"/>
      <c r="M577" s="201" t="s">
        <v>1</v>
      </c>
      <c r="N577" s="202" t="s">
        <v>45</v>
      </c>
      <c r="O577" s="72"/>
      <c r="P577" s="203">
        <f>O577*H577</f>
        <v>0</v>
      </c>
      <c r="Q577" s="203">
        <v>0</v>
      </c>
      <c r="R577" s="203">
        <f>Q577*H577</f>
        <v>0</v>
      </c>
      <c r="S577" s="203">
        <v>7.5999999999999998E-2</v>
      </c>
      <c r="T577" s="204">
        <f>S577*H577</f>
        <v>4.9065599999999998</v>
      </c>
      <c r="U577" s="35"/>
      <c r="V577" s="35"/>
      <c r="W577" s="35"/>
      <c r="X577" s="35"/>
      <c r="Y577" s="35"/>
      <c r="Z577" s="35"/>
      <c r="AA577" s="35"/>
      <c r="AB577" s="35"/>
      <c r="AC577" s="35"/>
      <c r="AD577" s="35"/>
      <c r="AE577" s="35"/>
      <c r="AR577" s="205" t="s">
        <v>184</v>
      </c>
      <c r="AT577" s="205" t="s">
        <v>180</v>
      </c>
      <c r="AU577" s="205" t="s">
        <v>89</v>
      </c>
      <c r="AY577" s="18" t="s">
        <v>177</v>
      </c>
      <c r="BE577" s="206">
        <f>IF(N577="základní",J577,0)</f>
        <v>0</v>
      </c>
      <c r="BF577" s="206">
        <f>IF(N577="snížená",J577,0)</f>
        <v>0</v>
      </c>
      <c r="BG577" s="206">
        <f>IF(N577="zákl. přenesená",J577,0)</f>
        <v>0</v>
      </c>
      <c r="BH577" s="206">
        <f>IF(N577="sníž. přenesená",J577,0)</f>
        <v>0</v>
      </c>
      <c r="BI577" s="206">
        <f>IF(N577="nulová",J577,0)</f>
        <v>0</v>
      </c>
      <c r="BJ577" s="18" t="s">
        <v>87</v>
      </c>
      <c r="BK577" s="206">
        <f>ROUND(I577*H577,2)</f>
        <v>0</v>
      </c>
      <c r="BL577" s="18" t="s">
        <v>184</v>
      </c>
      <c r="BM577" s="205" t="s">
        <v>1261</v>
      </c>
    </row>
    <row r="578" spans="1:65" s="13" customFormat="1">
      <c r="B578" s="207"/>
      <c r="C578" s="208"/>
      <c r="D578" s="209" t="s">
        <v>186</v>
      </c>
      <c r="E578" s="210" t="s">
        <v>1</v>
      </c>
      <c r="F578" s="211" t="s">
        <v>1262</v>
      </c>
      <c r="G578" s="208"/>
      <c r="H578" s="212">
        <v>64.56</v>
      </c>
      <c r="I578" s="213"/>
      <c r="J578" s="208"/>
      <c r="K578" s="208"/>
      <c r="L578" s="214"/>
      <c r="M578" s="215"/>
      <c r="N578" s="216"/>
      <c r="O578" s="216"/>
      <c r="P578" s="216"/>
      <c r="Q578" s="216"/>
      <c r="R578" s="216"/>
      <c r="S578" s="216"/>
      <c r="T578" s="217"/>
      <c r="AT578" s="218" t="s">
        <v>186</v>
      </c>
      <c r="AU578" s="218" t="s">
        <v>89</v>
      </c>
      <c r="AV578" s="13" t="s">
        <v>89</v>
      </c>
      <c r="AW578" s="13" t="s">
        <v>35</v>
      </c>
      <c r="AX578" s="13" t="s">
        <v>87</v>
      </c>
      <c r="AY578" s="218" t="s">
        <v>177</v>
      </c>
    </row>
    <row r="579" spans="1:65" s="2" customFormat="1" ht="21.75" customHeight="1">
      <c r="A579" s="35"/>
      <c r="B579" s="36"/>
      <c r="C579" s="193" t="s">
        <v>595</v>
      </c>
      <c r="D579" s="193" t="s">
        <v>180</v>
      </c>
      <c r="E579" s="194" t="s">
        <v>1263</v>
      </c>
      <c r="F579" s="195" t="s">
        <v>1264</v>
      </c>
      <c r="G579" s="196" t="s">
        <v>199</v>
      </c>
      <c r="H579" s="197">
        <v>21.4</v>
      </c>
      <c r="I579" s="198"/>
      <c r="J579" s="199">
        <f>ROUND(I579*H579,2)</f>
        <v>0</v>
      </c>
      <c r="K579" s="200"/>
      <c r="L579" s="40"/>
      <c r="M579" s="201" t="s">
        <v>1</v>
      </c>
      <c r="N579" s="202" t="s">
        <v>45</v>
      </c>
      <c r="O579" s="72"/>
      <c r="P579" s="203">
        <f>O579*H579</f>
        <v>0</v>
      </c>
      <c r="Q579" s="203">
        <v>0</v>
      </c>
      <c r="R579" s="203">
        <f>Q579*H579</f>
        <v>0</v>
      </c>
      <c r="S579" s="203">
        <v>6.3E-2</v>
      </c>
      <c r="T579" s="204">
        <f>S579*H579</f>
        <v>1.3481999999999998</v>
      </c>
      <c r="U579" s="35"/>
      <c r="V579" s="35"/>
      <c r="W579" s="35"/>
      <c r="X579" s="35"/>
      <c r="Y579" s="35"/>
      <c r="Z579" s="35"/>
      <c r="AA579" s="35"/>
      <c r="AB579" s="35"/>
      <c r="AC579" s="35"/>
      <c r="AD579" s="35"/>
      <c r="AE579" s="35"/>
      <c r="AR579" s="205" t="s">
        <v>184</v>
      </c>
      <c r="AT579" s="205" t="s">
        <v>180</v>
      </c>
      <c r="AU579" s="205" t="s">
        <v>89</v>
      </c>
      <c r="AY579" s="18" t="s">
        <v>177</v>
      </c>
      <c r="BE579" s="206">
        <f>IF(N579="základní",J579,0)</f>
        <v>0</v>
      </c>
      <c r="BF579" s="206">
        <f>IF(N579="snížená",J579,0)</f>
        <v>0</v>
      </c>
      <c r="BG579" s="206">
        <f>IF(N579="zákl. přenesená",J579,0)</f>
        <v>0</v>
      </c>
      <c r="BH579" s="206">
        <f>IF(N579="sníž. přenesená",J579,0)</f>
        <v>0</v>
      </c>
      <c r="BI579" s="206">
        <f>IF(N579="nulová",J579,0)</f>
        <v>0</v>
      </c>
      <c r="BJ579" s="18" t="s">
        <v>87</v>
      </c>
      <c r="BK579" s="206">
        <f>ROUND(I579*H579,2)</f>
        <v>0</v>
      </c>
      <c r="BL579" s="18" t="s">
        <v>184</v>
      </c>
      <c r="BM579" s="205" t="s">
        <v>1265</v>
      </c>
    </row>
    <row r="580" spans="1:65" s="13" customFormat="1">
      <c r="B580" s="207"/>
      <c r="C580" s="208"/>
      <c r="D580" s="209" t="s">
        <v>186</v>
      </c>
      <c r="E580" s="210" t="s">
        <v>1</v>
      </c>
      <c r="F580" s="211" t="s">
        <v>1266</v>
      </c>
      <c r="G580" s="208"/>
      <c r="H580" s="212">
        <v>21.4</v>
      </c>
      <c r="I580" s="213"/>
      <c r="J580" s="208"/>
      <c r="K580" s="208"/>
      <c r="L580" s="214"/>
      <c r="M580" s="215"/>
      <c r="N580" s="216"/>
      <c r="O580" s="216"/>
      <c r="P580" s="216"/>
      <c r="Q580" s="216"/>
      <c r="R580" s="216"/>
      <c r="S580" s="216"/>
      <c r="T580" s="217"/>
      <c r="AT580" s="218" t="s">
        <v>186</v>
      </c>
      <c r="AU580" s="218" t="s">
        <v>89</v>
      </c>
      <c r="AV580" s="13" t="s">
        <v>89</v>
      </c>
      <c r="AW580" s="13" t="s">
        <v>35</v>
      </c>
      <c r="AX580" s="13" t="s">
        <v>87</v>
      </c>
      <c r="AY580" s="218" t="s">
        <v>177</v>
      </c>
    </row>
    <row r="581" spans="1:65" s="2" customFormat="1" ht="24.2" customHeight="1">
      <c r="A581" s="35"/>
      <c r="B581" s="36"/>
      <c r="C581" s="193" t="s">
        <v>599</v>
      </c>
      <c r="D581" s="193" t="s">
        <v>180</v>
      </c>
      <c r="E581" s="194" t="s">
        <v>1267</v>
      </c>
      <c r="F581" s="195" t="s">
        <v>1268</v>
      </c>
      <c r="G581" s="196" t="s">
        <v>183</v>
      </c>
      <c r="H581" s="197">
        <v>2.165</v>
      </c>
      <c r="I581" s="198"/>
      <c r="J581" s="199">
        <f>ROUND(I581*H581,2)</f>
        <v>0</v>
      </c>
      <c r="K581" s="200"/>
      <c r="L581" s="40"/>
      <c r="M581" s="201" t="s">
        <v>1</v>
      </c>
      <c r="N581" s="202" t="s">
        <v>45</v>
      </c>
      <c r="O581" s="72"/>
      <c r="P581" s="203">
        <f>O581*H581</f>
        <v>0</v>
      </c>
      <c r="Q581" s="203">
        <v>0</v>
      </c>
      <c r="R581" s="203">
        <f>Q581*H581</f>
        <v>0</v>
      </c>
      <c r="S581" s="203">
        <v>1.8</v>
      </c>
      <c r="T581" s="204">
        <f>S581*H581</f>
        <v>3.8970000000000002</v>
      </c>
      <c r="U581" s="35"/>
      <c r="V581" s="35"/>
      <c r="W581" s="35"/>
      <c r="X581" s="35"/>
      <c r="Y581" s="35"/>
      <c r="Z581" s="35"/>
      <c r="AA581" s="35"/>
      <c r="AB581" s="35"/>
      <c r="AC581" s="35"/>
      <c r="AD581" s="35"/>
      <c r="AE581" s="35"/>
      <c r="AR581" s="205" t="s">
        <v>184</v>
      </c>
      <c r="AT581" s="205" t="s">
        <v>180</v>
      </c>
      <c r="AU581" s="205" t="s">
        <v>89</v>
      </c>
      <c r="AY581" s="18" t="s">
        <v>177</v>
      </c>
      <c r="BE581" s="206">
        <f>IF(N581="základní",J581,0)</f>
        <v>0</v>
      </c>
      <c r="BF581" s="206">
        <f>IF(N581="snížená",J581,0)</f>
        <v>0</v>
      </c>
      <c r="BG581" s="206">
        <f>IF(N581="zákl. přenesená",J581,0)</f>
        <v>0</v>
      </c>
      <c r="BH581" s="206">
        <f>IF(N581="sníž. přenesená",J581,0)</f>
        <v>0</v>
      </c>
      <c r="BI581" s="206">
        <f>IF(N581="nulová",J581,0)</f>
        <v>0</v>
      </c>
      <c r="BJ581" s="18" t="s">
        <v>87</v>
      </c>
      <c r="BK581" s="206">
        <f>ROUND(I581*H581,2)</f>
        <v>0</v>
      </c>
      <c r="BL581" s="18" t="s">
        <v>184</v>
      </c>
      <c r="BM581" s="205" t="s">
        <v>1269</v>
      </c>
    </row>
    <row r="582" spans="1:65" s="13" customFormat="1">
      <c r="B582" s="207"/>
      <c r="C582" s="208"/>
      <c r="D582" s="209" t="s">
        <v>186</v>
      </c>
      <c r="E582" s="210" t="s">
        <v>1</v>
      </c>
      <c r="F582" s="211" t="s">
        <v>1270</v>
      </c>
      <c r="G582" s="208"/>
      <c r="H582" s="212">
        <v>2.165</v>
      </c>
      <c r="I582" s="213"/>
      <c r="J582" s="208"/>
      <c r="K582" s="208"/>
      <c r="L582" s="214"/>
      <c r="M582" s="215"/>
      <c r="N582" s="216"/>
      <c r="O582" s="216"/>
      <c r="P582" s="216"/>
      <c r="Q582" s="216"/>
      <c r="R582" s="216"/>
      <c r="S582" s="216"/>
      <c r="T582" s="217"/>
      <c r="AT582" s="218" t="s">
        <v>186</v>
      </c>
      <c r="AU582" s="218" t="s">
        <v>89</v>
      </c>
      <c r="AV582" s="13" t="s">
        <v>89</v>
      </c>
      <c r="AW582" s="13" t="s">
        <v>35</v>
      </c>
      <c r="AX582" s="13" t="s">
        <v>87</v>
      </c>
      <c r="AY582" s="218" t="s">
        <v>177</v>
      </c>
    </row>
    <row r="583" spans="1:65" s="2" customFormat="1" ht="24.2" customHeight="1">
      <c r="A583" s="35"/>
      <c r="B583" s="36"/>
      <c r="C583" s="193" t="s">
        <v>604</v>
      </c>
      <c r="D583" s="193" t="s">
        <v>180</v>
      </c>
      <c r="E583" s="194" t="s">
        <v>1271</v>
      </c>
      <c r="F583" s="195" t="s">
        <v>1272</v>
      </c>
      <c r="G583" s="196" t="s">
        <v>251</v>
      </c>
      <c r="H583" s="197">
        <v>54</v>
      </c>
      <c r="I583" s="198"/>
      <c r="J583" s="199">
        <f>ROUND(I583*H583,2)</f>
        <v>0</v>
      </c>
      <c r="K583" s="200"/>
      <c r="L583" s="40"/>
      <c r="M583" s="201" t="s">
        <v>1</v>
      </c>
      <c r="N583" s="202" t="s">
        <v>45</v>
      </c>
      <c r="O583" s="72"/>
      <c r="P583" s="203">
        <f>O583*H583</f>
        <v>0</v>
      </c>
      <c r="Q583" s="203">
        <v>4.938E-2</v>
      </c>
      <c r="R583" s="203">
        <f>Q583*H583</f>
        <v>2.6665200000000002</v>
      </c>
      <c r="S583" s="203">
        <v>0</v>
      </c>
      <c r="T583" s="204">
        <f>S583*H583</f>
        <v>0</v>
      </c>
      <c r="U583" s="35"/>
      <c r="V583" s="35"/>
      <c r="W583" s="35"/>
      <c r="X583" s="35"/>
      <c r="Y583" s="35"/>
      <c r="Z583" s="35"/>
      <c r="AA583" s="35"/>
      <c r="AB583" s="35"/>
      <c r="AC583" s="35"/>
      <c r="AD583" s="35"/>
      <c r="AE583" s="35"/>
      <c r="AR583" s="205" t="s">
        <v>184</v>
      </c>
      <c r="AT583" s="205" t="s">
        <v>180</v>
      </c>
      <c r="AU583" s="205" t="s">
        <v>89</v>
      </c>
      <c r="AY583" s="18" t="s">
        <v>177</v>
      </c>
      <c r="BE583" s="206">
        <f>IF(N583="základní",J583,0)</f>
        <v>0</v>
      </c>
      <c r="BF583" s="206">
        <f>IF(N583="snížená",J583,0)</f>
        <v>0</v>
      </c>
      <c r="BG583" s="206">
        <f>IF(N583="zákl. přenesená",J583,0)</f>
        <v>0</v>
      </c>
      <c r="BH583" s="206">
        <f>IF(N583="sníž. přenesená",J583,0)</f>
        <v>0</v>
      </c>
      <c r="BI583" s="206">
        <f>IF(N583="nulová",J583,0)</f>
        <v>0</v>
      </c>
      <c r="BJ583" s="18" t="s">
        <v>87</v>
      </c>
      <c r="BK583" s="206">
        <f>ROUND(I583*H583,2)</f>
        <v>0</v>
      </c>
      <c r="BL583" s="18" t="s">
        <v>184</v>
      </c>
      <c r="BM583" s="205" t="s">
        <v>1273</v>
      </c>
    </row>
    <row r="584" spans="1:65" s="13" customFormat="1">
      <c r="B584" s="207"/>
      <c r="C584" s="208"/>
      <c r="D584" s="209" t="s">
        <v>186</v>
      </c>
      <c r="E584" s="210" t="s">
        <v>1</v>
      </c>
      <c r="F584" s="211" t="s">
        <v>1274</v>
      </c>
      <c r="G584" s="208"/>
      <c r="H584" s="212">
        <v>54</v>
      </c>
      <c r="I584" s="213"/>
      <c r="J584" s="208"/>
      <c r="K584" s="208"/>
      <c r="L584" s="214"/>
      <c r="M584" s="215"/>
      <c r="N584" s="216"/>
      <c r="O584" s="216"/>
      <c r="P584" s="216"/>
      <c r="Q584" s="216"/>
      <c r="R584" s="216"/>
      <c r="S584" s="216"/>
      <c r="T584" s="217"/>
      <c r="AT584" s="218" t="s">
        <v>186</v>
      </c>
      <c r="AU584" s="218" t="s">
        <v>89</v>
      </c>
      <c r="AV584" s="13" t="s">
        <v>89</v>
      </c>
      <c r="AW584" s="13" t="s">
        <v>35</v>
      </c>
      <c r="AX584" s="13" t="s">
        <v>87</v>
      </c>
      <c r="AY584" s="218" t="s">
        <v>177</v>
      </c>
    </row>
    <row r="585" spans="1:65" s="2" customFormat="1" ht="24.2" customHeight="1">
      <c r="A585" s="35"/>
      <c r="B585" s="36"/>
      <c r="C585" s="193" t="s">
        <v>608</v>
      </c>
      <c r="D585" s="193" t="s">
        <v>180</v>
      </c>
      <c r="E585" s="194" t="s">
        <v>1275</v>
      </c>
      <c r="F585" s="195" t="s">
        <v>1276</v>
      </c>
      <c r="G585" s="196" t="s">
        <v>251</v>
      </c>
      <c r="H585" s="197">
        <v>5.39</v>
      </c>
      <c r="I585" s="198"/>
      <c r="J585" s="199">
        <f>ROUND(I585*H585,2)</f>
        <v>0</v>
      </c>
      <c r="K585" s="200"/>
      <c r="L585" s="40"/>
      <c r="M585" s="201" t="s">
        <v>1</v>
      </c>
      <c r="N585" s="202" t="s">
        <v>45</v>
      </c>
      <c r="O585" s="72"/>
      <c r="P585" s="203">
        <f>O585*H585</f>
        <v>0</v>
      </c>
      <c r="Q585" s="203">
        <v>5.13E-3</v>
      </c>
      <c r="R585" s="203">
        <f>Q585*H585</f>
        <v>2.7650699999999997E-2</v>
      </c>
      <c r="S585" s="203">
        <v>0.27</v>
      </c>
      <c r="T585" s="204">
        <f>S585*H585</f>
        <v>1.4553</v>
      </c>
      <c r="U585" s="35"/>
      <c r="V585" s="35"/>
      <c r="W585" s="35"/>
      <c r="X585" s="35"/>
      <c r="Y585" s="35"/>
      <c r="Z585" s="35"/>
      <c r="AA585" s="35"/>
      <c r="AB585" s="35"/>
      <c r="AC585" s="35"/>
      <c r="AD585" s="35"/>
      <c r="AE585" s="35"/>
      <c r="AR585" s="205" t="s">
        <v>184</v>
      </c>
      <c r="AT585" s="205" t="s">
        <v>180</v>
      </c>
      <c r="AU585" s="205" t="s">
        <v>89</v>
      </c>
      <c r="AY585" s="18" t="s">
        <v>177</v>
      </c>
      <c r="BE585" s="206">
        <f>IF(N585="základní",J585,0)</f>
        <v>0</v>
      </c>
      <c r="BF585" s="206">
        <f>IF(N585="snížená",J585,0)</f>
        <v>0</v>
      </c>
      <c r="BG585" s="206">
        <f>IF(N585="zákl. přenesená",J585,0)</f>
        <v>0</v>
      </c>
      <c r="BH585" s="206">
        <f>IF(N585="sníž. přenesená",J585,0)</f>
        <v>0</v>
      </c>
      <c r="BI585" s="206">
        <f>IF(N585="nulová",J585,0)</f>
        <v>0</v>
      </c>
      <c r="BJ585" s="18" t="s">
        <v>87</v>
      </c>
      <c r="BK585" s="206">
        <f>ROUND(I585*H585,2)</f>
        <v>0</v>
      </c>
      <c r="BL585" s="18" t="s">
        <v>184</v>
      </c>
      <c r="BM585" s="205" t="s">
        <v>1277</v>
      </c>
    </row>
    <row r="586" spans="1:65" s="15" customFormat="1">
      <c r="B586" s="230"/>
      <c r="C586" s="231"/>
      <c r="D586" s="209" t="s">
        <v>186</v>
      </c>
      <c r="E586" s="232" t="s">
        <v>1</v>
      </c>
      <c r="F586" s="233" t="s">
        <v>1278</v>
      </c>
      <c r="G586" s="231"/>
      <c r="H586" s="232" t="s">
        <v>1</v>
      </c>
      <c r="I586" s="234"/>
      <c r="J586" s="231"/>
      <c r="K586" s="231"/>
      <c r="L586" s="235"/>
      <c r="M586" s="236"/>
      <c r="N586" s="237"/>
      <c r="O586" s="237"/>
      <c r="P586" s="237"/>
      <c r="Q586" s="237"/>
      <c r="R586" s="237"/>
      <c r="S586" s="237"/>
      <c r="T586" s="238"/>
      <c r="AT586" s="239" t="s">
        <v>186</v>
      </c>
      <c r="AU586" s="239" t="s">
        <v>89</v>
      </c>
      <c r="AV586" s="15" t="s">
        <v>87</v>
      </c>
      <c r="AW586" s="15" t="s">
        <v>35</v>
      </c>
      <c r="AX586" s="15" t="s">
        <v>80</v>
      </c>
      <c r="AY586" s="239" t="s">
        <v>177</v>
      </c>
    </row>
    <row r="587" spans="1:65" s="13" customFormat="1">
      <c r="B587" s="207"/>
      <c r="C587" s="208"/>
      <c r="D587" s="209" t="s">
        <v>186</v>
      </c>
      <c r="E587" s="210" t="s">
        <v>1</v>
      </c>
      <c r="F587" s="211" t="s">
        <v>1279</v>
      </c>
      <c r="G587" s="208"/>
      <c r="H587" s="212">
        <v>5.39</v>
      </c>
      <c r="I587" s="213"/>
      <c r="J587" s="208"/>
      <c r="K587" s="208"/>
      <c r="L587" s="214"/>
      <c r="M587" s="215"/>
      <c r="N587" s="216"/>
      <c r="O587" s="216"/>
      <c r="P587" s="216"/>
      <c r="Q587" s="216"/>
      <c r="R587" s="216"/>
      <c r="S587" s="216"/>
      <c r="T587" s="217"/>
      <c r="AT587" s="218" t="s">
        <v>186</v>
      </c>
      <c r="AU587" s="218" t="s">
        <v>89</v>
      </c>
      <c r="AV587" s="13" t="s">
        <v>89</v>
      </c>
      <c r="AW587" s="13" t="s">
        <v>35</v>
      </c>
      <c r="AX587" s="13" t="s">
        <v>80</v>
      </c>
      <c r="AY587" s="218" t="s">
        <v>177</v>
      </c>
    </row>
    <row r="588" spans="1:65" s="14" customFormat="1">
      <c r="B588" s="219"/>
      <c r="C588" s="220"/>
      <c r="D588" s="209" t="s">
        <v>186</v>
      </c>
      <c r="E588" s="221" t="s">
        <v>1</v>
      </c>
      <c r="F588" s="222" t="s">
        <v>188</v>
      </c>
      <c r="G588" s="220"/>
      <c r="H588" s="223">
        <v>5.39</v>
      </c>
      <c r="I588" s="224"/>
      <c r="J588" s="220"/>
      <c r="K588" s="220"/>
      <c r="L588" s="225"/>
      <c r="M588" s="226"/>
      <c r="N588" s="227"/>
      <c r="O588" s="227"/>
      <c r="P588" s="227"/>
      <c r="Q588" s="227"/>
      <c r="R588" s="227"/>
      <c r="S588" s="227"/>
      <c r="T588" s="228"/>
      <c r="AT588" s="229" t="s">
        <v>186</v>
      </c>
      <c r="AU588" s="229" t="s">
        <v>89</v>
      </c>
      <c r="AV588" s="14" t="s">
        <v>184</v>
      </c>
      <c r="AW588" s="14" t="s">
        <v>35</v>
      </c>
      <c r="AX588" s="14" t="s">
        <v>87</v>
      </c>
      <c r="AY588" s="229" t="s">
        <v>177</v>
      </c>
    </row>
    <row r="589" spans="1:65" s="2" customFormat="1" ht="24.2" customHeight="1">
      <c r="A589" s="35"/>
      <c r="B589" s="36"/>
      <c r="C589" s="193" t="s">
        <v>613</v>
      </c>
      <c r="D589" s="193" t="s">
        <v>180</v>
      </c>
      <c r="E589" s="194" t="s">
        <v>1280</v>
      </c>
      <c r="F589" s="195" t="s">
        <v>1281</v>
      </c>
      <c r="G589" s="196" t="s">
        <v>251</v>
      </c>
      <c r="H589" s="197">
        <v>94.58</v>
      </c>
      <c r="I589" s="198"/>
      <c r="J589" s="199">
        <f>ROUND(I589*H589,2)</f>
        <v>0</v>
      </c>
      <c r="K589" s="200"/>
      <c r="L589" s="40"/>
      <c r="M589" s="201" t="s">
        <v>1</v>
      </c>
      <c r="N589" s="202" t="s">
        <v>45</v>
      </c>
      <c r="O589" s="72"/>
      <c r="P589" s="203">
        <f>O589*H589</f>
        <v>0</v>
      </c>
      <c r="Q589" s="203">
        <v>0</v>
      </c>
      <c r="R589" s="203">
        <f>Q589*H589</f>
        <v>0</v>
      </c>
      <c r="S589" s="203">
        <v>0</v>
      </c>
      <c r="T589" s="204">
        <f>S589*H589</f>
        <v>0</v>
      </c>
      <c r="U589" s="35"/>
      <c r="V589" s="35"/>
      <c r="W589" s="35"/>
      <c r="X589" s="35"/>
      <c r="Y589" s="35"/>
      <c r="Z589" s="35"/>
      <c r="AA589" s="35"/>
      <c r="AB589" s="35"/>
      <c r="AC589" s="35"/>
      <c r="AD589" s="35"/>
      <c r="AE589" s="35"/>
      <c r="AR589" s="205" t="s">
        <v>184</v>
      </c>
      <c r="AT589" s="205" t="s">
        <v>180</v>
      </c>
      <c r="AU589" s="205" t="s">
        <v>89</v>
      </c>
      <c r="AY589" s="18" t="s">
        <v>177</v>
      </c>
      <c r="BE589" s="206">
        <f>IF(N589="základní",J589,0)</f>
        <v>0</v>
      </c>
      <c r="BF589" s="206">
        <f>IF(N589="snížená",J589,0)</f>
        <v>0</v>
      </c>
      <c r="BG589" s="206">
        <f>IF(N589="zákl. přenesená",J589,0)</f>
        <v>0</v>
      </c>
      <c r="BH589" s="206">
        <f>IF(N589="sníž. přenesená",J589,0)</f>
        <v>0</v>
      </c>
      <c r="BI589" s="206">
        <f>IF(N589="nulová",J589,0)</f>
        <v>0</v>
      </c>
      <c r="BJ589" s="18" t="s">
        <v>87</v>
      </c>
      <c r="BK589" s="206">
        <f>ROUND(I589*H589,2)</f>
        <v>0</v>
      </c>
      <c r="BL589" s="18" t="s">
        <v>184</v>
      </c>
      <c r="BM589" s="205" t="s">
        <v>1282</v>
      </c>
    </row>
    <row r="590" spans="1:65" s="15" customFormat="1">
      <c r="B590" s="230"/>
      <c r="C590" s="231"/>
      <c r="D590" s="209" t="s">
        <v>186</v>
      </c>
      <c r="E590" s="232" t="s">
        <v>1</v>
      </c>
      <c r="F590" s="233" t="s">
        <v>1148</v>
      </c>
      <c r="G590" s="231"/>
      <c r="H590" s="232" t="s">
        <v>1</v>
      </c>
      <c r="I590" s="234"/>
      <c r="J590" s="231"/>
      <c r="K590" s="231"/>
      <c r="L590" s="235"/>
      <c r="M590" s="236"/>
      <c r="N590" s="237"/>
      <c r="O590" s="237"/>
      <c r="P590" s="237"/>
      <c r="Q590" s="237"/>
      <c r="R590" s="237"/>
      <c r="S590" s="237"/>
      <c r="T590" s="238"/>
      <c r="AT590" s="239" t="s">
        <v>186</v>
      </c>
      <c r="AU590" s="239" t="s">
        <v>89</v>
      </c>
      <c r="AV590" s="15" t="s">
        <v>87</v>
      </c>
      <c r="AW590" s="15" t="s">
        <v>35</v>
      </c>
      <c r="AX590" s="15" t="s">
        <v>80</v>
      </c>
      <c r="AY590" s="239" t="s">
        <v>177</v>
      </c>
    </row>
    <row r="591" spans="1:65" s="15" customFormat="1">
      <c r="B591" s="230"/>
      <c r="C591" s="231"/>
      <c r="D591" s="209" t="s">
        <v>186</v>
      </c>
      <c r="E591" s="232" t="s">
        <v>1</v>
      </c>
      <c r="F591" s="233" t="s">
        <v>1149</v>
      </c>
      <c r="G591" s="231"/>
      <c r="H591" s="232" t="s">
        <v>1</v>
      </c>
      <c r="I591" s="234"/>
      <c r="J591" s="231"/>
      <c r="K591" s="231"/>
      <c r="L591" s="235"/>
      <c r="M591" s="236"/>
      <c r="N591" s="237"/>
      <c r="O591" s="237"/>
      <c r="P591" s="237"/>
      <c r="Q591" s="237"/>
      <c r="R591" s="237"/>
      <c r="S591" s="237"/>
      <c r="T591" s="238"/>
      <c r="AT591" s="239" t="s">
        <v>186</v>
      </c>
      <c r="AU591" s="239" t="s">
        <v>89</v>
      </c>
      <c r="AV591" s="15" t="s">
        <v>87</v>
      </c>
      <c r="AW591" s="15" t="s">
        <v>35</v>
      </c>
      <c r="AX591" s="15" t="s">
        <v>80</v>
      </c>
      <c r="AY591" s="239" t="s">
        <v>177</v>
      </c>
    </row>
    <row r="592" spans="1:65" s="13" customFormat="1">
      <c r="B592" s="207"/>
      <c r="C592" s="208"/>
      <c r="D592" s="209" t="s">
        <v>186</v>
      </c>
      <c r="E592" s="210" t="s">
        <v>1</v>
      </c>
      <c r="F592" s="211" t="s">
        <v>1283</v>
      </c>
      <c r="G592" s="208"/>
      <c r="H592" s="212">
        <v>94.58</v>
      </c>
      <c r="I592" s="213"/>
      <c r="J592" s="208"/>
      <c r="K592" s="208"/>
      <c r="L592" s="214"/>
      <c r="M592" s="215"/>
      <c r="N592" s="216"/>
      <c r="O592" s="216"/>
      <c r="P592" s="216"/>
      <c r="Q592" s="216"/>
      <c r="R592" s="216"/>
      <c r="S592" s="216"/>
      <c r="T592" s="217"/>
      <c r="AT592" s="218" t="s">
        <v>186</v>
      </c>
      <c r="AU592" s="218" t="s">
        <v>89</v>
      </c>
      <c r="AV592" s="13" t="s">
        <v>89</v>
      </c>
      <c r="AW592" s="13" t="s">
        <v>35</v>
      </c>
      <c r="AX592" s="13" t="s">
        <v>80</v>
      </c>
      <c r="AY592" s="218" t="s">
        <v>177</v>
      </c>
    </row>
    <row r="593" spans="1:65" s="14" customFormat="1">
      <c r="B593" s="219"/>
      <c r="C593" s="220"/>
      <c r="D593" s="209" t="s">
        <v>186</v>
      </c>
      <c r="E593" s="221" t="s">
        <v>1</v>
      </c>
      <c r="F593" s="222" t="s">
        <v>188</v>
      </c>
      <c r="G593" s="220"/>
      <c r="H593" s="223">
        <v>94.58</v>
      </c>
      <c r="I593" s="224"/>
      <c r="J593" s="220"/>
      <c r="K593" s="220"/>
      <c r="L593" s="225"/>
      <c r="M593" s="226"/>
      <c r="N593" s="227"/>
      <c r="O593" s="227"/>
      <c r="P593" s="227"/>
      <c r="Q593" s="227"/>
      <c r="R593" s="227"/>
      <c r="S593" s="227"/>
      <c r="T593" s="228"/>
      <c r="AT593" s="229" t="s">
        <v>186</v>
      </c>
      <c r="AU593" s="229" t="s">
        <v>89</v>
      </c>
      <c r="AV593" s="14" t="s">
        <v>184</v>
      </c>
      <c r="AW593" s="14" t="s">
        <v>35</v>
      </c>
      <c r="AX593" s="14" t="s">
        <v>87</v>
      </c>
      <c r="AY593" s="229" t="s">
        <v>177</v>
      </c>
    </row>
    <row r="594" spans="1:65" s="2" customFormat="1" ht="37.9" customHeight="1">
      <c r="A594" s="35"/>
      <c r="B594" s="36"/>
      <c r="C594" s="193" t="s">
        <v>617</v>
      </c>
      <c r="D594" s="193" t="s">
        <v>180</v>
      </c>
      <c r="E594" s="194" t="s">
        <v>1284</v>
      </c>
      <c r="F594" s="195" t="s">
        <v>1285</v>
      </c>
      <c r="G594" s="196" t="s">
        <v>199</v>
      </c>
      <c r="H594" s="197">
        <v>476.44</v>
      </c>
      <c r="I594" s="198"/>
      <c r="J594" s="199">
        <f>ROUND(I594*H594,2)</f>
        <v>0</v>
      </c>
      <c r="K594" s="200"/>
      <c r="L594" s="40"/>
      <c r="M594" s="201" t="s">
        <v>1</v>
      </c>
      <c r="N594" s="202" t="s">
        <v>45</v>
      </c>
      <c r="O594" s="72"/>
      <c r="P594" s="203">
        <f>O594*H594</f>
        <v>0</v>
      </c>
      <c r="Q594" s="203">
        <v>0</v>
      </c>
      <c r="R594" s="203">
        <f>Q594*H594</f>
        <v>0</v>
      </c>
      <c r="S594" s="203">
        <v>4.0000000000000001E-3</v>
      </c>
      <c r="T594" s="204">
        <f>S594*H594</f>
        <v>1.9057600000000001</v>
      </c>
      <c r="U594" s="35"/>
      <c r="V594" s="35"/>
      <c r="W594" s="35"/>
      <c r="X594" s="35"/>
      <c r="Y594" s="35"/>
      <c r="Z594" s="35"/>
      <c r="AA594" s="35"/>
      <c r="AB594" s="35"/>
      <c r="AC594" s="35"/>
      <c r="AD594" s="35"/>
      <c r="AE594" s="35"/>
      <c r="AR594" s="205" t="s">
        <v>184</v>
      </c>
      <c r="AT594" s="205" t="s">
        <v>180</v>
      </c>
      <c r="AU594" s="205" t="s">
        <v>89</v>
      </c>
      <c r="AY594" s="18" t="s">
        <v>177</v>
      </c>
      <c r="BE594" s="206">
        <f>IF(N594="základní",J594,0)</f>
        <v>0</v>
      </c>
      <c r="BF594" s="206">
        <f>IF(N594="snížená",J594,0)</f>
        <v>0</v>
      </c>
      <c r="BG594" s="206">
        <f>IF(N594="zákl. přenesená",J594,0)</f>
        <v>0</v>
      </c>
      <c r="BH594" s="206">
        <f>IF(N594="sníž. přenesená",J594,0)</f>
        <v>0</v>
      </c>
      <c r="BI594" s="206">
        <f>IF(N594="nulová",J594,0)</f>
        <v>0</v>
      </c>
      <c r="BJ594" s="18" t="s">
        <v>87</v>
      </c>
      <c r="BK594" s="206">
        <f>ROUND(I594*H594,2)</f>
        <v>0</v>
      </c>
      <c r="BL594" s="18" t="s">
        <v>184</v>
      </c>
      <c r="BM594" s="205" t="s">
        <v>1286</v>
      </c>
    </row>
    <row r="595" spans="1:65" s="2" customFormat="1" ht="37.9" customHeight="1">
      <c r="A595" s="35"/>
      <c r="B595" s="36"/>
      <c r="C595" s="193" t="s">
        <v>621</v>
      </c>
      <c r="D595" s="193" t="s">
        <v>180</v>
      </c>
      <c r="E595" s="194" t="s">
        <v>1287</v>
      </c>
      <c r="F595" s="195" t="s">
        <v>1288</v>
      </c>
      <c r="G595" s="196" t="s">
        <v>199</v>
      </c>
      <c r="H595" s="197">
        <v>1881.35</v>
      </c>
      <c r="I595" s="198"/>
      <c r="J595" s="199">
        <f>ROUND(I595*H595,2)</f>
        <v>0</v>
      </c>
      <c r="K595" s="200"/>
      <c r="L595" s="40"/>
      <c r="M595" s="201" t="s">
        <v>1</v>
      </c>
      <c r="N595" s="202" t="s">
        <v>45</v>
      </c>
      <c r="O595" s="72"/>
      <c r="P595" s="203">
        <f>O595*H595</f>
        <v>0</v>
      </c>
      <c r="Q595" s="203">
        <v>0</v>
      </c>
      <c r="R595" s="203">
        <f>Q595*H595</f>
        <v>0</v>
      </c>
      <c r="S595" s="203">
        <v>4.0000000000000001E-3</v>
      </c>
      <c r="T595" s="204">
        <f>S595*H595</f>
        <v>7.5253999999999994</v>
      </c>
      <c r="U595" s="35"/>
      <c r="V595" s="35"/>
      <c r="W595" s="35"/>
      <c r="X595" s="35"/>
      <c r="Y595" s="35"/>
      <c r="Z595" s="35"/>
      <c r="AA595" s="35"/>
      <c r="AB595" s="35"/>
      <c r="AC595" s="35"/>
      <c r="AD595" s="35"/>
      <c r="AE595" s="35"/>
      <c r="AR595" s="205" t="s">
        <v>184</v>
      </c>
      <c r="AT595" s="205" t="s">
        <v>180</v>
      </c>
      <c r="AU595" s="205" t="s">
        <v>89</v>
      </c>
      <c r="AY595" s="18" t="s">
        <v>177</v>
      </c>
      <c r="BE595" s="206">
        <f>IF(N595="základní",J595,0)</f>
        <v>0</v>
      </c>
      <c r="BF595" s="206">
        <f>IF(N595="snížená",J595,0)</f>
        <v>0</v>
      </c>
      <c r="BG595" s="206">
        <f>IF(N595="zákl. přenesená",J595,0)</f>
        <v>0</v>
      </c>
      <c r="BH595" s="206">
        <f>IF(N595="sníž. přenesená",J595,0)</f>
        <v>0</v>
      </c>
      <c r="BI595" s="206">
        <f>IF(N595="nulová",J595,0)</f>
        <v>0</v>
      </c>
      <c r="BJ595" s="18" t="s">
        <v>87</v>
      </c>
      <c r="BK595" s="206">
        <f>ROUND(I595*H595,2)</f>
        <v>0</v>
      </c>
      <c r="BL595" s="18" t="s">
        <v>184</v>
      </c>
      <c r="BM595" s="205" t="s">
        <v>1289</v>
      </c>
    </row>
    <row r="596" spans="1:65" s="13" customFormat="1">
      <c r="B596" s="207"/>
      <c r="C596" s="208"/>
      <c r="D596" s="209" t="s">
        <v>186</v>
      </c>
      <c r="E596" s="210" t="s">
        <v>1</v>
      </c>
      <c r="F596" s="211" t="s">
        <v>1290</v>
      </c>
      <c r="G596" s="208"/>
      <c r="H596" s="212">
        <v>1881.35</v>
      </c>
      <c r="I596" s="213"/>
      <c r="J596" s="208"/>
      <c r="K596" s="208"/>
      <c r="L596" s="214"/>
      <c r="M596" s="215"/>
      <c r="N596" s="216"/>
      <c r="O596" s="216"/>
      <c r="P596" s="216"/>
      <c r="Q596" s="216"/>
      <c r="R596" s="216"/>
      <c r="S596" s="216"/>
      <c r="T596" s="217"/>
      <c r="AT596" s="218" t="s">
        <v>186</v>
      </c>
      <c r="AU596" s="218" t="s">
        <v>89</v>
      </c>
      <c r="AV596" s="13" t="s">
        <v>89</v>
      </c>
      <c r="AW596" s="13" t="s">
        <v>35</v>
      </c>
      <c r="AX596" s="13" t="s">
        <v>87</v>
      </c>
      <c r="AY596" s="218" t="s">
        <v>177</v>
      </c>
    </row>
    <row r="597" spans="1:65" s="2" customFormat="1" ht="24.2" customHeight="1">
      <c r="A597" s="35"/>
      <c r="B597" s="36"/>
      <c r="C597" s="193" t="s">
        <v>625</v>
      </c>
      <c r="D597" s="193" t="s">
        <v>180</v>
      </c>
      <c r="E597" s="194" t="s">
        <v>1291</v>
      </c>
      <c r="F597" s="195" t="s">
        <v>1292</v>
      </c>
      <c r="G597" s="196" t="s">
        <v>199</v>
      </c>
      <c r="H597" s="197">
        <v>847.04399999999998</v>
      </c>
      <c r="I597" s="198"/>
      <c r="J597" s="199">
        <f>ROUND(I597*H597,2)</f>
        <v>0</v>
      </c>
      <c r="K597" s="200"/>
      <c r="L597" s="40"/>
      <c r="M597" s="201" t="s">
        <v>1</v>
      </c>
      <c r="N597" s="202" t="s">
        <v>45</v>
      </c>
      <c r="O597" s="72"/>
      <c r="P597" s="203">
        <f>O597*H597</f>
        <v>0</v>
      </c>
      <c r="Q597" s="203">
        <v>0</v>
      </c>
      <c r="R597" s="203">
        <f>Q597*H597</f>
        <v>0</v>
      </c>
      <c r="S597" s="203">
        <v>6.8000000000000005E-2</v>
      </c>
      <c r="T597" s="204">
        <f>S597*H597</f>
        <v>57.598992000000003</v>
      </c>
      <c r="U597" s="35"/>
      <c r="V597" s="35"/>
      <c r="W597" s="35"/>
      <c r="X597" s="35"/>
      <c r="Y597" s="35"/>
      <c r="Z597" s="35"/>
      <c r="AA597" s="35"/>
      <c r="AB597" s="35"/>
      <c r="AC597" s="35"/>
      <c r="AD597" s="35"/>
      <c r="AE597" s="35"/>
      <c r="AR597" s="205" t="s">
        <v>184</v>
      </c>
      <c r="AT597" s="205" t="s">
        <v>180</v>
      </c>
      <c r="AU597" s="205" t="s">
        <v>89</v>
      </c>
      <c r="AY597" s="18" t="s">
        <v>177</v>
      </c>
      <c r="BE597" s="206">
        <f>IF(N597="základní",J597,0)</f>
        <v>0</v>
      </c>
      <c r="BF597" s="206">
        <f>IF(N597="snížená",J597,0)</f>
        <v>0</v>
      </c>
      <c r="BG597" s="206">
        <f>IF(N597="zákl. přenesená",J597,0)</f>
        <v>0</v>
      </c>
      <c r="BH597" s="206">
        <f>IF(N597="sníž. přenesená",J597,0)</f>
        <v>0</v>
      </c>
      <c r="BI597" s="206">
        <f>IF(N597="nulová",J597,0)</f>
        <v>0</v>
      </c>
      <c r="BJ597" s="18" t="s">
        <v>87</v>
      </c>
      <c r="BK597" s="206">
        <f>ROUND(I597*H597,2)</f>
        <v>0</v>
      </c>
      <c r="BL597" s="18" t="s">
        <v>184</v>
      </c>
      <c r="BM597" s="205" t="s">
        <v>1293</v>
      </c>
    </row>
    <row r="598" spans="1:65" s="15" customFormat="1">
      <c r="B598" s="230"/>
      <c r="C598" s="231"/>
      <c r="D598" s="209" t="s">
        <v>186</v>
      </c>
      <c r="E598" s="232" t="s">
        <v>1</v>
      </c>
      <c r="F598" s="233" t="s">
        <v>1294</v>
      </c>
      <c r="G598" s="231"/>
      <c r="H598" s="232" t="s">
        <v>1</v>
      </c>
      <c r="I598" s="234"/>
      <c r="J598" s="231"/>
      <c r="K598" s="231"/>
      <c r="L598" s="235"/>
      <c r="M598" s="236"/>
      <c r="N598" s="237"/>
      <c r="O598" s="237"/>
      <c r="P598" s="237"/>
      <c r="Q598" s="237"/>
      <c r="R598" s="237"/>
      <c r="S598" s="237"/>
      <c r="T598" s="238"/>
      <c r="AT598" s="239" t="s">
        <v>186</v>
      </c>
      <c r="AU598" s="239" t="s">
        <v>89</v>
      </c>
      <c r="AV598" s="15" t="s">
        <v>87</v>
      </c>
      <c r="AW598" s="15" t="s">
        <v>35</v>
      </c>
      <c r="AX598" s="15" t="s">
        <v>80</v>
      </c>
      <c r="AY598" s="239" t="s">
        <v>177</v>
      </c>
    </row>
    <row r="599" spans="1:65" s="15" customFormat="1">
      <c r="B599" s="230"/>
      <c r="C599" s="231"/>
      <c r="D599" s="209" t="s">
        <v>186</v>
      </c>
      <c r="E599" s="232" t="s">
        <v>1</v>
      </c>
      <c r="F599" s="233" t="s">
        <v>1295</v>
      </c>
      <c r="G599" s="231"/>
      <c r="H599" s="232" t="s">
        <v>1</v>
      </c>
      <c r="I599" s="234"/>
      <c r="J599" s="231"/>
      <c r="K599" s="231"/>
      <c r="L599" s="235"/>
      <c r="M599" s="236"/>
      <c r="N599" s="237"/>
      <c r="O599" s="237"/>
      <c r="P599" s="237"/>
      <c r="Q599" s="237"/>
      <c r="R599" s="237"/>
      <c r="S599" s="237"/>
      <c r="T599" s="238"/>
      <c r="AT599" s="239" t="s">
        <v>186</v>
      </c>
      <c r="AU599" s="239" t="s">
        <v>89</v>
      </c>
      <c r="AV599" s="15" t="s">
        <v>87</v>
      </c>
      <c r="AW599" s="15" t="s">
        <v>35</v>
      </c>
      <c r="AX599" s="15" t="s">
        <v>80</v>
      </c>
      <c r="AY599" s="239" t="s">
        <v>177</v>
      </c>
    </row>
    <row r="600" spans="1:65" s="13" customFormat="1">
      <c r="B600" s="207"/>
      <c r="C600" s="208"/>
      <c r="D600" s="209" t="s">
        <v>186</v>
      </c>
      <c r="E600" s="210" t="s">
        <v>1</v>
      </c>
      <c r="F600" s="211" t="s">
        <v>1296</v>
      </c>
      <c r="G600" s="208"/>
      <c r="H600" s="212">
        <v>33.814</v>
      </c>
      <c r="I600" s="213"/>
      <c r="J600" s="208"/>
      <c r="K600" s="208"/>
      <c r="L600" s="214"/>
      <c r="M600" s="215"/>
      <c r="N600" s="216"/>
      <c r="O600" s="216"/>
      <c r="P600" s="216"/>
      <c r="Q600" s="216"/>
      <c r="R600" s="216"/>
      <c r="S600" s="216"/>
      <c r="T600" s="217"/>
      <c r="AT600" s="218" t="s">
        <v>186</v>
      </c>
      <c r="AU600" s="218" t="s">
        <v>89</v>
      </c>
      <c r="AV600" s="13" t="s">
        <v>89</v>
      </c>
      <c r="AW600" s="13" t="s">
        <v>35</v>
      </c>
      <c r="AX600" s="13" t="s">
        <v>80</v>
      </c>
      <c r="AY600" s="218" t="s">
        <v>177</v>
      </c>
    </row>
    <row r="601" spans="1:65" s="15" customFormat="1">
      <c r="B601" s="230"/>
      <c r="C601" s="231"/>
      <c r="D601" s="209" t="s">
        <v>186</v>
      </c>
      <c r="E601" s="232" t="s">
        <v>1</v>
      </c>
      <c r="F601" s="233" t="s">
        <v>1297</v>
      </c>
      <c r="G601" s="231"/>
      <c r="H601" s="232" t="s">
        <v>1</v>
      </c>
      <c r="I601" s="234"/>
      <c r="J601" s="231"/>
      <c r="K601" s="231"/>
      <c r="L601" s="235"/>
      <c r="M601" s="236"/>
      <c r="N601" s="237"/>
      <c r="O601" s="237"/>
      <c r="P601" s="237"/>
      <c r="Q601" s="237"/>
      <c r="R601" s="237"/>
      <c r="S601" s="237"/>
      <c r="T601" s="238"/>
      <c r="AT601" s="239" t="s">
        <v>186</v>
      </c>
      <c r="AU601" s="239" t="s">
        <v>89</v>
      </c>
      <c r="AV601" s="15" t="s">
        <v>87</v>
      </c>
      <c r="AW601" s="15" t="s">
        <v>35</v>
      </c>
      <c r="AX601" s="15" t="s">
        <v>80</v>
      </c>
      <c r="AY601" s="239" t="s">
        <v>177</v>
      </c>
    </row>
    <row r="602" spans="1:65" s="13" customFormat="1">
      <c r="B602" s="207"/>
      <c r="C602" s="208"/>
      <c r="D602" s="209" t="s">
        <v>186</v>
      </c>
      <c r="E602" s="210" t="s">
        <v>1</v>
      </c>
      <c r="F602" s="211" t="s">
        <v>1298</v>
      </c>
      <c r="G602" s="208"/>
      <c r="H602" s="212">
        <v>27.588000000000001</v>
      </c>
      <c r="I602" s="213"/>
      <c r="J602" s="208"/>
      <c r="K602" s="208"/>
      <c r="L602" s="214"/>
      <c r="M602" s="215"/>
      <c r="N602" s="216"/>
      <c r="O602" s="216"/>
      <c r="P602" s="216"/>
      <c r="Q602" s="216"/>
      <c r="R602" s="216"/>
      <c r="S602" s="216"/>
      <c r="T602" s="217"/>
      <c r="AT602" s="218" t="s">
        <v>186</v>
      </c>
      <c r="AU602" s="218" t="s">
        <v>89</v>
      </c>
      <c r="AV602" s="13" t="s">
        <v>89</v>
      </c>
      <c r="AW602" s="13" t="s">
        <v>35</v>
      </c>
      <c r="AX602" s="13" t="s">
        <v>80</v>
      </c>
      <c r="AY602" s="218" t="s">
        <v>177</v>
      </c>
    </row>
    <row r="603" spans="1:65" s="15" customFormat="1">
      <c r="B603" s="230"/>
      <c r="C603" s="231"/>
      <c r="D603" s="209" t="s">
        <v>186</v>
      </c>
      <c r="E603" s="232" t="s">
        <v>1</v>
      </c>
      <c r="F603" s="233" t="s">
        <v>1299</v>
      </c>
      <c r="G603" s="231"/>
      <c r="H603" s="232" t="s">
        <v>1</v>
      </c>
      <c r="I603" s="234"/>
      <c r="J603" s="231"/>
      <c r="K603" s="231"/>
      <c r="L603" s="235"/>
      <c r="M603" s="236"/>
      <c r="N603" s="237"/>
      <c r="O603" s="237"/>
      <c r="P603" s="237"/>
      <c r="Q603" s="237"/>
      <c r="R603" s="237"/>
      <c r="S603" s="237"/>
      <c r="T603" s="238"/>
      <c r="AT603" s="239" t="s">
        <v>186</v>
      </c>
      <c r="AU603" s="239" t="s">
        <v>89</v>
      </c>
      <c r="AV603" s="15" t="s">
        <v>87</v>
      </c>
      <c r="AW603" s="15" t="s">
        <v>35</v>
      </c>
      <c r="AX603" s="15" t="s">
        <v>80</v>
      </c>
      <c r="AY603" s="239" t="s">
        <v>177</v>
      </c>
    </row>
    <row r="604" spans="1:65" s="13" customFormat="1">
      <c r="B604" s="207"/>
      <c r="C604" s="208"/>
      <c r="D604" s="209" t="s">
        <v>186</v>
      </c>
      <c r="E604" s="210" t="s">
        <v>1</v>
      </c>
      <c r="F604" s="211" t="s">
        <v>1300</v>
      </c>
      <c r="G604" s="208"/>
      <c r="H604" s="212">
        <v>26.707999999999998</v>
      </c>
      <c r="I604" s="213"/>
      <c r="J604" s="208"/>
      <c r="K604" s="208"/>
      <c r="L604" s="214"/>
      <c r="M604" s="215"/>
      <c r="N604" s="216"/>
      <c r="O604" s="216"/>
      <c r="P604" s="216"/>
      <c r="Q604" s="216"/>
      <c r="R604" s="216"/>
      <c r="S604" s="216"/>
      <c r="T604" s="217"/>
      <c r="AT604" s="218" t="s">
        <v>186</v>
      </c>
      <c r="AU604" s="218" t="s">
        <v>89</v>
      </c>
      <c r="AV604" s="13" t="s">
        <v>89</v>
      </c>
      <c r="AW604" s="13" t="s">
        <v>35</v>
      </c>
      <c r="AX604" s="13" t="s">
        <v>80</v>
      </c>
      <c r="AY604" s="218" t="s">
        <v>177</v>
      </c>
    </row>
    <row r="605" spans="1:65" s="15" customFormat="1">
      <c r="B605" s="230"/>
      <c r="C605" s="231"/>
      <c r="D605" s="209" t="s">
        <v>186</v>
      </c>
      <c r="E605" s="232" t="s">
        <v>1</v>
      </c>
      <c r="F605" s="233" t="s">
        <v>1301</v>
      </c>
      <c r="G605" s="231"/>
      <c r="H605" s="232" t="s">
        <v>1</v>
      </c>
      <c r="I605" s="234"/>
      <c r="J605" s="231"/>
      <c r="K605" s="231"/>
      <c r="L605" s="235"/>
      <c r="M605" s="236"/>
      <c r="N605" s="237"/>
      <c r="O605" s="237"/>
      <c r="P605" s="237"/>
      <c r="Q605" s="237"/>
      <c r="R605" s="237"/>
      <c r="S605" s="237"/>
      <c r="T605" s="238"/>
      <c r="AT605" s="239" t="s">
        <v>186</v>
      </c>
      <c r="AU605" s="239" t="s">
        <v>89</v>
      </c>
      <c r="AV605" s="15" t="s">
        <v>87</v>
      </c>
      <c r="AW605" s="15" t="s">
        <v>35</v>
      </c>
      <c r="AX605" s="15" t="s">
        <v>80</v>
      </c>
      <c r="AY605" s="239" t="s">
        <v>177</v>
      </c>
    </row>
    <row r="606" spans="1:65" s="13" customFormat="1">
      <c r="B606" s="207"/>
      <c r="C606" s="208"/>
      <c r="D606" s="209" t="s">
        <v>186</v>
      </c>
      <c r="E606" s="210" t="s">
        <v>1</v>
      </c>
      <c r="F606" s="211" t="s">
        <v>1302</v>
      </c>
      <c r="G606" s="208"/>
      <c r="H606" s="212">
        <v>35.683999999999997</v>
      </c>
      <c r="I606" s="213"/>
      <c r="J606" s="208"/>
      <c r="K606" s="208"/>
      <c r="L606" s="214"/>
      <c r="M606" s="215"/>
      <c r="N606" s="216"/>
      <c r="O606" s="216"/>
      <c r="P606" s="216"/>
      <c r="Q606" s="216"/>
      <c r="R606" s="216"/>
      <c r="S606" s="216"/>
      <c r="T606" s="217"/>
      <c r="AT606" s="218" t="s">
        <v>186</v>
      </c>
      <c r="AU606" s="218" t="s">
        <v>89</v>
      </c>
      <c r="AV606" s="13" t="s">
        <v>89</v>
      </c>
      <c r="AW606" s="13" t="s">
        <v>35</v>
      </c>
      <c r="AX606" s="13" t="s">
        <v>80</v>
      </c>
      <c r="AY606" s="218" t="s">
        <v>177</v>
      </c>
    </row>
    <row r="607" spans="1:65" s="15" customFormat="1">
      <c r="B607" s="230"/>
      <c r="C607" s="231"/>
      <c r="D607" s="209" t="s">
        <v>186</v>
      </c>
      <c r="E607" s="232" t="s">
        <v>1</v>
      </c>
      <c r="F607" s="233" t="s">
        <v>1303</v>
      </c>
      <c r="G607" s="231"/>
      <c r="H607" s="232" t="s">
        <v>1</v>
      </c>
      <c r="I607" s="234"/>
      <c r="J607" s="231"/>
      <c r="K607" s="231"/>
      <c r="L607" s="235"/>
      <c r="M607" s="236"/>
      <c r="N607" s="237"/>
      <c r="O607" s="237"/>
      <c r="P607" s="237"/>
      <c r="Q607" s="237"/>
      <c r="R607" s="237"/>
      <c r="S607" s="237"/>
      <c r="T607" s="238"/>
      <c r="AT607" s="239" t="s">
        <v>186</v>
      </c>
      <c r="AU607" s="239" t="s">
        <v>89</v>
      </c>
      <c r="AV607" s="15" t="s">
        <v>87</v>
      </c>
      <c r="AW607" s="15" t="s">
        <v>35</v>
      </c>
      <c r="AX607" s="15" t="s">
        <v>80</v>
      </c>
      <c r="AY607" s="239" t="s">
        <v>177</v>
      </c>
    </row>
    <row r="608" spans="1:65" s="13" customFormat="1">
      <c r="B608" s="207"/>
      <c r="C608" s="208"/>
      <c r="D608" s="209" t="s">
        <v>186</v>
      </c>
      <c r="E608" s="210" t="s">
        <v>1</v>
      </c>
      <c r="F608" s="211" t="s">
        <v>1304</v>
      </c>
      <c r="G608" s="208"/>
      <c r="H608" s="212">
        <v>29.48</v>
      </c>
      <c r="I608" s="213"/>
      <c r="J608" s="208"/>
      <c r="K608" s="208"/>
      <c r="L608" s="214"/>
      <c r="M608" s="215"/>
      <c r="N608" s="216"/>
      <c r="O608" s="216"/>
      <c r="P608" s="216"/>
      <c r="Q608" s="216"/>
      <c r="R608" s="216"/>
      <c r="S608" s="216"/>
      <c r="T608" s="217"/>
      <c r="AT608" s="218" t="s">
        <v>186</v>
      </c>
      <c r="AU608" s="218" t="s">
        <v>89</v>
      </c>
      <c r="AV608" s="13" t="s">
        <v>89</v>
      </c>
      <c r="AW608" s="13" t="s">
        <v>35</v>
      </c>
      <c r="AX608" s="13" t="s">
        <v>80</v>
      </c>
      <c r="AY608" s="218" t="s">
        <v>177</v>
      </c>
    </row>
    <row r="609" spans="2:51" s="15" customFormat="1">
      <c r="B609" s="230"/>
      <c r="C609" s="231"/>
      <c r="D609" s="209" t="s">
        <v>186</v>
      </c>
      <c r="E609" s="232" t="s">
        <v>1</v>
      </c>
      <c r="F609" s="233" t="s">
        <v>1305</v>
      </c>
      <c r="G609" s="231"/>
      <c r="H609" s="232" t="s">
        <v>1</v>
      </c>
      <c r="I609" s="234"/>
      <c r="J609" s="231"/>
      <c r="K609" s="231"/>
      <c r="L609" s="235"/>
      <c r="M609" s="236"/>
      <c r="N609" s="237"/>
      <c r="O609" s="237"/>
      <c r="P609" s="237"/>
      <c r="Q609" s="237"/>
      <c r="R609" s="237"/>
      <c r="S609" s="237"/>
      <c r="T609" s="238"/>
      <c r="AT609" s="239" t="s">
        <v>186</v>
      </c>
      <c r="AU609" s="239" t="s">
        <v>89</v>
      </c>
      <c r="AV609" s="15" t="s">
        <v>87</v>
      </c>
      <c r="AW609" s="15" t="s">
        <v>35</v>
      </c>
      <c r="AX609" s="15" t="s">
        <v>80</v>
      </c>
      <c r="AY609" s="239" t="s">
        <v>177</v>
      </c>
    </row>
    <row r="610" spans="2:51" s="13" customFormat="1">
      <c r="B610" s="207"/>
      <c r="C610" s="208"/>
      <c r="D610" s="209" t="s">
        <v>186</v>
      </c>
      <c r="E610" s="210" t="s">
        <v>1</v>
      </c>
      <c r="F610" s="211" t="s">
        <v>1306</v>
      </c>
      <c r="G610" s="208"/>
      <c r="H610" s="212">
        <v>28.908000000000001</v>
      </c>
      <c r="I610" s="213"/>
      <c r="J610" s="208"/>
      <c r="K610" s="208"/>
      <c r="L610" s="214"/>
      <c r="M610" s="215"/>
      <c r="N610" s="216"/>
      <c r="O610" s="216"/>
      <c r="P610" s="216"/>
      <c r="Q610" s="216"/>
      <c r="R610" s="216"/>
      <c r="S610" s="216"/>
      <c r="T610" s="217"/>
      <c r="AT610" s="218" t="s">
        <v>186</v>
      </c>
      <c r="AU610" s="218" t="s">
        <v>89</v>
      </c>
      <c r="AV610" s="13" t="s">
        <v>89</v>
      </c>
      <c r="AW610" s="13" t="s">
        <v>35</v>
      </c>
      <c r="AX610" s="13" t="s">
        <v>80</v>
      </c>
      <c r="AY610" s="218" t="s">
        <v>177</v>
      </c>
    </row>
    <row r="611" spans="2:51" s="15" customFormat="1">
      <c r="B611" s="230"/>
      <c r="C611" s="231"/>
      <c r="D611" s="209" t="s">
        <v>186</v>
      </c>
      <c r="E611" s="232" t="s">
        <v>1</v>
      </c>
      <c r="F611" s="233" t="s">
        <v>1307</v>
      </c>
      <c r="G611" s="231"/>
      <c r="H611" s="232" t="s">
        <v>1</v>
      </c>
      <c r="I611" s="234"/>
      <c r="J611" s="231"/>
      <c r="K611" s="231"/>
      <c r="L611" s="235"/>
      <c r="M611" s="236"/>
      <c r="N611" s="237"/>
      <c r="O611" s="237"/>
      <c r="P611" s="237"/>
      <c r="Q611" s="237"/>
      <c r="R611" s="237"/>
      <c r="S611" s="237"/>
      <c r="T611" s="238"/>
      <c r="AT611" s="239" t="s">
        <v>186</v>
      </c>
      <c r="AU611" s="239" t="s">
        <v>89</v>
      </c>
      <c r="AV611" s="15" t="s">
        <v>87</v>
      </c>
      <c r="AW611" s="15" t="s">
        <v>35</v>
      </c>
      <c r="AX611" s="15" t="s">
        <v>80</v>
      </c>
      <c r="AY611" s="239" t="s">
        <v>177</v>
      </c>
    </row>
    <row r="612" spans="2:51" s="13" customFormat="1">
      <c r="B612" s="207"/>
      <c r="C612" s="208"/>
      <c r="D612" s="209" t="s">
        <v>186</v>
      </c>
      <c r="E612" s="210" t="s">
        <v>1</v>
      </c>
      <c r="F612" s="211" t="s">
        <v>1308</v>
      </c>
      <c r="G612" s="208"/>
      <c r="H612" s="212">
        <v>42.02</v>
      </c>
      <c r="I612" s="213"/>
      <c r="J612" s="208"/>
      <c r="K612" s="208"/>
      <c r="L612" s="214"/>
      <c r="M612" s="215"/>
      <c r="N612" s="216"/>
      <c r="O612" s="216"/>
      <c r="P612" s="216"/>
      <c r="Q612" s="216"/>
      <c r="R612" s="216"/>
      <c r="S612" s="216"/>
      <c r="T612" s="217"/>
      <c r="AT612" s="218" t="s">
        <v>186</v>
      </c>
      <c r="AU612" s="218" t="s">
        <v>89</v>
      </c>
      <c r="AV612" s="13" t="s">
        <v>89</v>
      </c>
      <c r="AW612" s="13" t="s">
        <v>35</v>
      </c>
      <c r="AX612" s="13" t="s">
        <v>80</v>
      </c>
      <c r="AY612" s="218" t="s">
        <v>177</v>
      </c>
    </row>
    <row r="613" spans="2:51" s="15" customFormat="1">
      <c r="B613" s="230"/>
      <c r="C613" s="231"/>
      <c r="D613" s="209" t="s">
        <v>186</v>
      </c>
      <c r="E613" s="232" t="s">
        <v>1</v>
      </c>
      <c r="F613" s="233" t="s">
        <v>1309</v>
      </c>
      <c r="G613" s="231"/>
      <c r="H613" s="232" t="s">
        <v>1</v>
      </c>
      <c r="I613" s="234"/>
      <c r="J613" s="231"/>
      <c r="K613" s="231"/>
      <c r="L613" s="235"/>
      <c r="M613" s="236"/>
      <c r="N613" s="237"/>
      <c r="O613" s="237"/>
      <c r="P613" s="237"/>
      <c r="Q613" s="237"/>
      <c r="R613" s="237"/>
      <c r="S613" s="237"/>
      <c r="T613" s="238"/>
      <c r="AT613" s="239" t="s">
        <v>186</v>
      </c>
      <c r="AU613" s="239" t="s">
        <v>89</v>
      </c>
      <c r="AV613" s="15" t="s">
        <v>87</v>
      </c>
      <c r="AW613" s="15" t="s">
        <v>35</v>
      </c>
      <c r="AX613" s="15" t="s">
        <v>80</v>
      </c>
      <c r="AY613" s="239" t="s">
        <v>177</v>
      </c>
    </row>
    <row r="614" spans="2:51" s="13" customFormat="1">
      <c r="B614" s="207"/>
      <c r="C614" s="208"/>
      <c r="D614" s="209" t="s">
        <v>186</v>
      </c>
      <c r="E614" s="210" t="s">
        <v>1</v>
      </c>
      <c r="F614" s="211" t="s">
        <v>1310</v>
      </c>
      <c r="G614" s="208"/>
      <c r="H614" s="212">
        <v>45.276000000000003</v>
      </c>
      <c r="I614" s="213"/>
      <c r="J614" s="208"/>
      <c r="K614" s="208"/>
      <c r="L614" s="214"/>
      <c r="M614" s="215"/>
      <c r="N614" s="216"/>
      <c r="O614" s="216"/>
      <c r="P614" s="216"/>
      <c r="Q614" s="216"/>
      <c r="R614" s="216"/>
      <c r="S614" s="216"/>
      <c r="T614" s="217"/>
      <c r="AT614" s="218" t="s">
        <v>186</v>
      </c>
      <c r="AU614" s="218" t="s">
        <v>89</v>
      </c>
      <c r="AV614" s="13" t="s">
        <v>89</v>
      </c>
      <c r="AW614" s="13" t="s">
        <v>35</v>
      </c>
      <c r="AX614" s="13" t="s">
        <v>80</v>
      </c>
      <c r="AY614" s="218" t="s">
        <v>177</v>
      </c>
    </row>
    <row r="615" spans="2:51" s="15" customFormat="1">
      <c r="B615" s="230"/>
      <c r="C615" s="231"/>
      <c r="D615" s="209" t="s">
        <v>186</v>
      </c>
      <c r="E615" s="232" t="s">
        <v>1</v>
      </c>
      <c r="F615" s="233" t="s">
        <v>1311</v>
      </c>
      <c r="G615" s="231"/>
      <c r="H615" s="232" t="s">
        <v>1</v>
      </c>
      <c r="I615" s="234"/>
      <c r="J615" s="231"/>
      <c r="K615" s="231"/>
      <c r="L615" s="235"/>
      <c r="M615" s="236"/>
      <c r="N615" s="237"/>
      <c r="O615" s="237"/>
      <c r="P615" s="237"/>
      <c r="Q615" s="237"/>
      <c r="R615" s="237"/>
      <c r="S615" s="237"/>
      <c r="T615" s="238"/>
      <c r="AT615" s="239" t="s">
        <v>186</v>
      </c>
      <c r="AU615" s="239" t="s">
        <v>89</v>
      </c>
      <c r="AV615" s="15" t="s">
        <v>87</v>
      </c>
      <c r="AW615" s="15" t="s">
        <v>35</v>
      </c>
      <c r="AX615" s="15" t="s">
        <v>80</v>
      </c>
      <c r="AY615" s="239" t="s">
        <v>177</v>
      </c>
    </row>
    <row r="616" spans="2:51" s="13" customFormat="1">
      <c r="B616" s="207"/>
      <c r="C616" s="208"/>
      <c r="D616" s="209" t="s">
        <v>186</v>
      </c>
      <c r="E616" s="210" t="s">
        <v>1</v>
      </c>
      <c r="F616" s="211" t="s">
        <v>1310</v>
      </c>
      <c r="G616" s="208"/>
      <c r="H616" s="212">
        <v>45.276000000000003</v>
      </c>
      <c r="I616" s="213"/>
      <c r="J616" s="208"/>
      <c r="K616" s="208"/>
      <c r="L616" s="214"/>
      <c r="M616" s="215"/>
      <c r="N616" s="216"/>
      <c r="O616" s="216"/>
      <c r="P616" s="216"/>
      <c r="Q616" s="216"/>
      <c r="R616" s="216"/>
      <c r="S616" s="216"/>
      <c r="T616" s="217"/>
      <c r="AT616" s="218" t="s">
        <v>186</v>
      </c>
      <c r="AU616" s="218" t="s">
        <v>89</v>
      </c>
      <c r="AV616" s="13" t="s">
        <v>89</v>
      </c>
      <c r="AW616" s="13" t="s">
        <v>35</v>
      </c>
      <c r="AX616" s="13" t="s">
        <v>80</v>
      </c>
      <c r="AY616" s="218" t="s">
        <v>177</v>
      </c>
    </row>
    <row r="617" spans="2:51" s="15" customFormat="1">
      <c r="B617" s="230"/>
      <c r="C617" s="231"/>
      <c r="D617" s="209" t="s">
        <v>186</v>
      </c>
      <c r="E617" s="232" t="s">
        <v>1</v>
      </c>
      <c r="F617" s="233" t="s">
        <v>1312</v>
      </c>
      <c r="G617" s="231"/>
      <c r="H617" s="232" t="s">
        <v>1</v>
      </c>
      <c r="I617" s="234"/>
      <c r="J617" s="231"/>
      <c r="K617" s="231"/>
      <c r="L617" s="235"/>
      <c r="M617" s="236"/>
      <c r="N617" s="237"/>
      <c r="O617" s="237"/>
      <c r="P617" s="237"/>
      <c r="Q617" s="237"/>
      <c r="R617" s="237"/>
      <c r="S617" s="237"/>
      <c r="T617" s="238"/>
      <c r="AT617" s="239" t="s">
        <v>186</v>
      </c>
      <c r="AU617" s="239" t="s">
        <v>89</v>
      </c>
      <c r="AV617" s="15" t="s">
        <v>87</v>
      </c>
      <c r="AW617" s="15" t="s">
        <v>35</v>
      </c>
      <c r="AX617" s="15" t="s">
        <v>80</v>
      </c>
      <c r="AY617" s="239" t="s">
        <v>177</v>
      </c>
    </row>
    <row r="618" spans="2:51" s="13" customFormat="1">
      <c r="B618" s="207"/>
      <c r="C618" s="208"/>
      <c r="D618" s="209" t="s">
        <v>186</v>
      </c>
      <c r="E618" s="210" t="s">
        <v>1</v>
      </c>
      <c r="F618" s="211" t="s">
        <v>1313</v>
      </c>
      <c r="G618" s="208"/>
      <c r="H618" s="212">
        <v>47.3</v>
      </c>
      <c r="I618" s="213"/>
      <c r="J618" s="208"/>
      <c r="K618" s="208"/>
      <c r="L618" s="214"/>
      <c r="M618" s="215"/>
      <c r="N618" s="216"/>
      <c r="O618" s="216"/>
      <c r="P618" s="216"/>
      <c r="Q618" s="216"/>
      <c r="R618" s="216"/>
      <c r="S618" s="216"/>
      <c r="T618" s="217"/>
      <c r="AT618" s="218" t="s">
        <v>186</v>
      </c>
      <c r="AU618" s="218" t="s">
        <v>89</v>
      </c>
      <c r="AV618" s="13" t="s">
        <v>89</v>
      </c>
      <c r="AW618" s="13" t="s">
        <v>35</v>
      </c>
      <c r="AX618" s="13" t="s">
        <v>80</v>
      </c>
      <c r="AY618" s="218" t="s">
        <v>177</v>
      </c>
    </row>
    <row r="619" spans="2:51" s="15" customFormat="1">
      <c r="B619" s="230"/>
      <c r="C619" s="231"/>
      <c r="D619" s="209" t="s">
        <v>186</v>
      </c>
      <c r="E619" s="232" t="s">
        <v>1</v>
      </c>
      <c r="F619" s="233" t="s">
        <v>1314</v>
      </c>
      <c r="G619" s="231"/>
      <c r="H619" s="232" t="s">
        <v>1</v>
      </c>
      <c r="I619" s="234"/>
      <c r="J619" s="231"/>
      <c r="K619" s="231"/>
      <c r="L619" s="235"/>
      <c r="M619" s="236"/>
      <c r="N619" s="237"/>
      <c r="O619" s="237"/>
      <c r="P619" s="237"/>
      <c r="Q619" s="237"/>
      <c r="R619" s="237"/>
      <c r="S619" s="237"/>
      <c r="T619" s="238"/>
      <c r="AT619" s="239" t="s">
        <v>186</v>
      </c>
      <c r="AU619" s="239" t="s">
        <v>89</v>
      </c>
      <c r="AV619" s="15" t="s">
        <v>87</v>
      </c>
      <c r="AW619" s="15" t="s">
        <v>35</v>
      </c>
      <c r="AX619" s="15" t="s">
        <v>80</v>
      </c>
      <c r="AY619" s="239" t="s">
        <v>177</v>
      </c>
    </row>
    <row r="620" spans="2:51" s="13" customFormat="1">
      <c r="B620" s="207"/>
      <c r="C620" s="208"/>
      <c r="D620" s="209" t="s">
        <v>186</v>
      </c>
      <c r="E620" s="210" t="s">
        <v>1</v>
      </c>
      <c r="F620" s="211" t="s">
        <v>1315</v>
      </c>
      <c r="G620" s="208"/>
      <c r="H620" s="212">
        <v>34.43</v>
      </c>
      <c r="I620" s="213"/>
      <c r="J620" s="208"/>
      <c r="K620" s="208"/>
      <c r="L620" s="214"/>
      <c r="M620" s="215"/>
      <c r="N620" s="216"/>
      <c r="O620" s="216"/>
      <c r="P620" s="216"/>
      <c r="Q620" s="216"/>
      <c r="R620" s="216"/>
      <c r="S620" s="216"/>
      <c r="T620" s="217"/>
      <c r="AT620" s="218" t="s">
        <v>186</v>
      </c>
      <c r="AU620" s="218" t="s">
        <v>89</v>
      </c>
      <c r="AV620" s="13" t="s">
        <v>89</v>
      </c>
      <c r="AW620" s="13" t="s">
        <v>35</v>
      </c>
      <c r="AX620" s="13" t="s">
        <v>80</v>
      </c>
      <c r="AY620" s="218" t="s">
        <v>177</v>
      </c>
    </row>
    <row r="621" spans="2:51" s="15" customFormat="1">
      <c r="B621" s="230"/>
      <c r="C621" s="231"/>
      <c r="D621" s="209" t="s">
        <v>186</v>
      </c>
      <c r="E621" s="232" t="s">
        <v>1</v>
      </c>
      <c r="F621" s="233" t="s">
        <v>1316</v>
      </c>
      <c r="G621" s="231"/>
      <c r="H621" s="232" t="s">
        <v>1</v>
      </c>
      <c r="I621" s="234"/>
      <c r="J621" s="231"/>
      <c r="K621" s="231"/>
      <c r="L621" s="235"/>
      <c r="M621" s="236"/>
      <c r="N621" s="237"/>
      <c r="O621" s="237"/>
      <c r="P621" s="237"/>
      <c r="Q621" s="237"/>
      <c r="R621" s="237"/>
      <c r="S621" s="237"/>
      <c r="T621" s="238"/>
      <c r="AT621" s="239" t="s">
        <v>186</v>
      </c>
      <c r="AU621" s="239" t="s">
        <v>89</v>
      </c>
      <c r="AV621" s="15" t="s">
        <v>87</v>
      </c>
      <c r="AW621" s="15" t="s">
        <v>35</v>
      </c>
      <c r="AX621" s="15" t="s">
        <v>80</v>
      </c>
      <c r="AY621" s="239" t="s">
        <v>177</v>
      </c>
    </row>
    <row r="622" spans="2:51" s="13" customFormat="1">
      <c r="B622" s="207"/>
      <c r="C622" s="208"/>
      <c r="D622" s="209" t="s">
        <v>186</v>
      </c>
      <c r="E622" s="210" t="s">
        <v>1</v>
      </c>
      <c r="F622" s="211" t="s">
        <v>1317</v>
      </c>
      <c r="G622" s="208"/>
      <c r="H622" s="212">
        <v>26.62</v>
      </c>
      <c r="I622" s="213"/>
      <c r="J622" s="208"/>
      <c r="K622" s="208"/>
      <c r="L622" s="214"/>
      <c r="M622" s="215"/>
      <c r="N622" s="216"/>
      <c r="O622" s="216"/>
      <c r="P622" s="216"/>
      <c r="Q622" s="216"/>
      <c r="R622" s="216"/>
      <c r="S622" s="216"/>
      <c r="T622" s="217"/>
      <c r="AT622" s="218" t="s">
        <v>186</v>
      </c>
      <c r="AU622" s="218" t="s">
        <v>89</v>
      </c>
      <c r="AV622" s="13" t="s">
        <v>89</v>
      </c>
      <c r="AW622" s="13" t="s">
        <v>35</v>
      </c>
      <c r="AX622" s="13" t="s">
        <v>80</v>
      </c>
      <c r="AY622" s="218" t="s">
        <v>177</v>
      </c>
    </row>
    <row r="623" spans="2:51" s="15" customFormat="1">
      <c r="B623" s="230"/>
      <c r="C623" s="231"/>
      <c r="D623" s="209" t="s">
        <v>186</v>
      </c>
      <c r="E623" s="232" t="s">
        <v>1</v>
      </c>
      <c r="F623" s="233" t="s">
        <v>1318</v>
      </c>
      <c r="G623" s="231"/>
      <c r="H623" s="232" t="s">
        <v>1</v>
      </c>
      <c r="I623" s="234"/>
      <c r="J623" s="231"/>
      <c r="K623" s="231"/>
      <c r="L623" s="235"/>
      <c r="M623" s="236"/>
      <c r="N623" s="237"/>
      <c r="O623" s="237"/>
      <c r="P623" s="237"/>
      <c r="Q623" s="237"/>
      <c r="R623" s="237"/>
      <c r="S623" s="237"/>
      <c r="T623" s="238"/>
      <c r="AT623" s="239" t="s">
        <v>186</v>
      </c>
      <c r="AU623" s="239" t="s">
        <v>89</v>
      </c>
      <c r="AV623" s="15" t="s">
        <v>87</v>
      </c>
      <c r="AW623" s="15" t="s">
        <v>35</v>
      </c>
      <c r="AX623" s="15" t="s">
        <v>80</v>
      </c>
      <c r="AY623" s="239" t="s">
        <v>177</v>
      </c>
    </row>
    <row r="624" spans="2:51" s="13" customFormat="1">
      <c r="B624" s="207"/>
      <c r="C624" s="208"/>
      <c r="D624" s="209" t="s">
        <v>186</v>
      </c>
      <c r="E624" s="210" t="s">
        <v>1</v>
      </c>
      <c r="F624" s="211" t="s">
        <v>1319</v>
      </c>
      <c r="G624" s="208"/>
      <c r="H624" s="212">
        <v>31.13</v>
      </c>
      <c r="I624" s="213"/>
      <c r="J624" s="208"/>
      <c r="K624" s="208"/>
      <c r="L624" s="214"/>
      <c r="M624" s="215"/>
      <c r="N624" s="216"/>
      <c r="O624" s="216"/>
      <c r="P624" s="216"/>
      <c r="Q624" s="216"/>
      <c r="R624" s="216"/>
      <c r="S624" s="216"/>
      <c r="T624" s="217"/>
      <c r="AT624" s="218" t="s">
        <v>186</v>
      </c>
      <c r="AU624" s="218" t="s">
        <v>89</v>
      </c>
      <c r="AV624" s="13" t="s">
        <v>89</v>
      </c>
      <c r="AW624" s="13" t="s">
        <v>35</v>
      </c>
      <c r="AX624" s="13" t="s">
        <v>80</v>
      </c>
      <c r="AY624" s="218" t="s">
        <v>177</v>
      </c>
    </row>
    <row r="625" spans="2:51" s="15" customFormat="1">
      <c r="B625" s="230"/>
      <c r="C625" s="231"/>
      <c r="D625" s="209" t="s">
        <v>186</v>
      </c>
      <c r="E625" s="232" t="s">
        <v>1</v>
      </c>
      <c r="F625" s="233" t="s">
        <v>1320</v>
      </c>
      <c r="G625" s="231"/>
      <c r="H625" s="232" t="s">
        <v>1</v>
      </c>
      <c r="I625" s="234"/>
      <c r="J625" s="231"/>
      <c r="K625" s="231"/>
      <c r="L625" s="235"/>
      <c r="M625" s="236"/>
      <c r="N625" s="237"/>
      <c r="O625" s="237"/>
      <c r="P625" s="237"/>
      <c r="Q625" s="237"/>
      <c r="R625" s="237"/>
      <c r="S625" s="237"/>
      <c r="T625" s="238"/>
      <c r="AT625" s="239" t="s">
        <v>186</v>
      </c>
      <c r="AU625" s="239" t="s">
        <v>89</v>
      </c>
      <c r="AV625" s="15" t="s">
        <v>87</v>
      </c>
      <c r="AW625" s="15" t="s">
        <v>35</v>
      </c>
      <c r="AX625" s="15" t="s">
        <v>80</v>
      </c>
      <c r="AY625" s="239" t="s">
        <v>177</v>
      </c>
    </row>
    <row r="626" spans="2:51" s="13" customFormat="1">
      <c r="B626" s="207"/>
      <c r="C626" s="208"/>
      <c r="D626" s="209" t="s">
        <v>186</v>
      </c>
      <c r="E626" s="210" t="s">
        <v>1</v>
      </c>
      <c r="F626" s="211" t="s">
        <v>1321</v>
      </c>
      <c r="G626" s="208"/>
      <c r="H626" s="212">
        <v>36.520000000000003</v>
      </c>
      <c r="I626" s="213"/>
      <c r="J626" s="208"/>
      <c r="K626" s="208"/>
      <c r="L626" s="214"/>
      <c r="M626" s="215"/>
      <c r="N626" s="216"/>
      <c r="O626" s="216"/>
      <c r="P626" s="216"/>
      <c r="Q626" s="216"/>
      <c r="R626" s="216"/>
      <c r="S626" s="216"/>
      <c r="T626" s="217"/>
      <c r="AT626" s="218" t="s">
        <v>186</v>
      </c>
      <c r="AU626" s="218" t="s">
        <v>89</v>
      </c>
      <c r="AV626" s="13" t="s">
        <v>89</v>
      </c>
      <c r="AW626" s="13" t="s">
        <v>35</v>
      </c>
      <c r="AX626" s="13" t="s">
        <v>80</v>
      </c>
      <c r="AY626" s="218" t="s">
        <v>177</v>
      </c>
    </row>
    <row r="627" spans="2:51" s="15" customFormat="1">
      <c r="B627" s="230"/>
      <c r="C627" s="231"/>
      <c r="D627" s="209" t="s">
        <v>186</v>
      </c>
      <c r="E627" s="232" t="s">
        <v>1</v>
      </c>
      <c r="F627" s="233" t="s">
        <v>1322</v>
      </c>
      <c r="G627" s="231"/>
      <c r="H627" s="232" t="s">
        <v>1</v>
      </c>
      <c r="I627" s="234"/>
      <c r="J627" s="231"/>
      <c r="K627" s="231"/>
      <c r="L627" s="235"/>
      <c r="M627" s="236"/>
      <c r="N627" s="237"/>
      <c r="O627" s="237"/>
      <c r="P627" s="237"/>
      <c r="Q627" s="237"/>
      <c r="R627" s="237"/>
      <c r="S627" s="237"/>
      <c r="T627" s="238"/>
      <c r="AT627" s="239" t="s">
        <v>186</v>
      </c>
      <c r="AU627" s="239" t="s">
        <v>89</v>
      </c>
      <c r="AV627" s="15" t="s">
        <v>87</v>
      </c>
      <c r="AW627" s="15" t="s">
        <v>35</v>
      </c>
      <c r="AX627" s="15" t="s">
        <v>80</v>
      </c>
      <c r="AY627" s="239" t="s">
        <v>177</v>
      </c>
    </row>
    <row r="628" spans="2:51" s="13" customFormat="1">
      <c r="B628" s="207"/>
      <c r="C628" s="208"/>
      <c r="D628" s="209" t="s">
        <v>186</v>
      </c>
      <c r="E628" s="210" t="s">
        <v>1</v>
      </c>
      <c r="F628" s="211" t="s">
        <v>1323</v>
      </c>
      <c r="G628" s="208"/>
      <c r="H628" s="212">
        <v>17.82</v>
      </c>
      <c r="I628" s="213"/>
      <c r="J628" s="208"/>
      <c r="K628" s="208"/>
      <c r="L628" s="214"/>
      <c r="M628" s="215"/>
      <c r="N628" s="216"/>
      <c r="O628" s="216"/>
      <c r="P628" s="216"/>
      <c r="Q628" s="216"/>
      <c r="R628" s="216"/>
      <c r="S628" s="216"/>
      <c r="T628" s="217"/>
      <c r="AT628" s="218" t="s">
        <v>186</v>
      </c>
      <c r="AU628" s="218" t="s">
        <v>89</v>
      </c>
      <c r="AV628" s="13" t="s">
        <v>89</v>
      </c>
      <c r="AW628" s="13" t="s">
        <v>35</v>
      </c>
      <c r="AX628" s="13" t="s">
        <v>80</v>
      </c>
      <c r="AY628" s="218" t="s">
        <v>177</v>
      </c>
    </row>
    <row r="629" spans="2:51" s="15" customFormat="1">
      <c r="B629" s="230"/>
      <c r="C629" s="231"/>
      <c r="D629" s="209" t="s">
        <v>186</v>
      </c>
      <c r="E629" s="232" t="s">
        <v>1</v>
      </c>
      <c r="F629" s="233" t="s">
        <v>1324</v>
      </c>
      <c r="G629" s="231"/>
      <c r="H629" s="232" t="s">
        <v>1</v>
      </c>
      <c r="I629" s="234"/>
      <c r="J629" s="231"/>
      <c r="K629" s="231"/>
      <c r="L629" s="235"/>
      <c r="M629" s="236"/>
      <c r="N629" s="237"/>
      <c r="O629" s="237"/>
      <c r="P629" s="237"/>
      <c r="Q629" s="237"/>
      <c r="R629" s="237"/>
      <c r="S629" s="237"/>
      <c r="T629" s="238"/>
      <c r="AT629" s="239" t="s">
        <v>186</v>
      </c>
      <c r="AU629" s="239" t="s">
        <v>89</v>
      </c>
      <c r="AV629" s="15" t="s">
        <v>87</v>
      </c>
      <c r="AW629" s="15" t="s">
        <v>35</v>
      </c>
      <c r="AX629" s="15" t="s">
        <v>80</v>
      </c>
      <c r="AY629" s="239" t="s">
        <v>177</v>
      </c>
    </row>
    <row r="630" spans="2:51" s="13" customFormat="1">
      <c r="B630" s="207"/>
      <c r="C630" s="208"/>
      <c r="D630" s="209" t="s">
        <v>186</v>
      </c>
      <c r="E630" s="210" t="s">
        <v>1</v>
      </c>
      <c r="F630" s="211" t="s">
        <v>1325</v>
      </c>
      <c r="G630" s="208"/>
      <c r="H630" s="212">
        <v>35.353999999999999</v>
      </c>
      <c r="I630" s="213"/>
      <c r="J630" s="208"/>
      <c r="K630" s="208"/>
      <c r="L630" s="214"/>
      <c r="M630" s="215"/>
      <c r="N630" s="216"/>
      <c r="O630" s="216"/>
      <c r="P630" s="216"/>
      <c r="Q630" s="216"/>
      <c r="R630" s="216"/>
      <c r="S630" s="216"/>
      <c r="T630" s="217"/>
      <c r="AT630" s="218" t="s">
        <v>186</v>
      </c>
      <c r="AU630" s="218" t="s">
        <v>89</v>
      </c>
      <c r="AV630" s="13" t="s">
        <v>89</v>
      </c>
      <c r="AW630" s="13" t="s">
        <v>35</v>
      </c>
      <c r="AX630" s="13" t="s">
        <v>80</v>
      </c>
      <c r="AY630" s="218" t="s">
        <v>177</v>
      </c>
    </row>
    <row r="631" spans="2:51" s="15" customFormat="1">
      <c r="B631" s="230"/>
      <c r="C631" s="231"/>
      <c r="D631" s="209" t="s">
        <v>186</v>
      </c>
      <c r="E631" s="232" t="s">
        <v>1</v>
      </c>
      <c r="F631" s="233" t="s">
        <v>1326</v>
      </c>
      <c r="G631" s="231"/>
      <c r="H631" s="232" t="s">
        <v>1</v>
      </c>
      <c r="I631" s="234"/>
      <c r="J631" s="231"/>
      <c r="K631" s="231"/>
      <c r="L631" s="235"/>
      <c r="M631" s="236"/>
      <c r="N631" s="237"/>
      <c r="O631" s="237"/>
      <c r="P631" s="237"/>
      <c r="Q631" s="237"/>
      <c r="R631" s="237"/>
      <c r="S631" s="237"/>
      <c r="T631" s="238"/>
      <c r="AT631" s="239" t="s">
        <v>186</v>
      </c>
      <c r="AU631" s="239" t="s">
        <v>89</v>
      </c>
      <c r="AV631" s="15" t="s">
        <v>87</v>
      </c>
      <c r="AW631" s="15" t="s">
        <v>35</v>
      </c>
      <c r="AX631" s="15" t="s">
        <v>80</v>
      </c>
      <c r="AY631" s="239" t="s">
        <v>177</v>
      </c>
    </row>
    <row r="632" spans="2:51" s="13" customFormat="1">
      <c r="B632" s="207"/>
      <c r="C632" s="208"/>
      <c r="D632" s="209" t="s">
        <v>186</v>
      </c>
      <c r="E632" s="210" t="s">
        <v>1</v>
      </c>
      <c r="F632" s="211" t="s">
        <v>1327</v>
      </c>
      <c r="G632" s="208"/>
      <c r="H632" s="212">
        <v>49.06</v>
      </c>
      <c r="I632" s="213"/>
      <c r="J632" s="208"/>
      <c r="K632" s="208"/>
      <c r="L632" s="214"/>
      <c r="M632" s="215"/>
      <c r="N632" s="216"/>
      <c r="O632" s="216"/>
      <c r="P632" s="216"/>
      <c r="Q632" s="216"/>
      <c r="R632" s="216"/>
      <c r="S632" s="216"/>
      <c r="T632" s="217"/>
      <c r="AT632" s="218" t="s">
        <v>186</v>
      </c>
      <c r="AU632" s="218" t="s">
        <v>89</v>
      </c>
      <c r="AV632" s="13" t="s">
        <v>89</v>
      </c>
      <c r="AW632" s="13" t="s">
        <v>35</v>
      </c>
      <c r="AX632" s="13" t="s">
        <v>80</v>
      </c>
      <c r="AY632" s="218" t="s">
        <v>177</v>
      </c>
    </row>
    <row r="633" spans="2:51" s="15" customFormat="1">
      <c r="B633" s="230"/>
      <c r="C633" s="231"/>
      <c r="D633" s="209" t="s">
        <v>186</v>
      </c>
      <c r="E633" s="232" t="s">
        <v>1</v>
      </c>
      <c r="F633" s="233" t="s">
        <v>1328</v>
      </c>
      <c r="G633" s="231"/>
      <c r="H633" s="232" t="s">
        <v>1</v>
      </c>
      <c r="I633" s="234"/>
      <c r="J633" s="231"/>
      <c r="K633" s="231"/>
      <c r="L633" s="235"/>
      <c r="M633" s="236"/>
      <c r="N633" s="237"/>
      <c r="O633" s="237"/>
      <c r="P633" s="237"/>
      <c r="Q633" s="237"/>
      <c r="R633" s="237"/>
      <c r="S633" s="237"/>
      <c r="T633" s="238"/>
      <c r="AT633" s="239" t="s">
        <v>186</v>
      </c>
      <c r="AU633" s="239" t="s">
        <v>89</v>
      </c>
      <c r="AV633" s="15" t="s">
        <v>87</v>
      </c>
      <c r="AW633" s="15" t="s">
        <v>35</v>
      </c>
      <c r="AX633" s="15" t="s">
        <v>80</v>
      </c>
      <c r="AY633" s="239" t="s">
        <v>177</v>
      </c>
    </row>
    <row r="634" spans="2:51" s="13" customFormat="1">
      <c r="B634" s="207"/>
      <c r="C634" s="208"/>
      <c r="D634" s="209" t="s">
        <v>186</v>
      </c>
      <c r="E634" s="210" t="s">
        <v>1</v>
      </c>
      <c r="F634" s="211" t="s">
        <v>1329</v>
      </c>
      <c r="G634" s="208"/>
      <c r="H634" s="212">
        <v>28.335999999999999</v>
      </c>
      <c r="I634" s="213"/>
      <c r="J634" s="208"/>
      <c r="K634" s="208"/>
      <c r="L634" s="214"/>
      <c r="M634" s="215"/>
      <c r="N634" s="216"/>
      <c r="O634" s="216"/>
      <c r="P634" s="216"/>
      <c r="Q634" s="216"/>
      <c r="R634" s="216"/>
      <c r="S634" s="216"/>
      <c r="T634" s="217"/>
      <c r="AT634" s="218" t="s">
        <v>186</v>
      </c>
      <c r="AU634" s="218" t="s">
        <v>89</v>
      </c>
      <c r="AV634" s="13" t="s">
        <v>89</v>
      </c>
      <c r="AW634" s="13" t="s">
        <v>35</v>
      </c>
      <c r="AX634" s="13" t="s">
        <v>80</v>
      </c>
      <c r="AY634" s="218" t="s">
        <v>177</v>
      </c>
    </row>
    <row r="635" spans="2:51" s="15" customFormat="1">
      <c r="B635" s="230"/>
      <c r="C635" s="231"/>
      <c r="D635" s="209" t="s">
        <v>186</v>
      </c>
      <c r="E635" s="232" t="s">
        <v>1</v>
      </c>
      <c r="F635" s="233" t="s">
        <v>1330</v>
      </c>
      <c r="G635" s="231"/>
      <c r="H635" s="232" t="s">
        <v>1</v>
      </c>
      <c r="I635" s="234"/>
      <c r="J635" s="231"/>
      <c r="K635" s="231"/>
      <c r="L635" s="235"/>
      <c r="M635" s="236"/>
      <c r="N635" s="237"/>
      <c r="O635" s="237"/>
      <c r="P635" s="237"/>
      <c r="Q635" s="237"/>
      <c r="R635" s="237"/>
      <c r="S635" s="237"/>
      <c r="T635" s="238"/>
      <c r="AT635" s="239" t="s">
        <v>186</v>
      </c>
      <c r="AU635" s="239" t="s">
        <v>89</v>
      </c>
      <c r="AV635" s="15" t="s">
        <v>87</v>
      </c>
      <c r="AW635" s="15" t="s">
        <v>35</v>
      </c>
      <c r="AX635" s="15" t="s">
        <v>80</v>
      </c>
      <c r="AY635" s="239" t="s">
        <v>177</v>
      </c>
    </row>
    <row r="636" spans="2:51" s="13" customFormat="1">
      <c r="B636" s="207"/>
      <c r="C636" s="208"/>
      <c r="D636" s="209" t="s">
        <v>186</v>
      </c>
      <c r="E636" s="210" t="s">
        <v>1</v>
      </c>
      <c r="F636" s="211" t="s">
        <v>1321</v>
      </c>
      <c r="G636" s="208"/>
      <c r="H636" s="212">
        <v>36.520000000000003</v>
      </c>
      <c r="I636" s="213"/>
      <c r="J636" s="208"/>
      <c r="K636" s="208"/>
      <c r="L636" s="214"/>
      <c r="M636" s="215"/>
      <c r="N636" s="216"/>
      <c r="O636" s="216"/>
      <c r="P636" s="216"/>
      <c r="Q636" s="216"/>
      <c r="R636" s="216"/>
      <c r="S636" s="216"/>
      <c r="T636" s="217"/>
      <c r="AT636" s="218" t="s">
        <v>186</v>
      </c>
      <c r="AU636" s="218" t="s">
        <v>89</v>
      </c>
      <c r="AV636" s="13" t="s">
        <v>89</v>
      </c>
      <c r="AW636" s="13" t="s">
        <v>35</v>
      </c>
      <c r="AX636" s="13" t="s">
        <v>80</v>
      </c>
      <c r="AY636" s="218" t="s">
        <v>177</v>
      </c>
    </row>
    <row r="637" spans="2:51" s="15" customFormat="1">
      <c r="B637" s="230"/>
      <c r="C637" s="231"/>
      <c r="D637" s="209" t="s">
        <v>186</v>
      </c>
      <c r="E637" s="232" t="s">
        <v>1</v>
      </c>
      <c r="F637" s="233" t="s">
        <v>1331</v>
      </c>
      <c r="G637" s="231"/>
      <c r="H637" s="232" t="s">
        <v>1</v>
      </c>
      <c r="I637" s="234"/>
      <c r="J637" s="231"/>
      <c r="K637" s="231"/>
      <c r="L637" s="235"/>
      <c r="M637" s="236"/>
      <c r="N637" s="237"/>
      <c r="O637" s="237"/>
      <c r="P637" s="237"/>
      <c r="Q637" s="237"/>
      <c r="R637" s="237"/>
      <c r="S637" s="237"/>
      <c r="T637" s="238"/>
      <c r="AT637" s="239" t="s">
        <v>186</v>
      </c>
      <c r="AU637" s="239" t="s">
        <v>89</v>
      </c>
      <c r="AV637" s="15" t="s">
        <v>87</v>
      </c>
      <c r="AW637" s="15" t="s">
        <v>35</v>
      </c>
      <c r="AX637" s="15" t="s">
        <v>80</v>
      </c>
      <c r="AY637" s="239" t="s">
        <v>177</v>
      </c>
    </row>
    <row r="638" spans="2:51" s="13" customFormat="1">
      <c r="B638" s="207"/>
      <c r="C638" s="208"/>
      <c r="D638" s="209" t="s">
        <v>186</v>
      </c>
      <c r="E638" s="210" t="s">
        <v>1</v>
      </c>
      <c r="F638" s="211" t="s">
        <v>1332</v>
      </c>
      <c r="G638" s="208"/>
      <c r="H638" s="212">
        <v>34.979999999999997</v>
      </c>
      <c r="I638" s="213"/>
      <c r="J638" s="208"/>
      <c r="K638" s="208"/>
      <c r="L638" s="214"/>
      <c r="M638" s="215"/>
      <c r="N638" s="216"/>
      <c r="O638" s="216"/>
      <c r="P638" s="216"/>
      <c r="Q638" s="216"/>
      <c r="R638" s="216"/>
      <c r="S638" s="216"/>
      <c r="T638" s="217"/>
      <c r="AT638" s="218" t="s">
        <v>186</v>
      </c>
      <c r="AU638" s="218" t="s">
        <v>89</v>
      </c>
      <c r="AV638" s="13" t="s">
        <v>89</v>
      </c>
      <c r="AW638" s="13" t="s">
        <v>35</v>
      </c>
      <c r="AX638" s="13" t="s">
        <v>80</v>
      </c>
      <c r="AY638" s="218" t="s">
        <v>177</v>
      </c>
    </row>
    <row r="639" spans="2:51" s="15" customFormat="1">
      <c r="B639" s="230"/>
      <c r="C639" s="231"/>
      <c r="D639" s="209" t="s">
        <v>186</v>
      </c>
      <c r="E639" s="232" t="s">
        <v>1</v>
      </c>
      <c r="F639" s="233" t="s">
        <v>1333</v>
      </c>
      <c r="G639" s="231"/>
      <c r="H639" s="232" t="s">
        <v>1</v>
      </c>
      <c r="I639" s="234"/>
      <c r="J639" s="231"/>
      <c r="K639" s="231"/>
      <c r="L639" s="235"/>
      <c r="M639" s="236"/>
      <c r="N639" s="237"/>
      <c r="O639" s="237"/>
      <c r="P639" s="237"/>
      <c r="Q639" s="237"/>
      <c r="R639" s="237"/>
      <c r="S639" s="237"/>
      <c r="T639" s="238"/>
      <c r="AT639" s="239" t="s">
        <v>186</v>
      </c>
      <c r="AU639" s="239" t="s">
        <v>89</v>
      </c>
      <c r="AV639" s="15" t="s">
        <v>87</v>
      </c>
      <c r="AW639" s="15" t="s">
        <v>35</v>
      </c>
      <c r="AX639" s="15" t="s">
        <v>80</v>
      </c>
      <c r="AY639" s="239" t="s">
        <v>177</v>
      </c>
    </row>
    <row r="640" spans="2:51" s="13" customFormat="1">
      <c r="B640" s="207"/>
      <c r="C640" s="208"/>
      <c r="D640" s="209" t="s">
        <v>186</v>
      </c>
      <c r="E640" s="210" t="s">
        <v>1</v>
      </c>
      <c r="F640" s="211" t="s">
        <v>1334</v>
      </c>
      <c r="G640" s="208"/>
      <c r="H640" s="212">
        <v>31.02</v>
      </c>
      <c r="I640" s="213"/>
      <c r="J640" s="208"/>
      <c r="K640" s="208"/>
      <c r="L640" s="214"/>
      <c r="M640" s="215"/>
      <c r="N640" s="216"/>
      <c r="O640" s="216"/>
      <c r="P640" s="216"/>
      <c r="Q640" s="216"/>
      <c r="R640" s="216"/>
      <c r="S640" s="216"/>
      <c r="T640" s="217"/>
      <c r="AT640" s="218" t="s">
        <v>186</v>
      </c>
      <c r="AU640" s="218" t="s">
        <v>89</v>
      </c>
      <c r="AV640" s="13" t="s">
        <v>89</v>
      </c>
      <c r="AW640" s="13" t="s">
        <v>35</v>
      </c>
      <c r="AX640" s="13" t="s">
        <v>80</v>
      </c>
      <c r="AY640" s="218" t="s">
        <v>177</v>
      </c>
    </row>
    <row r="641" spans="1:65" s="15" customFormat="1">
      <c r="B641" s="230"/>
      <c r="C641" s="231"/>
      <c r="D641" s="209" t="s">
        <v>186</v>
      </c>
      <c r="E641" s="232" t="s">
        <v>1</v>
      </c>
      <c r="F641" s="233" t="s">
        <v>1335</v>
      </c>
      <c r="G641" s="231"/>
      <c r="H641" s="232" t="s">
        <v>1</v>
      </c>
      <c r="I641" s="234"/>
      <c r="J641" s="231"/>
      <c r="K641" s="231"/>
      <c r="L641" s="235"/>
      <c r="M641" s="236"/>
      <c r="N641" s="237"/>
      <c r="O641" s="237"/>
      <c r="P641" s="237"/>
      <c r="Q641" s="237"/>
      <c r="R641" s="237"/>
      <c r="S641" s="237"/>
      <c r="T641" s="238"/>
      <c r="AT641" s="239" t="s">
        <v>186</v>
      </c>
      <c r="AU641" s="239" t="s">
        <v>89</v>
      </c>
      <c r="AV641" s="15" t="s">
        <v>87</v>
      </c>
      <c r="AW641" s="15" t="s">
        <v>35</v>
      </c>
      <c r="AX641" s="15" t="s">
        <v>80</v>
      </c>
      <c r="AY641" s="239" t="s">
        <v>177</v>
      </c>
    </row>
    <row r="642" spans="1:65" s="13" customFormat="1">
      <c r="B642" s="207"/>
      <c r="C642" s="208"/>
      <c r="D642" s="209" t="s">
        <v>186</v>
      </c>
      <c r="E642" s="210" t="s">
        <v>1</v>
      </c>
      <c r="F642" s="211" t="s">
        <v>1336</v>
      </c>
      <c r="G642" s="208"/>
      <c r="H642" s="212">
        <v>43.34</v>
      </c>
      <c r="I642" s="213"/>
      <c r="J642" s="208"/>
      <c r="K642" s="208"/>
      <c r="L642" s="214"/>
      <c r="M642" s="215"/>
      <c r="N642" s="216"/>
      <c r="O642" s="216"/>
      <c r="P642" s="216"/>
      <c r="Q642" s="216"/>
      <c r="R642" s="216"/>
      <c r="S642" s="216"/>
      <c r="T642" s="217"/>
      <c r="AT642" s="218" t="s">
        <v>186</v>
      </c>
      <c r="AU642" s="218" t="s">
        <v>89</v>
      </c>
      <c r="AV642" s="13" t="s">
        <v>89</v>
      </c>
      <c r="AW642" s="13" t="s">
        <v>35</v>
      </c>
      <c r="AX642" s="13" t="s">
        <v>80</v>
      </c>
      <c r="AY642" s="218" t="s">
        <v>177</v>
      </c>
    </row>
    <row r="643" spans="1:65" s="15" customFormat="1">
      <c r="B643" s="230"/>
      <c r="C643" s="231"/>
      <c r="D643" s="209" t="s">
        <v>186</v>
      </c>
      <c r="E643" s="232" t="s">
        <v>1</v>
      </c>
      <c r="F643" s="233" t="s">
        <v>1337</v>
      </c>
      <c r="G643" s="231"/>
      <c r="H643" s="232" t="s">
        <v>1</v>
      </c>
      <c r="I643" s="234"/>
      <c r="J643" s="231"/>
      <c r="K643" s="231"/>
      <c r="L643" s="235"/>
      <c r="M643" s="236"/>
      <c r="N643" s="237"/>
      <c r="O643" s="237"/>
      <c r="P643" s="237"/>
      <c r="Q643" s="237"/>
      <c r="R643" s="237"/>
      <c r="S643" s="237"/>
      <c r="T643" s="238"/>
      <c r="AT643" s="239" t="s">
        <v>186</v>
      </c>
      <c r="AU643" s="239" t="s">
        <v>89</v>
      </c>
      <c r="AV643" s="15" t="s">
        <v>87</v>
      </c>
      <c r="AW643" s="15" t="s">
        <v>35</v>
      </c>
      <c r="AX643" s="15" t="s">
        <v>80</v>
      </c>
      <c r="AY643" s="239" t="s">
        <v>177</v>
      </c>
    </row>
    <row r="644" spans="1:65" s="13" customFormat="1">
      <c r="B644" s="207"/>
      <c r="C644" s="208"/>
      <c r="D644" s="209" t="s">
        <v>186</v>
      </c>
      <c r="E644" s="210" t="s">
        <v>1</v>
      </c>
      <c r="F644" s="211" t="s">
        <v>1338</v>
      </c>
      <c r="G644" s="208"/>
      <c r="H644" s="212">
        <v>41.36</v>
      </c>
      <c r="I644" s="213"/>
      <c r="J644" s="208"/>
      <c r="K644" s="208"/>
      <c r="L644" s="214"/>
      <c r="M644" s="215"/>
      <c r="N644" s="216"/>
      <c r="O644" s="216"/>
      <c r="P644" s="216"/>
      <c r="Q644" s="216"/>
      <c r="R644" s="216"/>
      <c r="S644" s="216"/>
      <c r="T644" s="217"/>
      <c r="AT644" s="218" t="s">
        <v>186</v>
      </c>
      <c r="AU644" s="218" t="s">
        <v>89</v>
      </c>
      <c r="AV644" s="13" t="s">
        <v>89</v>
      </c>
      <c r="AW644" s="13" t="s">
        <v>35</v>
      </c>
      <c r="AX644" s="13" t="s">
        <v>80</v>
      </c>
      <c r="AY644" s="218" t="s">
        <v>177</v>
      </c>
    </row>
    <row r="645" spans="1:65" s="15" customFormat="1">
      <c r="B645" s="230"/>
      <c r="C645" s="231"/>
      <c r="D645" s="209" t="s">
        <v>186</v>
      </c>
      <c r="E645" s="232" t="s">
        <v>1</v>
      </c>
      <c r="F645" s="233" t="s">
        <v>1339</v>
      </c>
      <c r="G645" s="231"/>
      <c r="H645" s="232" t="s">
        <v>1</v>
      </c>
      <c r="I645" s="234"/>
      <c r="J645" s="231"/>
      <c r="K645" s="231"/>
      <c r="L645" s="235"/>
      <c r="M645" s="236"/>
      <c r="N645" s="237"/>
      <c r="O645" s="237"/>
      <c r="P645" s="237"/>
      <c r="Q645" s="237"/>
      <c r="R645" s="237"/>
      <c r="S645" s="237"/>
      <c r="T645" s="238"/>
      <c r="AT645" s="239" t="s">
        <v>186</v>
      </c>
      <c r="AU645" s="239" t="s">
        <v>89</v>
      </c>
      <c r="AV645" s="15" t="s">
        <v>87</v>
      </c>
      <c r="AW645" s="15" t="s">
        <v>35</v>
      </c>
      <c r="AX645" s="15" t="s">
        <v>80</v>
      </c>
      <c r="AY645" s="239" t="s">
        <v>177</v>
      </c>
    </row>
    <row r="646" spans="1:65" s="13" customFormat="1">
      <c r="B646" s="207"/>
      <c r="C646" s="208"/>
      <c r="D646" s="209" t="s">
        <v>186</v>
      </c>
      <c r="E646" s="210" t="s">
        <v>1</v>
      </c>
      <c r="F646" s="211" t="s">
        <v>1340</v>
      </c>
      <c r="G646" s="208"/>
      <c r="H646" s="212">
        <v>38.5</v>
      </c>
      <c r="I646" s="213"/>
      <c r="J646" s="208"/>
      <c r="K646" s="208"/>
      <c r="L646" s="214"/>
      <c r="M646" s="215"/>
      <c r="N646" s="216"/>
      <c r="O646" s="216"/>
      <c r="P646" s="216"/>
      <c r="Q646" s="216"/>
      <c r="R646" s="216"/>
      <c r="S646" s="216"/>
      <c r="T646" s="217"/>
      <c r="AT646" s="218" t="s">
        <v>186</v>
      </c>
      <c r="AU646" s="218" t="s">
        <v>89</v>
      </c>
      <c r="AV646" s="13" t="s">
        <v>89</v>
      </c>
      <c r="AW646" s="13" t="s">
        <v>35</v>
      </c>
      <c r="AX646" s="13" t="s">
        <v>80</v>
      </c>
      <c r="AY646" s="218" t="s">
        <v>177</v>
      </c>
    </row>
    <row r="647" spans="1:65" s="14" customFormat="1">
      <c r="B647" s="219"/>
      <c r="C647" s="220"/>
      <c r="D647" s="209" t="s">
        <v>186</v>
      </c>
      <c r="E647" s="221" t="s">
        <v>1</v>
      </c>
      <c r="F647" s="222" t="s">
        <v>188</v>
      </c>
      <c r="G647" s="220"/>
      <c r="H647" s="223">
        <v>847.04399999999998</v>
      </c>
      <c r="I647" s="224"/>
      <c r="J647" s="220"/>
      <c r="K647" s="220"/>
      <c r="L647" s="225"/>
      <c r="M647" s="226"/>
      <c r="N647" s="227"/>
      <c r="O647" s="227"/>
      <c r="P647" s="227"/>
      <c r="Q647" s="227"/>
      <c r="R647" s="227"/>
      <c r="S647" s="227"/>
      <c r="T647" s="228"/>
      <c r="AT647" s="229" t="s">
        <v>186</v>
      </c>
      <c r="AU647" s="229" t="s">
        <v>89</v>
      </c>
      <c r="AV647" s="14" t="s">
        <v>184</v>
      </c>
      <c r="AW647" s="14" t="s">
        <v>35</v>
      </c>
      <c r="AX647" s="14" t="s">
        <v>87</v>
      </c>
      <c r="AY647" s="229" t="s">
        <v>177</v>
      </c>
    </row>
    <row r="648" spans="1:65" s="12" customFormat="1" ht="22.9" customHeight="1">
      <c r="B648" s="177"/>
      <c r="C648" s="178"/>
      <c r="D648" s="179" t="s">
        <v>79</v>
      </c>
      <c r="E648" s="191" t="s">
        <v>375</v>
      </c>
      <c r="F648" s="191" t="s">
        <v>376</v>
      </c>
      <c r="G648" s="178"/>
      <c r="H648" s="178"/>
      <c r="I648" s="181"/>
      <c r="J648" s="192">
        <f>BK648</f>
        <v>0</v>
      </c>
      <c r="K648" s="178"/>
      <c r="L648" s="183"/>
      <c r="M648" s="184"/>
      <c r="N648" s="185"/>
      <c r="O648" s="185"/>
      <c r="P648" s="186">
        <f>SUM(P649:P656)</f>
        <v>0</v>
      </c>
      <c r="Q648" s="185"/>
      <c r="R648" s="186">
        <f>SUM(R649:R656)</f>
        <v>0</v>
      </c>
      <c r="S648" s="185"/>
      <c r="T648" s="187">
        <f>SUM(T649:T656)</f>
        <v>0</v>
      </c>
      <c r="AR648" s="188" t="s">
        <v>87</v>
      </c>
      <c r="AT648" s="189" t="s">
        <v>79</v>
      </c>
      <c r="AU648" s="189" t="s">
        <v>87</v>
      </c>
      <c r="AY648" s="188" t="s">
        <v>177</v>
      </c>
      <c r="BK648" s="190">
        <f>SUM(BK649:BK656)</f>
        <v>0</v>
      </c>
    </row>
    <row r="649" spans="1:65" s="2" customFormat="1" ht="16.5" customHeight="1">
      <c r="A649" s="35"/>
      <c r="B649" s="36"/>
      <c r="C649" s="193" t="s">
        <v>631</v>
      </c>
      <c r="D649" s="193" t="s">
        <v>180</v>
      </c>
      <c r="E649" s="194" t="s">
        <v>1341</v>
      </c>
      <c r="F649" s="195" t="s">
        <v>1342</v>
      </c>
      <c r="G649" s="196" t="s">
        <v>380</v>
      </c>
      <c r="H649" s="197">
        <v>445.44200000000001</v>
      </c>
      <c r="I649" s="198"/>
      <c r="J649" s="199">
        <f>ROUND(I649*H649,2)</f>
        <v>0</v>
      </c>
      <c r="K649" s="200"/>
      <c r="L649" s="40"/>
      <c r="M649" s="201" t="s">
        <v>1</v>
      </c>
      <c r="N649" s="202" t="s">
        <v>45</v>
      </c>
      <c r="O649" s="72"/>
      <c r="P649" s="203">
        <f>O649*H649</f>
        <v>0</v>
      </c>
      <c r="Q649" s="203">
        <v>0</v>
      </c>
      <c r="R649" s="203">
        <f>Q649*H649</f>
        <v>0</v>
      </c>
      <c r="S649" s="203">
        <v>0</v>
      </c>
      <c r="T649" s="204">
        <f>S649*H649</f>
        <v>0</v>
      </c>
      <c r="U649" s="35"/>
      <c r="V649" s="35"/>
      <c r="W649" s="35"/>
      <c r="X649" s="35"/>
      <c r="Y649" s="35"/>
      <c r="Z649" s="35"/>
      <c r="AA649" s="35"/>
      <c r="AB649" s="35"/>
      <c r="AC649" s="35"/>
      <c r="AD649" s="35"/>
      <c r="AE649" s="35"/>
      <c r="AR649" s="205" t="s">
        <v>184</v>
      </c>
      <c r="AT649" s="205" t="s">
        <v>180</v>
      </c>
      <c r="AU649" s="205" t="s">
        <v>89</v>
      </c>
      <c r="AY649" s="18" t="s">
        <v>177</v>
      </c>
      <c r="BE649" s="206">
        <f>IF(N649="základní",J649,0)</f>
        <v>0</v>
      </c>
      <c r="BF649" s="206">
        <f>IF(N649="snížená",J649,0)</f>
        <v>0</v>
      </c>
      <c r="BG649" s="206">
        <f>IF(N649="zákl. přenesená",J649,0)</f>
        <v>0</v>
      </c>
      <c r="BH649" s="206">
        <f>IF(N649="sníž. přenesená",J649,0)</f>
        <v>0</v>
      </c>
      <c r="BI649" s="206">
        <f>IF(N649="nulová",J649,0)</f>
        <v>0</v>
      </c>
      <c r="BJ649" s="18" t="s">
        <v>87</v>
      </c>
      <c r="BK649" s="206">
        <f>ROUND(I649*H649,2)</f>
        <v>0</v>
      </c>
      <c r="BL649" s="18" t="s">
        <v>184</v>
      </c>
      <c r="BM649" s="205" t="s">
        <v>1343</v>
      </c>
    </row>
    <row r="650" spans="1:65" s="2" customFormat="1" ht="16.5" customHeight="1">
      <c r="A650" s="35"/>
      <c r="B650" s="36"/>
      <c r="C650" s="193" t="s">
        <v>638</v>
      </c>
      <c r="D650" s="193" t="s">
        <v>180</v>
      </c>
      <c r="E650" s="194" t="s">
        <v>1344</v>
      </c>
      <c r="F650" s="195" t="s">
        <v>1345</v>
      </c>
      <c r="G650" s="196" t="s">
        <v>380</v>
      </c>
      <c r="H650" s="197">
        <v>445.44200000000001</v>
      </c>
      <c r="I650" s="198"/>
      <c r="J650" s="199">
        <f>ROUND(I650*H650,2)</f>
        <v>0</v>
      </c>
      <c r="K650" s="200"/>
      <c r="L650" s="40"/>
      <c r="M650" s="201" t="s">
        <v>1</v>
      </c>
      <c r="N650" s="202" t="s">
        <v>45</v>
      </c>
      <c r="O650" s="72"/>
      <c r="P650" s="203">
        <f>O650*H650</f>
        <v>0</v>
      </c>
      <c r="Q650" s="203">
        <v>0</v>
      </c>
      <c r="R650" s="203">
        <f>Q650*H650</f>
        <v>0</v>
      </c>
      <c r="S650" s="203">
        <v>0</v>
      </c>
      <c r="T650" s="204">
        <f>S650*H650</f>
        <v>0</v>
      </c>
      <c r="U650" s="35"/>
      <c r="V650" s="35"/>
      <c r="W650" s="35"/>
      <c r="X650" s="35"/>
      <c r="Y650" s="35"/>
      <c r="Z650" s="35"/>
      <c r="AA650" s="35"/>
      <c r="AB650" s="35"/>
      <c r="AC650" s="35"/>
      <c r="AD650" s="35"/>
      <c r="AE650" s="35"/>
      <c r="AR650" s="205" t="s">
        <v>184</v>
      </c>
      <c r="AT650" s="205" t="s">
        <v>180</v>
      </c>
      <c r="AU650" s="205" t="s">
        <v>89</v>
      </c>
      <c r="AY650" s="18" t="s">
        <v>177</v>
      </c>
      <c r="BE650" s="206">
        <f>IF(N650="základní",J650,0)</f>
        <v>0</v>
      </c>
      <c r="BF650" s="206">
        <f>IF(N650="snížená",J650,0)</f>
        <v>0</v>
      </c>
      <c r="BG650" s="206">
        <f>IF(N650="zákl. přenesená",J650,0)</f>
        <v>0</v>
      </c>
      <c r="BH650" s="206">
        <f>IF(N650="sníž. přenesená",J650,0)</f>
        <v>0</v>
      </c>
      <c r="BI650" s="206">
        <f>IF(N650="nulová",J650,0)</f>
        <v>0</v>
      </c>
      <c r="BJ650" s="18" t="s">
        <v>87</v>
      </c>
      <c r="BK650" s="206">
        <f>ROUND(I650*H650,2)</f>
        <v>0</v>
      </c>
      <c r="BL650" s="18" t="s">
        <v>184</v>
      </c>
      <c r="BM650" s="205" t="s">
        <v>1346</v>
      </c>
    </row>
    <row r="651" spans="1:65" s="2" customFormat="1" ht="24.2" customHeight="1">
      <c r="A651" s="35"/>
      <c r="B651" s="36"/>
      <c r="C651" s="193" t="s">
        <v>642</v>
      </c>
      <c r="D651" s="193" t="s">
        <v>180</v>
      </c>
      <c r="E651" s="194" t="s">
        <v>1347</v>
      </c>
      <c r="F651" s="195" t="s">
        <v>1348</v>
      </c>
      <c r="G651" s="196" t="s">
        <v>380</v>
      </c>
      <c r="H651" s="197">
        <v>445.44200000000001</v>
      </c>
      <c r="I651" s="198"/>
      <c r="J651" s="199">
        <f>ROUND(I651*H651,2)</f>
        <v>0</v>
      </c>
      <c r="K651" s="200"/>
      <c r="L651" s="40"/>
      <c r="M651" s="201" t="s">
        <v>1</v>
      </c>
      <c r="N651" s="202" t="s">
        <v>45</v>
      </c>
      <c r="O651" s="72"/>
      <c r="P651" s="203">
        <f>O651*H651</f>
        <v>0</v>
      </c>
      <c r="Q651" s="203">
        <v>0</v>
      </c>
      <c r="R651" s="203">
        <f>Q651*H651</f>
        <v>0</v>
      </c>
      <c r="S651" s="203">
        <v>0</v>
      </c>
      <c r="T651" s="204">
        <f>S651*H651</f>
        <v>0</v>
      </c>
      <c r="U651" s="35"/>
      <c r="V651" s="35"/>
      <c r="W651" s="35"/>
      <c r="X651" s="35"/>
      <c r="Y651" s="35"/>
      <c r="Z651" s="35"/>
      <c r="AA651" s="35"/>
      <c r="AB651" s="35"/>
      <c r="AC651" s="35"/>
      <c r="AD651" s="35"/>
      <c r="AE651" s="35"/>
      <c r="AR651" s="205" t="s">
        <v>184</v>
      </c>
      <c r="AT651" s="205" t="s">
        <v>180</v>
      </c>
      <c r="AU651" s="205" t="s">
        <v>89</v>
      </c>
      <c r="AY651" s="18" t="s">
        <v>177</v>
      </c>
      <c r="BE651" s="206">
        <f>IF(N651="základní",J651,0)</f>
        <v>0</v>
      </c>
      <c r="BF651" s="206">
        <f>IF(N651="snížená",J651,0)</f>
        <v>0</v>
      </c>
      <c r="BG651" s="206">
        <f>IF(N651="zákl. přenesená",J651,0)</f>
        <v>0</v>
      </c>
      <c r="BH651" s="206">
        <f>IF(N651="sníž. přenesená",J651,0)</f>
        <v>0</v>
      </c>
      <c r="BI651" s="206">
        <f>IF(N651="nulová",J651,0)</f>
        <v>0</v>
      </c>
      <c r="BJ651" s="18" t="s">
        <v>87</v>
      </c>
      <c r="BK651" s="206">
        <f>ROUND(I651*H651,2)</f>
        <v>0</v>
      </c>
      <c r="BL651" s="18" t="s">
        <v>184</v>
      </c>
      <c r="BM651" s="205" t="s">
        <v>1349</v>
      </c>
    </row>
    <row r="652" spans="1:65" s="2" customFormat="1" ht="24.2" customHeight="1">
      <c r="A652" s="35"/>
      <c r="B652" s="36"/>
      <c r="C652" s="193" t="s">
        <v>648</v>
      </c>
      <c r="D652" s="193" t="s">
        <v>180</v>
      </c>
      <c r="E652" s="194" t="s">
        <v>1350</v>
      </c>
      <c r="F652" s="195" t="s">
        <v>1351</v>
      </c>
      <c r="G652" s="196" t="s">
        <v>380</v>
      </c>
      <c r="H652" s="197">
        <v>445.44200000000001</v>
      </c>
      <c r="I652" s="198"/>
      <c r="J652" s="199">
        <f>ROUND(I652*H652,2)</f>
        <v>0</v>
      </c>
      <c r="K652" s="200"/>
      <c r="L652" s="40"/>
      <c r="M652" s="201" t="s">
        <v>1</v>
      </c>
      <c r="N652" s="202" t="s">
        <v>45</v>
      </c>
      <c r="O652" s="72"/>
      <c r="P652" s="203">
        <f>O652*H652</f>
        <v>0</v>
      </c>
      <c r="Q652" s="203">
        <v>0</v>
      </c>
      <c r="R652" s="203">
        <f>Q652*H652</f>
        <v>0</v>
      </c>
      <c r="S652" s="203">
        <v>0</v>
      </c>
      <c r="T652" s="204">
        <f>S652*H652</f>
        <v>0</v>
      </c>
      <c r="U652" s="35"/>
      <c r="V652" s="35"/>
      <c r="W652" s="35"/>
      <c r="X652" s="35"/>
      <c r="Y652" s="35"/>
      <c r="Z652" s="35"/>
      <c r="AA652" s="35"/>
      <c r="AB652" s="35"/>
      <c r="AC652" s="35"/>
      <c r="AD652" s="35"/>
      <c r="AE652" s="35"/>
      <c r="AR652" s="205" t="s">
        <v>184</v>
      </c>
      <c r="AT652" s="205" t="s">
        <v>180</v>
      </c>
      <c r="AU652" s="205" t="s">
        <v>89</v>
      </c>
      <c r="AY652" s="18" t="s">
        <v>177</v>
      </c>
      <c r="BE652" s="206">
        <f>IF(N652="základní",J652,0)</f>
        <v>0</v>
      </c>
      <c r="BF652" s="206">
        <f>IF(N652="snížená",J652,0)</f>
        <v>0</v>
      </c>
      <c r="BG652" s="206">
        <f>IF(N652="zákl. přenesená",J652,0)</f>
        <v>0</v>
      </c>
      <c r="BH652" s="206">
        <f>IF(N652="sníž. přenesená",J652,0)</f>
        <v>0</v>
      </c>
      <c r="BI652" s="206">
        <f>IF(N652="nulová",J652,0)</f>
        <v>0</v>
      </c>
      <c r="BJ652" s="18" t="s">
        <v>87</v>
      </c>
      <c r="BK652" s="206">
        <f>ROUND(I652*H652,2)</f>
        <v>0</v>
      </c>
      <c r="BL652" s="18" t="s">
        <v>184</v>
      </c>
      <c r="BM652" s="205" t="s">
        <v>1352</v>
      </c>
    </row>
    <row r="653" spans="1:65" s="2" customFormat="1" ht="24.2" customHeight="1">
      <c r="A653" s="35"/>
      <c r="B653" s="36"/>
      <c r="C653" s="193" t="s">
        <v>655</v>
      </c>
      <c r="D653" s="193" t="s">
        <v>180</v>
      </c>
      <c r="E653" s="194" t="s">
        <v>1353</v>
      </c>
      <c r="F653" s="195" t="s">
        <v>1354</v>
      </c>
      <c r="G653" s="196" t="s">
        <v>380</v>
      </c>
      <c r="H653" s="197">
        <v>4454.42</v>
      </c>
      <c r="I653" s="198"/>
      <c r="J653" s="199">
        <f>ROUND(I653*H653,2)</f>
        <v>0</v>
      </c>
      <c r="K653" s="200"/>
      <c r="L653" s="40"/>
      <c r="M653" s="201" t="s">
        <v>1</v>
      </c>
      <c r="N653" s="202" t="s">
        <v>45</v>
      </c>
      <c r="O653" s="72"/>
      <c r="P653" s="203">
        <f>O653*H653</f>
        <v>0</v>
      </c>
      <c r="Q653" s="203">
        <v>0</v>
      </c>
      <c r="R653" s="203">
        <f>Q653*H653</f>
        <v>0</v>
      </c>
      <c r="S653" s="203">
        <v>0</v>
      </c>
      <c r="T653" s="204">
        <f>S653*H653</f>
        <v>0</v>
      </c>
      <c r="U653" s="35"/>
      <c r="V653" s="35"/>
      <c r="W653" s="35"/>
      <c r="X653" s="35"/>
      <c r="Y653" s="35"/>
      <c r="Z653" s="35"/>
      <c r="AA653" s="35"/>
      <c r="AB653" s="35"/>
      <c r="AC653" s="35"/>
      <c r="AD653" s="35"/>
      <c r="AE653" s="35"/>
      <c r="AR653" s="205" t="s">
        <v>184</v>
      </c>
      <c r="AT653" s="205" t="s">
        <v>180</v>
      </c>
      <c r="AU653" s="205" t="s">
        <v>89</v>
      </c>
      <c r="AY653" s="18" t="s">
        <v>177</v>
      </c>
      <c r="BE653" s="206">
        <f>IF(N653="základní",J653,0)</f>
        <v>0</v>
      </c>
      <c r="BF653" s="206">
        <f>IF(N653="snížená",J653,0)</f>
        <v>0</v>
      </c>
      <c r="BG653" s="206">
        <f>IF(N653="zákl. přenesená",J653,0)</f>
        <v>0</v>
      </c>
      <c r="BH653" s="206">
        <f>IF(N653="sníž. přenesená",J653,0)</f>
        <v>0</v>
      </c>
      <c r="BI653" s="206">
        <f>IF(N653="nulová",J653,0)</f>
        <v>0</v>
      </c>
      <c r="BJ653" s="18" t="s">
        <v>87</v>
      </c>
      <c r="BK653" s="206">
        <f>ROUND(I653*H653,2)</f>
        <v>0</v>
      </c>
      <c r="BL653" s="18" t="s">
        <v>184</v>
      </c>
      <c r="BM653" s="205" t="s">
        <v>1355</v>
      </c>
    </row>
    <row r="654" spans="1:65" s="13" customFormat="1">
      <c r="B654" s="207"/>
      <c r="C654" s="208"/>
      <c r="D654" s="209" t="s">
        <v>186</v>
      </c>
      <c r="E654" s="208"/>
      <c r="F654" s="211" t="s">
        <v>1356</v>
      </c>
      <c r="G654" s="208"/>
      <c r="H654" s="212">
        <v>4454.42</v>
      </c>
      <c r="I654" s="213"/>
      <c r="J654" s="208"/>
      <c r="K654" s="208"/>
      <c r="L654" s="214"/>
      <c r="M654" s="215"/>
      <c r="N654" s="216"/>
      <c r="O654" s="216"/>
      <c r="P654" s="216"/>
      <c r="Q654" s="216"/>
      <c r="R654" s="216"/>
      <c r="S654" s="216"/>
      <c r="T654" s="217"/>
      <c r="AT654" s="218" t="s">
        <v>186</v>
      </c>
      <c r="AU654" s="218" t="s">
        <v>89</v>
      </c>
      <c r="AV654" s="13" t="s">
        <v>89</v>
      </c>
      <c r="AW654" s="13" t="s">
        <v>4</v>
      </c>
      <c r="AX654" s="13" t="s">
        <v>87</v>
      </c>
      <c r="AY654" s="218" t="s">
        <v>177</v>
      </c>
    </row>
    <row r="655" spans="1:65" s="2" customFormat="1" ht="33" customHeight="1">
      <c r="A655" s="35"/>
      <c r="B655" s="36"/>
      <c r="C655" s="193" t="s">
        <v>659</v>
      </c>
      <c r="D655" s="193" t="s">
        <v>180</v>
      </c>
      <c r="E655" s="194" t="s">
        <v>1357</v>
      </c>
      <c r="F655" s="195" t="s">
        <v>1358</v>
      </c>
      <c r="G655" s="196" t="s">
        <v>380</v>
      </c>
      <c r="H655" s="197">
        <v>445.44200000000001</v>
      </c>
      <c r="I655" s="198"/>
      <c r="J655" s="199">
        <f>ROUND(I655*H655,2)</f>
        <v>0</v>
      </c>
      <c r="K655" s="200"/>
      <c r="L655" s="40"/>
      <c r="M655" s="201" t="s">
        <v>1</v>
      </c>
      <c r="N655" s="202" t="s">
        <v>45</v>
      </c>
      <c r="O655" s="72"/>
      <c r="P655" s="203">
        <f>O655*H655</f>
        <v>0</v>
      </c>
      <c r="Q655" s="203">
        <v>0</v>
      </c>
      <c r="R655" s="203">
        <f>Q655*H655</f>
        <v>0</v>
      </c>
      <c r="S655" s="203">
        <v>0</v>
      </c>
      <c r="T655" s="204">
        <f>S655*H655</f>
        <v>0</v>
      </c>
      <c r="U655" s="35"/>
      <c r="V655" s="35"/>
      <c r="W655" s="35"/>
      <c r="X655" s="35"/>
      <c r="Y655" s="35"/>
      <c r="Z655" s="35"/>
      <c r="AA655" s="35"/>
      <c r="AB655" s="35"/>
      <c r="AC655" s="35"/>
      <c r="AD655" s="35"/>
      <c r="AE655" s="35"/>
      <c r="AR655" s="205" t="s">
        <v>184</v>
      </c>
      <c r="AT655" s="205" t="s">
        <v>180</v>
      </c>
      <c r="AU655" s="205" t="s">
        <v>89</v>
      </c>
      <c r="AY655" s="18" t="s">
        <v>177</v>
      </c>
      <c r="BE655" s="206">
        <f>IF(N655="základní",J655,0)</f>
        <v>0</v>
      </c>
      <c r="BF655" s="206">
        <f>IF(N655="snížená",J655,0)</f>
        <v>0</v>
      </c>
      <c r="BG655" s="206">
        <f>IF(N655="zákl. přenesená",J655,0)</f>
        <v>0</v>
      </c>
      <c r="BH655" s="206">
        <f>IF(N655="sníž. přenesená",J655,0)</f>
        <v>0</v>
      </c>
      <c r="BI655" s="206">
        <f>IF(N655="nulová",J655,0)</f>
        <v>0</v>
      </c>
      <c r="BJ655" s="18" t="s">
        <v>87</v>
      </c>
      <c r="BK655" s="206">
        <f>ROUND(I655*H655,2)</f>
        <v>0</v>
      </c>
      <c r="BL655" s="18" t="s">
        <v>184</v>
      </c>
      <c r="BM655" s="205" t="s">
        <v>1359</v>
      </c>
    </row>
    <row r="656" spans="1:65" s="2" customFormat="1" ht="44.25" customHeight="1">
      <c r="A656" s="35"/>
      <c r="B656" s="36"/>
      <c r="C656" s="193" t="s">
        <v>665</v>
      </c>
      <c r="D656" s="193" t="s">
        <v>180</v>
      </c>
      <c r="E656" s="194" t="s">
        <v>1360</v>
      </c>
      <c r="F656" s="195" t="s">
        <v>1361</v>
      </c>
      <c r="G656" s="196" t="s">
        <v>380</v>
      </c>
      <c r="H656" s="197">
        <v>445.44200000000001</v>
      </c>
      <c r="I656" s="198"/>
      <c r="J656" s="199">
        <f>ROUND(I656*H656,2)</f>
        <v>0</v>
      </c>
      <c r="K656" s="200"/>
      <c r="L656" s="40"/>
      <c r="M656" s="201" t="s">
        <v>1</v>
      </c>
      <c r="N656" s="202" t="s">
        <v>45</v>
      </c>
      <c r="O656" s="72"/>
      <c r="P656" s="203">
        <f>O656*H656</f>
        <v>0</v>
      </c>
      <c r="Q656" s="203">
        <v>0</v>
      </c>
      <c r="R656" s="203">
        <f>Q656*H656</f>
        <v>0</v>
      </c>
      <c r="S656" s="203">
        <v>0</v>
      </c>
      <c r="T656" s="204">
        <f>S656*H656</f>
        <v>0</v>
      </c>
      <c r="U656" s="35"/>
      <c r="V656" s="35"/>
      <c r="W656" s="35"/>
      <c r="X656" s="35"/>
      <c r="Y656" s="35"/>
      <c r="Z656" s="35"/>
      <c r="AA656" s="35"/>
      <c r="AB656" s="35"/>
      <c r="AC656" s="35"/>
      <c r="AD656" s="35"/>
      <c r="AE656" s="35"/>
      <c r="AR656" s="205" t="s">
        <v>184</v>
      </c>
      <c r="AT656" s="205" t="s">
        <v>180</v>
      </c>
      <c r="AU656" s="205" t="s">
        <v>89</v>
      </c>
      <c r="AY656" s="18" t="s">
        <v>177</v>
      </c>
      <c r="BE656" s="206">
        <f>IF(N656="základní",J656,0)</f>
        <v>0</v>
      </c>
      <c r="BF656" s="206">
        <f>IF(N656="snížená",J656,0)</f>
        <v>0</v>
      </c>
      <c r="BG656" s="206">
        <f>IF(N656="zákl. přenesená",J656,0)</f>
        <v>0</v>
      </c>
      <c r="BH656" s="206">
        <f>IF(N656="sníž. přenesená",J656,0)</f>
        <v>0</v>
      </c>
      <c r="BI656" s="206">
        <f>IF(N656="nulová",J656,0)</f>
        <v>0</v>
      </c>
      <c r="BJ656" s="18" t="s">
        <v>87</v>
      </c>
      <c r="BK656" s="206">
        <f>ROUND(I656*H656,2)</f>
        <v>0</v>
      </c>
      <c r="BL656" s="18" t="s">
        <v>184</v>
      </c>
      <c r="BM656" s="205" t="s">
        <v>1362</v>
      </c>
    </row>
    <row r="657" spans="1:65" s="12" customFormat="1" ht="22.9" customHeight="1">
      <c r="B657" s="177"/>
      <c r="C657" s="178"/>
      <c r="D657" s="179" t="s">
        <v>79</v>
      </c>
      <c r="E657" s="191" t="s">
        <v>413</v>
      </c>
      <c r="F657" s="191" t="s">
        <v>414</v>
      </c>
      <c r="G657" s="178"/>
      <c r="H657" s="178"/>
      <c r="I657" s="181"/>
      <c r="J657" s="192">
        <f>BK657</f>
        <v>0</v>
      </c>
      <c r="K657" s="178"/>
      <c r="L657" s="183"/>
      <c r="M657" s="184"/>
      <c r="N657" s="185"/>
      <c r="O657" s="185"/>
      <c r="P657" s="186">
        <f>P658</f>
        <v>0</v>
      </c>
      <c r="Q657" s="185"/>
      <c r="R657" s="186">
        <f>R658</f>
        <v>0</v>
      </c>
      <c r="S657" s="185"/>
      <c r="T657" s="187">
        <f>T658</f>
        <v>0</v>
      </c>
      <c r="AR657" s="188" t="s">
        <v>87</v>
      </c>
      <c r="AT657" s="189" t="s">
        <v>79</v>
      </c>
      <c r="AU657" s="189" t="s">
        <v>87</v>
      </c>
      <c r="AY657" s="188" t="s">
        <v>177</v>
      </c>
      <c r="BK657" s="190">
        <f>BK658</f>
        <v>0</v>
      </c>
    </row>
    <row r="658" spans="1:65" s="2" customFormat="1" ht="24.2" customHeight="1">
      <c r="A658" s="35"/>
      <c r="B658" s="36"/>
      <c r="C658" s="193" t="s">
        <v>669</v>
      </c>
      <c r="D658" s="193" t="s">
        <v>180</v>
      </c>
      <c r="E658" s="194" t="s">
        <v>1363</v>
      </c>
      <c r="F658" s="195" t="s">
        <v>1364</v>
      </c>
      <c r="G658" s="196" t="s">
        <v>380</v>
      </c>
      <c r="H658" s="197">
        <v>188.56700000000001</v>
      </c>
      <c r="I658" s="198"/>
      <c r="J658" s="199">
        <f>ROUND(I658*H658,2)</f>
        <v>0</v>
      </c>
      <c r="K658" s="200"/>
      <c r="L658" s="40"/>
      <c r="M658" s="201" t="s">
        <v>1</v>
      </c>
      <c r="N658" s="202" t="s">
        <v>45</v>
      </c>
      <c r="O658" s="72"/>
      <c r="P658" s="203">
        <f>O658*H658</f>
        <v>0</v>
      </c>
      <c r="Q658" s="203">
        <v>0</v>
      </c>
      <c r="R658" s="203">
        <f>Q658*H658</f>
        <v>0</v>
      </c>
      <c r="S658" s="203">
        <v>0</v>
      </c>
      <c r="T658" s="204">
        <f>S658*H658</f>
        <v>0</v>
      </c>
      <c r="U658" s="35"/>
      <c r="V658" s="35"/>
      <c r="W658" s="35"/>
      <c r="X658" s="35"/>
      <c r="Y658" s="35"/>
      <c r="Z658" s="35"/>
      <c r="AA658" s="35"/>
      <c r="AB658" s="35"/>
      <c r="AC658" s="35"/>
      <c r="AD658" s="35"/>
      <c r="AE658" s="35"/>
      <c r="AR658" s="205" t="s">
        <v>184</v>
      </c>
      <c r="AT658" s="205" t="s">
        <v>180</v>
      </c>
      <c r="AU658" s="205" t="s">
        <v>89</v>
      </c>
      <c r="AY658" s="18" t="s">
        <v>177</v>
      </c>
      <c r="BE658" s="206">
        <f>IF(N658="základní",J658,0)</f>
        <v>0</v>
      </c>
      <c r="BF658" s="206">
        <f>IF(N658="snížená",J658,0)</f>
        <v>0</v>
      </c>
      <c r="BG658" s="206">
        <f>IF(N658="zákl. přenesená",J658,0)</f>
        <v>0</v>
      </c>
      <c r="BH658" s="206">
        <f>IF(N658="sníž. přenesená",J658,0)</f>
        <v>0</v>
      </c>
      <c r="BI658" s="206">
        <f>IF(N658="nulová",J658,0)</f>
        <v>0</v>
      </c>
      <c r="BJ658" s="18" t="s">
        <v>87</v>
      </c>
      <c r="BK658" s="206">
        <f>ROUND(I658*H658,2)</f>
        <v>0</v>
      </c>
      <c r="BL658" s="18" t="s">
        <v>184</v>
      </c>
      <c r="BM658" s="205" t="s">
        <v>1365</v>
      </c>
    </row>
    <row r="659" spans="1:65" s="12" customFormat="1" ht="25.9" customHeight="1">
      <c r="B659" s="177"/>
      <c r="C659" s="178"/>
      <c r="D659" s="179" t="s">
        <v>79</v>
      </c>
      <c r="E659" s="180" t="s">
        <v>419</v>
      </c>
      <c r="F659" s="180" t="s">
        <v>420</v>
      </c>
      <c r="G659" s="178"/>
      <c r="H659" s="178"/>
      <c r="I659" s="181"/>
      <c r="J659" s="182">
        <f>BK659</f>
        <v>0</v>
      </c>
      <c r="K659" s="178"/>
      <c r="L659" s="183"/>
      <c r="M659" s="184"/>
      <c r="N659" s="185"/>
      <c r="O659" s="185"/>
      <c r="P659" s="186">
        <f>P660+P666+P678+P690+P732+P807+P890+P911+P933+P969+P1074</f>
        <v>0</v>
      </c>
      <c r="Q659" s="185"/>
      <c r="R659" s="186">
        <f>R660+R666+R678+R690+R732+R807+R890+R911+R933+R969+R1074</f>
        <v>115.08807540999999</v>
      </c>
      <c r="S659" s="185"/>
      <c r="T659" s="187">
        <f>T660+T666+T678+T690+T732+T807+T890+T911+T933+T969+T1074</f>
        <v>14.842565</v>
      </c>
      <c r="AR659" s="188" t="s">
        <v>89</v>
      </c>
      <c r="AT659" s="189" t="s">
        <v>79</v>
      </c>
      <c r="AU659" s="189" t="s">
        <v>80</v>
      </c>
      <c r="AY659" s="188" t="s">
        <v>177</v>
      </c>
      <c r="BK659" s="190">
        <f>BK660+BK666+BK678+BK690+BK732+BK807+BK890+BK911+BK933+BK969+BK1074</f>
        <v>0</v>
      </c>
    </row>
    <row r="660" spans="1:65" s="12" customFormat="1" ht="22.9" customHeight="1">
      <c r="B660" s="177"/>
      <c r="C660" s="178"/>
      <c r="D660" s="179" t="s">
        <v>79</v>
      </c>
      <c r="E660" s="191" t="s">
        <v>421</v>
      </c>
      <c r="F660" s="191" t="s">
        <v>422</v>
      </c>
      <c r="G660" s="178"/>
      <c r="H660" s="178"/>
      <c r="I660" s="181"/>
      <c r="J660" s="192">
        <f>BK660</f>
        <v>0</v>
      </c>
      <c r="K660" s="178"/>
      <c r="L660" s="183"/>
      <c r="M660" s="184"/>
      <c r="N660" s="185"/>
      <c r="O660" s="185"/>
      <c r="P660" s="186">
        <f>SUM(P661:P665)</f>
        <v>0</v>
      </c>
      <c r="Q660" s="185"/>
      <c r="R660" s="186">
        <f>SUM(R661:R665)</f>
        <v>1.2490062000000002</v>
      </c>
      <c r="S660" s="185"/>
      <c r="T660" s="187">
        <f>SUM(T661:T665)</f>
        <v>0</v>
      </c>
      <c r="AR660" s="188" t="s">
        <v>89</v>
      </c>
      <c r="AT660" s="189" t="s">
        <v>79</v>
      </c>
      <c r="AU660" s="189" t="s">
        <v>87</v>
      </c>
      <c r="AY660" s="188" t="s">
        <v>177</v>
      </c>
      <c r="BK660" s="190">
        <f>SUM(BK661:BK665)</f>
        <v>0</v>
      </c>
    </row>
    <row r="661" spans="1:65" s="2" customFormat="1" ht="37.9" customHeight="1">
      <c r="A661" s="35"/>
      <c r="B661" s="36"/>
      <c r="C661" s="193" t="s">
        <v>676</v>
      </c>
      <c r="D661" s="193" t="s">
        <v>180</v>
      </c>
      <c r="E661" s="194" t="s">
        <v>1366</v>
      </c>
      <c r="F661" s="195" t="s">
        <v>1367</v>
      </c>
      <c r="G661" s="196" t="s">
        <v>199</v>
      </c>
      <c r="H661" s="197">
        <v>408.84</v>
      </c>
      <c r="I661" s="198"/>
      <c r="J661" s="199">
        <f>ROUND(I661*H661,2)</f>
        <v>0</v>
      </c>
      <c r="K661" s="200"/>
      <c r="L661" s="40"/>
      <c r="M661" s="201" t="s">
        <v>1</v>
      </c>
      <c r="N661" s="202" t="s">
        <v>45</v>
      </c>
      <c r="O661" s="72"/>
      <c r="P661" s="203">
        <f>O661*H661</f>
        <v>0</v>
      </c>
      <c r="Q661" s="203">
        <v>1.8000000000000001E-4</v>
      </c>
      <c r="R661" s="203">
        <f>Q661*H661</f>
        <v>7.3591199999999996E-2</v>
      </c>
      <c r="S661" s="203">
        <v>0</v>
      </c>
      <c r="T661" s="204">
        <f>S661*H661</f>
        <v>0</v>
      </c>
      <c r="U661" s="35"/>
      <c r="V661" s="35"/>
      <c r="W661" s="35"/>
      <c r="X661" s="35"/>
      <c r="Y661" s="35"/>
      <c r="Z661" s="35"/>
      <c r="AA661" s="35"/>
      <c r="AB661" s="35"/>
      <c r="AC661" s="35"/>
      <c r="AD661" s="35"/>
      <c r="AE661" s="35"/>
      <c r="AR661" s="205" t="s">
        <v>193</v>
      </c>
      <c r="AT661" s="205" t="s">
        <v>180</v>
      </c>
      <c r="AU661" s="205" t="s">
        <v>89</v>
      </c>
      <c r="AY661" s="18" t="s">
        <v>177</v>
      </c>
      <c r="BE661" s="206">
        <f>IF(N661="základní",J661,0)</f>
        <v>0</v>
      </c>
      <c r="BF661" s="206">
        <f>IF(N661="snížená",J661,0)</f>
        <v>0</v>
      </c>
      <c r="BG661" s="206">
        <f>IF(N661="zákl. přenesená",J661,0)</f>
        <v>0</v>
      </c>
      <c r="BH661" s="206">
        <f>IF(N661="sníž. přenesená",J661,0)</f>
        <v>0</v>
      </c>
      <c r="BI661" s="206">
        <f>IF(N661="nulová",J661,0)</f>
        <v>0</v>
      </c>
      <c r="BJ661" s="18" t="s">
        <v>87</v>
      </c>
      <c r="BK661" s="206">
        <f>ROUND(I661*H661,2)</f>
        <v>0</v>
      </c>
      <c r="BL661" s="18" t="s">
        <v>193</v>
      </c>
      <c r="BM661" s="205" t="s">
        <v>1368</v>
      </c>
    </row>
    <row r="662" spans="1:65" s="13" customFormat="1">
      <c r="B662" s="207"/>
      <c r="C662" s="208"/>
      <c r="D662" s="209" t="s">
        <v>186</v>
      </c>
      <c r="E662" s="210" t="s">
        <v>1</v>
      </c>
      <c r="F662" s="211" t="s">
        <v>1369</v>
      </c>
      <c r="G662" s="208"/>
      <c r="H662" s="212">
        <v>408.84</v>
      </c>
      <c r="I662" s="213"/>
      <c r="J662" s="208"/>
      <c r="K662" s="208"/>
      <c r="L662" s="214"/>
      <c r="M662" s="215"/>
      <c r="N662" s="216"/>
      <c r="O662" s="216"/>
      <c r="P662" s="216"/>
      <c r="Q662" s="216"/>
      <c r="R662" s="216"/>
      <c r="S662" s="216"/>
      <c r="T662" s="217"/>
      <c r="AT662" s="218" t="s">
        <v>186</v>
      </c>
      <c r="AU662" s="218" t="s">
        <v>89</v>
      </c>
      <c r="AV662" s="13" t="s">
        <v>89</v>
      </c>
      <c r="AW662" s="13" t="s">
        <v>35</v>
      </c>
      <c r="AX662" s="13" t="s">
        <v>87</v>
      </c>
      <c r="AY662" s="218" t="s">
        <v>177</v>
      </c>
    </row>
    <row r="663" spans="1:65" s="2" customFormat="1" ht="24.2" customHeight="1">
      <c r="A663" s="35"/>
      <c r="B663" s="36"/>
      <c r="C663" s="240" t="s">
        <v>680</v>
      </c>
      <c r="D663" s="240" t="s">
        <v>216</v>
      </c>
      <c r="E663" s="241" t="s">
        <v>1370</v>
      </c>
      <c r="F663" s="242" t="s">
        <v>1371</v>
      </c>
      <c r="G663" s="243" t="s">
        <v>199</v>
      </c>
      <c r="H663" s="244">
        <v>470.166</v>
      </c>
      <c r="I663" s="245"/>
      <c r="J663" s="246">
        <f>ROUND(I663*H663,2)</f>
        <v>0</v>
      </c>
      <c r="K663" s="247"/>
      <c r="L663" s="248"/>
      <c r="M663" s="249" t="s">
        <v>1</v>
      </c>
      <c r="N663" s="250" t="s">
        <v>45</v>
      </c>
      <c r="O663" s="72"/>
      <c r="P663" s="203">
        <f>O663*H663</f>
        <v>0</v>
      </c>
      <c r="Q663" s="203">
        <v>2.5000000000000001E-3</v>
      </c>
      <c r="R663" s="203">
        <f>Q663*H663</f>
        <v>1.1754150000000001</v>
      </c>
      <c r="S663" s="203">
        <v>0</v>
      </c>
      <c r="T663" s="204">
        <f>S663*H663</f>
        <v>0</v>
      </c>
      <c r="U663" s="35"/>
      <c r="V663" s="35"/>
      <c r="W663" s="35"/>
      <c r="X663" s="35"/>
      <c r="Y663" s="35"/>
      <c r="Z663" s="35"/>
      <c r="AA663" s="35"/>
      <c r="AB663" s="35"/>
      <c r="AC663" s="35"/>
      <c r="AD663" s="35"/>
      <c r="AE663" s="35"/>
      <c r="AR663" s="205" t="s">
        <v>335</v>
      </c>
      <c r="AT663" s="205" t="s">
        <v>216</v>
      </c>
      <c r="AU663" s="205" t="s">
        <v>89</v>
      </c>
      <c r="AY663" s="18" t="s">
        <v>177</v>
      </c>
      <c r="BE663" s="206">
        <f>IF(N663="základní",J663,0)</f>
        <v>0</v>
      </c>
      <c r="BF663" s="206">
        <f>IF(N663="snížená",J663,0)</f>
        <v>0</v>
      </c>
      <c r="BG663" s="206">
        <f>IF(N663="zákl. přenesená",J663,0)</f>
        <v>0</v>
      </c>
      <c r="BH663" s="206">
        <f>IF(N663="sníž. přenesená",J663,0)</f>
        <v>0</v>
      </c>
      <c r="BI663" s="206">
        <f>IF(N663="nulová",J663,0)</f>
        <v>0</v>
      </c>
      <c r="BJ663" s="18" t="s">
        <v>87</v>
      </c>
      <c r="BK663" s="206">
        <f>ROUND(I663*H663,2)</f>
        <v>0</v>
      </c>
      <c r="BL663" s="18" t="s">
        <v>193</v>
      </c>
      <c r="BM663" s="205" t="s">
        <v>1372</v>
      </c>
    </row>
    <row r="664" spans="1:65" s="13" customFormat="1">
      <c r="B664" s="207"/>
      <c r="C664" s="208"/>
      <c r="D664" s="209" t="s">
        <v>186</v>
      </c>
      <c r="E664" s="208"/>
      <c r="F664" s="211" t="s">
        <v>1373</v>
      </c>
      <c r="G664" s="208"/>
      <c r="H664" s="212">
        <v>470.166</v>
      </c>
      <c r="I664" s="213"/>
      <c r="J664" s="208"/>
      <c r="K664" s="208"/>
      <c r="L664" s="214"/>
      <c r="M664" s="215"/>
      <c r="N664" s="216"/>
      <c r="O664" s="216"/>
      <c r="P664" s="216"/>
      <c r="Q664" s="216"/>
      <c r="R664" s="216"/>
      <c r="S664" s="216"/>
      <c r="T664" s="217"/>
      <c r="AT664" s="218" t="s">
        <v>186</v>
      </c>
      <c r="AU664" s="218" t="s">
        <v>89</v>
      </c>
      <c r="AV664" s="13" t="s">
        <v>89</v>
      </c>
      <c r="AW664" s="13" t="s">
        <v>4</v>
      </c>
      <c r="AX664" s="13" t="s">
        <v>87</v>
      </c>
      <c r="AY664" s="218" t="s">
        <v>177</v>
      </c>
    </row>
    <row r="665" spans="1:65" s="2" customFormat="1" ht="33" customHeight="1">
      <c r="A665" s="35"/>
      <c r="B665" s="36"/>
      <c r="C665" s="193" t="s">
        <v>684</v>
      </c>
      <c r="D665" s="193" t="s">
        <v>180</v>
      </c>
      <c r="E665" s="194" t="s">
        <v>1374</v>
      </c>
      <c r="F665" s="195" t="s">
        <v>1375</v>
      </c>
      <c r="G665" s="196" t="s">
        <v>380</v>
      </c>
      <c r="H665" s="197">
        <v>1.2490000000000001</v>
      </c>
      <c r="I665" s="198"/>
      <c r="J665" s="199">
        <f>ROUND(I665*H665,2)</f>
        <v>0</v>
      </c>
      <c r="K665" s="200"/>
      <c r="L665" s="40"/>
      <c r="M665" s="201" t="s">
        <v>1</v>
      </c>
      <c r="N665" s="202" t="s">
        <v>45</v>
      </c>
      <c r="O665" s="72"/>
      <c r="P665" s="203">
        <f>O665*H665</f>
        <v>0</v>
      </c>
      <c r="Q665" s="203">
        <v>0</v>
      </c>
      <c r="R665" s="203">
        <f>Q665*H665</f>
        <v>0</v>
      </c>
      <c r="S665" s="203">
        <v>0</v>
      </c>
      <c r="T665" s="204">
        <f>S665*H665</f>
        <v>0</v>
      </c>
      <c r="U665" s="35"/>
      <c r="V665" s="35"/>
      <c r="W665" s="35"/>
      <c r="X665" s="35"/>
      <c r="Y665" s="35"/>
      <c r="Z665" s="35"/>
      <c r="AA665" s="35"/>
      <c r="AB665" s="35"/>
      <c r="AC665" s="35"/>
      <c r="AD665" s="35"/>
      <c r="AE665" s="35"/>
      <c r="AR665" s="205" t="s">
        <v>193</v>
      </c>
      <c r="AT665" s="205" t="s">
        <v>180</v>
      </c>
      <c r="AU665" s="205" t="s">
        <v>89</v>
      </c>
      <c r="AY665" s="18" t="s">
        <v>177</v>
      </c>
      <c r="BE665" s="206">
        <f>IF(N665="základní",J665,0)</f>
        <v>0</v>
      </c>
      <c r="BF665" s="206">
        <f>IF(N665="snížená",J665,0)</f>
        <v>0</v>
      </c>
      <c r="BG665" s="206">
        <f>IF(N665="zákl. přenesená",J665,0)</f>
        <v>0</v>
      </c>
      <c r="BH665" s="206">
        <f>IF(N665="sníž. přenesená",J665,0)</f>
        <v>0</v>
      </c>
      <c r="BI665" s="206">
        <f>IF(N665="nulová",J665,0)</f>
        <v>0</v>
      </c>
      <c r="BJ665" s="18" t="s">
        <v>87</v>
      </c>
      <c r="BK665" s="206">
        <f>ROUND(I665*H665,2)</f>
        <v>0</v>
      </c>
      <c r="BL665" s="18" t="s">
        <v>193</v>
      </c>
      <c r="BM665" s="205" t="s">
        <v>1376</v>
      </c>
    </row>
    <row r="666" spans="1:65" s="12" customFormat="1" ht="22.9" customHeight="1">
      <c r="B666" s="177"/>
      <c r="C666" s="178"/>
      <c r="D666" s="179" t="s">
        <v>79</v>
      </c>
      <c r="E666" s="191" t="s">
        <v>462</v>
      </c>
      <c r="F666" s="191" t="s">
        <v>463</v>
      </c>
      <c r="G666" s="178"/>
      <c r="H666" s="178"/>
      <c r="I666" s="181"/>
      <c r="J666" s="192">
        <f>BK666</f>
        <v>0</v>
      </c>
      <c r="K666" s="178"/>
      <c r="L666" s="183"/>
      <c r="M666" s="184"/>
      <c r="N666" s="185"/>
      <c r="O666" s="185"/>
      <c r="P666" s="186">
        <f>SUM(P667:P677)</f>
        <v>0</v>
      </c>
      <c r="Q666" s="185"/>
      <c r="R666" s="186">
        <f>SUM(R667:R677)</f>
        <v>7.4233078800000003</v>
      </c>
      <c r="S666" s="185"/>
      <c r="T666" s="187">
        <f>SUM(T667:T677)</f>
        <v>0</v>
      </c>
      <c r="AR666" s="188" t="s">
        <v>89</v>
      </c>
      <c r="AT666" s="189" t="s">
        <v>79</v>
      </c>
      <c r="AU666" s="189" t="s">
        <v>87</v>
      </c>
      <c r="AY666" s="188" t="s">
        <v>177</v>
      </c>
      <c r="BK666" s="190">
        <f>SUM(BK667:BK677)</f>
        <v>0</v>
      </c>
    </row>
    <row r="667" spans="1:65" s="2" customFormat="1" ht="33" customHeight="1">
      <c r="A667" s="35"/>
      <c r="B667" s="36"/>
      <c r="C667" s="193" t="s">
        <v>688</v>
      </c>
      <c r="D667" s="193" t="s">
        <v>180</v>
      </c>
      <c r="E667" s="194" t="s">
        <v>1377</v>
      </c>
      <c r="F667" s="195" t="s">
        <v>1378</v>
      </c>
      <c r="G667" s="196" t="s">
        <v>199</v>
      </c>
      <c r="H667" s="197">
        <v>408.84</v>
      </c>
      <c r="I667" s="198"/>
      <c r="J667" s="199">
        <f>ROUND(I667*H667,2)</f>
        <v>0</v>
      </c>
      <c r="K667" s="200"/>
      <c r="L667" s="40"/>
      <c r="M667" s="201" t="s">
        <v>1</v>
      </c>
      <c r="N667" s="202" t="s">
        <v>45</v>
      </c>
      <c r="O667" s="72"/>
      <c r="P667" s="203">
        <f>O667*H667</f>
        <v>0</v>
      </c>
      <c r="Q667" s="203">
        <v>2.0400000000000001E-3</v>
      </c>
      <c r="R667" s="203">
        <f>Q667*H667</f>
        <v>0.83403360000000004</v>
      </c>
      <c r="S667" s="203">
        <v>0</v>
      </c>
      <c r="T667" s="204">
        <f>S667*H667</f>
        <v>0</v>
      </c>
      <c r="U667" s="35"/>
      <c r="V667" s="35"/>
      <c r="W667" s="35"/>
      <c r="X667" s="35"/>
      <c r="Y667" s="35"/>
      <c r="Z667" s="35"/>
      <c r="AA667" s="35"/>
      <c r="AB667" s="35"/>
      <c r="AC667" s="35"/>
      <c r="AD667" s="35"/>
      <c r="AE667" s="35"/>
      <c r="AR667" s="205" t="s">
        <v>193</v>
      </c>
      <c r="AT667" s="205" t="s">
        <v>180</v>
      </c>
      <c r="AU667" s="205" t="s">
        <v>89</v>
      </c>
      <c r="AY667" s="18" t="s">
        <v>177</v>
      </c>
      <c r="BE667" s="206">
        <f>IF(N667="základní",J667,0)</f>
        <v>0</v>
      </c>
      <c r="BF667" s="206">
        <f>IF(N667="snížená",J667,0)</f>
        <v>0</v>
      </c>
      <c r="BG667" s="206">
        <f>IF(N667="zákl. přenesená",J667,0)</f>
        <v>0</v>
      </c>
      <c r="BH667" s="206">
        <f>IF(N667="sníž. přenesená",J667,0)</f>
        <v>0</v>
      </c>
      <c r="BI667" s="206">
        <f>IF(N667="nulová",J667,0)</f>
        <v>0</v>
      </c>
      <c r="BJ667" s="18" t="s">
        <v>87</v>
      </c>
      <c r="BK667" s="206">
        <f>ROUND(I667*H667,2)</f>
        <v>0</v>
      </c>
      <c r="BL667" s="18" t="s">
        <v>193</v>
      </c>
      <c r="BM667" s="205" t="s">
        <v>1379</v>
      </c>
    </row>
    <row r="668" spans="1:65" s="2" customFormat="1" ht="24.2" customHeight="1">
      <c r="A668" s="35"/>
      <c r="B668" s="36"/>
      <c r="C668" s="240" t="s">
        <v>695</v>
      </c>
      <c r="D668" s="240" t="s">
        <v>216</v>
      </c>
      <c r="E668" s="241" t="s">
        <v>752</v>
      </c>
      <c r="F668" s="242" t="s">
        <v>753</v>
      </c>
      <c r="G668" s="243" t="s">
        <v>199</v>
      </c>
      <c r="H668" s="244">
        <v>940.33199999999999</v>
      </c>
      <c r="I668" s="245"/>
      <c r="J668" s="246">
        <f>ROUND(I668*H668,2)</f>
        <v>0</v>
      </c>
      <c r="K668" s="247"/>
      <c r="L668" s="248"/>
      <c r="M668" s="249" t="s">
        <v>1</v>
      </c>
      <c r="N668" s="250" t="s">
        <v>45</v>
      </c>
      <c r="O668" s="72"/>
      <c r="P668" s="203">
        <f>O668*H668</f>
        <v>0</v>
      </c>
      <c r="Q668" s="203">
        <v>4.8999999999999998E-3</v>
      </c>
      <c r="R668" s="203">
        <f>Q668*H668</f>
        <v>4.6076268000000002</v>
      </c>
      <c r="S668" s="203">
        <v>0</v>
      </c>
      <c r="T668" s="204">
        <f>S668*H668</f>
        <v>0</v>
      </c>
      <c r="U668" s="35"/>
      <c r="V668" s="35"/>
      <c r="W668" s="35"/>
      <c r="X668" s="35"/>
      <c r="Y668" s="35"/>
      <c r="Z668" s="35"/>
      <c r="AA668" s="35"/>
      <c r="AB668" s="35"/>
      <c r="AC668" s="35"/>
      <c r="AD668" s="35"/>
      <c r="AE668" s="35"/>
      <c r="AR668" s="205" t="s">
        <v>335</v>
      </c>
      <c r="AT668" s="205" t="s">
        <v>216</v>
      </c>
      <c r="AU668" s="205" t="s">
        <v>89</v>
      </c>
      <c r="AY668" s="18" t="s">
        <v>177</v>
      </c>
      <c r="BE668" s="206">
        <f>IF(N668="základní",J668,0)</f>
        <v>0</v>
      </c>
      <c r="BF668" s="206">
        <f>IF(N668="snížená",J668,0)</f>
        <v>0</v>
      </c>
      <c r="BG668" s="206">
        <f>IF(N668="zákl. přenesená",J668,0)</f>
        <v>0</v>
      </c>
      <c r="BH668" s="206">
        <f>IF(N668="sníž. přenesená",J668,0)</f>
        <v>0</v>
      </c>
      <c r="BI668" s="206">
        <f>IF(N668="nulová",J668,0)</f>
        <v>0</v>
      </c>
      <c r="BJ668" s="18" t="s">
        <v>87</v>
      </c>
      <c r="BK668" s="206">
        <f>ROUND(I668*H668,2)</f>
        <v>0</v>
      </c>
      <c r="BL668" s="18" t="s">
        <v>193</v>
      </c>
      <c r="BM668" s="205" t="s">
        <v>1380</v>
      </c>
    </row>
    <row r="669" spans="1:65" s="13" customFormat="1">
      <c r="B669" s="207"/>
      <c r="C669" s="208"/>
      <c r="D669" s="209" t="s">
        <v>186</v>
      </c>
      <c r="E669" s="210" t="s">
        <v>1</v>
      </c>
      <c r="F669" s="211" t="s">
        <v>1381</v>
      </c>
      <c r="G669" s="208"/>
      <c r="H669" s="212">
        <v>817.68</v>
      </c>
      <c r="I669" s="213"/>
      <c r="J669" s="208"/>
      <c r="K669" s="208"/>
      <c r="L669" s="214"/>
      <c r="M669" s="215"/>
      <c r="N669" s="216"/>
      <c r="O669" s="216"/>
      <c r="P669" s="216"/>
      <c r="Q669" s="216"/>
      <c r="R669" s="216"/>
      <c r="S669" s="216"/>
      <c r="T669" s="217"/>
      <c r="AT669" s="218" t="s">
        <v>186</v>
      </c>
      <c r="AU669" s="218" t="s">
        <v>89</v>
      </c>
      <c r="AV669" s="13" t="s">
        <v>89</v>
      </c>
      <c r="AW669" s="13" t="s">
        <v>35</v>
      </c>
      <c r="AX669" s="13" t="s">
        <v>87</v>
      </c>
      <c r="AY669" s="218" t="s">
        <v>177</v>
      </c>
    </row>
    <row r="670" spans="1:65" s="13" customFormat="1">
      <c r="B670" s="207"/>
      <c r="C670" s="208"/>
      <c r="D670" s="209" t="s">
        <v>186</v>
      </c>
      <c r="E670" s="208"/>
      <c r="F670" s="211" t="s">
        <v>1382</v>
      </c>
      <c r="G670" s="208"/>
      <c r="H670" s="212">
        <v>940.33199999999999</v>
      </c>
      <c r="I670" s="213"/>
      <c r="J670" s="208"/>
      <c r="K670" s="208"/>
      <c r="L670" s="214"/>
      <c r="M670" s="215"/>
      <c r="N670" s="216"/>
      <c r="O670" s="216"/>
      <c r="P670" s="216"/>
      <c r="Q670" s="216"/>
      <c r="R670" s="216"/>
      <c r="S670" s="216"/>
      <c r="T670" s="217"/>
      <c r="AT670" s="218" t="s">
        <v>186</v>
      </c>
      <c r="AU670" s="218" t="s">
        <v>89</v>
      </c>
      <c r="AV670" s="13" t="s">
        <v>89</v>
      </c>
      <c r="AW670" s="13" t="s">
        <v>4</v>
      </c>
      <c r="AX670" s="13" t="s">
        <v>87</v>
      </c>
      <c r="AY670" s="218" t="s">
        <v>177</v>
      </c>
    </row>
    <row r="671" spans="1:65" s="2" customFormat="1" ht="24.2" customHeight="1">
      <c r="A671" s="35"/>
      <c r="B671" s="36"/>
      <c r="C671" s="193" t="s">
        <v>1383</v>
      </c>
      <c r="D671" s="193" t="s">
        <v>180</v>
      </c>
      <c r="E671" s="194" t="s">
        <v>1384</v>
      </c>
      <c r="F671" s="195" t="s">
        <v>1385</v>
      </c>
      <c r="G671" s="196" t="s">
        <v>199</v>
      </c>
      <c r="H671" s="197">
        <v>408.84</v>
      </c>
      <c r="I671" s="198"/>
      <c r="J671" s="199">
        <f>ROUND(I671*H671,2)</f>
        <v>0</v>
      </c>
      <c r="K671" s="200"/>
      <c r="L671" s="40"/>
      <c r="M671" s="201" t="s">
        <v>1</v>
      </c>
      <c r="N671" s="202" t="s">
        <v>45</v>
      </c>
      <c r="O671" s="72"/>
      <c r="P671" s="203">
        <f>O671*H671</f>
        <v>0</v>
      </c>
      <c r="Q671" s="203">
        <v>0</v>
      </c>
      <c r="R671" s="203">
        <f>Q671*H671</f>
        <v>0</v>
      </c>
      <c r="S671" s="203">
        <v>0</v>
      </c>
      <c r="T671" s="204">
        <f>S671*H671</f>
        <v>0</v>
      </c>
      <c r="U671" s="35"/>
      <c r="V671" s="35"/>
      <c r="W671" s="35"/>
      <c r="X671" s="35"/>
      <c r="Y671" s="35"/>
      <c r="Z671" s="35"/>
      <c r="AA671" s="35"/>
      <c r="AB671" s="35"/>
      <c r="AC671" s="35"/>
      <c r="AD671" s="35"/>
      <c r="AE671" s="35"/>
      <c r="AR671" s="205" t="s">
        <v>193</v>
      </c>
      <c r="AT671" s="205" t="s">
        <v>180</v>
      </c>
      <c r="AU671" s="205" t="s">
        <v>89</v>
      </c>
      <c r="AY671" s="18" t="s">
        <v>177</v>
      </c>
      <c r="BE671" s="206">
        <f>IF(N671="základní",J671,0)</f>
        <v>0</v>
      </c>
      <c r="BF671" s="206">
        <f>IF(N671="snížená",J671,0)</f>
        <v>0</v>
      </c>
      <c r="BG671" s="206">
        <f>IF(N671="zákl. přenesená",J671,0)</f>
        <v>0</v>
      </c>
      <c r="BH671" s="206">
        <f>IF(N671="sníž. přenesená",J671,0)</f>
        <v>0</v>
      </c>
      <c r="BI671" s="206">
        <f>IF(N671="nulová",J671,0)</f>
        <v>0</v>
      </c>
      <c r="BJ671" s="18" t="s">
        <v>87</v>
      </c>
      <c r="BK671" s="206">
        <f>ROUND(I671*H671,2)</f>
        <v>0</v>
      </c>
      <c r="BL671" s="18" t="s">
        <v>193</v>
      </c>
      <c r="BM671" s="205" t="s">
        <v>1386</v>
      </c>
    </row>
    <row r="672" spans="1:65" s="2" customFormat="1" ht="24.2" customHeight="1">
      <c r="A672" s="35"/>
      <c r="B672" s="36"/>
      <c r="C672" s="240" t="s">
        <v>1387</v>
      </c>
      <c r="D672" s="240" t="s">
        <v>216</v>
      </c>
      <c r="E672" s="241" t="s">
        <v>455</v>
      </c>
      <c r="F672" s="242" t="s">
        <v>1388</v>
      </c>
      <c r="G672" s="243" t="s">
        <v>199</v>
      </c>
      <c r="H672" s="244">
        <v>470.166</v>
      </c>
      <c r="I672" s="245"/>
      <c r="J672" s="246">
        <f>ROUND(I672*H672,2)</f>
        <v>0</v>
      </c>
      <c r="K672" s="247"/>
      <c r="L672" s="248"/>
      <c r="M672" s="249" t="s">
        <v>1</v>
      </c>
      <c r="N672" s="250" t="s">
        <v>45</v>
      </c>
      <c r="O672" s="72"/>
      <c r="P672" s="203">
        <f>O672*H672</f>
        <v>0</v>
      </c>
      <c r="Q672" s="203">
        <v>1.8000000000000001E-4</v>
      </c>
      <c r="R672" s="203">
        <f>Q672*H672</f>
        <v>8.4629880000000005E-2</v>
      </c>
      <c r="S672" s="203">
        <v>0</v>
      </c>
      <c r="T672" s="204">
        <f>S672*H672</f>
        <v>0</v>
      </c>
      <c r="U672" s="35"/>
      <c r="V672" s="35"/>
      <c r="W672" s="35"/>
      <c r="X672" s="35"/>
      <c r="Y672" s="35"/>
      <c r="Z672" s="35"/>
      <c r="AA672" s="35"/>
      <c r="AB672" s="35"/>
      <c r="AC672" s="35"/>
      <c r="AD672" s="35"/>
      <c r="AE672" s="35"/>
      <c r="AR672" s="205" t="s">
        <v>335</v>
      </c>
      <c r="AT672" s="205" t="s">
        <v>216</v>
      </c>
      <c r="AU672" s="205" t="s">
        <v>89</v>
      </c>
      <c r="AY672" s="18" t="s">
        <v>177</v>
      </c>
      <c r="BE672" s="206">
        <f>IF(N672="základní",J672,0)</f>
        <v>0</v>
      </c>
      <c r="BF672" s="206">
        <f>IF(N672="snížená",J672,0)</f>
        <v>0</v>
      </c>
      <c r="BG672" s="206">
        <f>IF(N672="zákl. přenesená",J672,0)</f>
        <v>0</v>
      </c>
      <c r="BH672" s="206">
        <f>IF(N672="sníž. přenesená",J672,0)</f>
        <v>0</v>
      </c>
      <c r="BI672" s="206">
        <f>IF(N672="nulová",J672,0)</f>
        <v>0</v>
      </c>
      <c r="BJ672" s="18" t="s">
        <v>87</v>
      </c>
      <c r="BK672" s="206">
        <f>ROUND(I672*H672,2)</f>
        <v>0</v>
      </c>
      <c r="BL672" s="18" t="s">
        <v>193</v>
      </c>
      <c r="BM672" s="205" t="s">
        <v>1389</v>
      </c>
    </row>
    <row r="673" spans="1:65" s="13" customFormat="1">
      <c r="B673" s="207"/>
      <c r="C673" s="208"/>
      <c r="D673" s="209" t="s">
        <v>186</v>
      </c>
      <c r="E673" s="208"/>
      <c r="F673" s="211" t="s">
        <v>1373</v>
      </c>
      <c r="G673" s="208"/>
      <c r="H673" s="212">
        <v>470.166</v>
      </c>
      <c r="I673" s="213"/>
      <c r="J673" s="208"/>
      <c r="K673" s="208"/>
      <c r="L673" s="214"/>
      <c r="M673" s="215"/>
      <c r="N673" s="216"/>
      <c r="O673" s="216"/>
      <c r="P673" s="216"/>
      <c r="Q673" s="216"/>
      <c r="R673" s="216"/>
      <c r="S673" s="216"/>
      <c r="T673" s="217"/>
      <c r="AT673" s="218" t="s">
        <v>186</v>
      </c>
      <c r="AU673" s="218" t="s">
        <v>89</v>
      </c>
      <c r="AV673" s="13" t="s">
        <v>89</v>
      </c>
      <c r="AW673" s="13" t="s">
        <v>4</v>
      </c>
      <c r="AX673" s="13" t="s">
        <v>87</v>
      </c>
      <c r="AY673" s="218" t="s">
        <v>177</v>
      </c>
    </row>
    <row r="674" spans="1:65" s="2" customFormat="1" ht="24.2" customHeight="1">
      <c r="A674" s="35"/>
      <c r="B674" s="36"/>
      <c r="C674" s="193" t="s">
        <v>1390</v>
      </c>
      <c r="D674" s="193" t="s">
        <v>180</v>
      </c>
      <c r="E674" s="194" t="s">
        <v>1391</v>
      </c>
      <c r="F674" s="195" t="s">
        <v>1392</v>
      </c>
      <c r="G674" s="196" t="s">
        <v>199</v>
      </c>
      <c r="H674" s="197">
        <v>408.84</v>
      </c>
      <c r="I674" s="198"/>
      <c r="J674" s="199">
        <f>ROUND(I674*H674,2)</f>
        <v>0</v>
      </c>
      <c r="K674" s="200"/>
      <c r="L674" s="40"/>
      <c r="M674" s="201" t="s">
        <v>1</v>
      </c>
      <c r="N674" s="202" t="s">
        <v>45</v>
      </c>
      <c r="O674" s="72"/>
      <c r="P674" s="203">
        <f>O674*H674</f>
        <v>0</v>
      </c>
      <c r="Q674" s="203">
        <v>4.0000000000000003E-5</v>
      </c>
      <c r="R674" s="203">
        <f>Q674*H674</f>
        <v>1.6353599999999999E-2</v>
      </c>
      <c r="S674" s="203">
        <v>0</v>
      </c>
      <c r="T674" s="204">
        <f>S674*H674</f>
        <v>0</v>
      </c>
      <c r="U674" s="35"/>
      <c r="V674" s="35"/>
      <c r="W674" s="35"/>
      <c r="X674" s="35"/>
      <c r="Y674" s="35"/>
      <c r="Z674" s="35"/>
      <c r="AA674" s="35"/>
      <c r="AB674" s="35"/>
      <c r="AC674" s="35"/>
      <c r="AD674" s="35"/>
      <c r="AE674" s="35"/>
      <c r="AR674" s="205" t="s">
        <v>193</v>
      </c>
      <c r="AT674" s="205" t="s">
        <v>180</v>
      </c>
      <c r="AU674" s="205" t="s">
        <v>89</v>
      </c>
      <c r="AY674" s="18" t="s">
        <v>177</v>
      </c>
      <c r="BE674" s="206">
        <f>IF(N674="základní",J674,0)</f>
        <v>0</v>
      </c>
      <c r="BF674" s="206">
        <f>IF(N674="snížená",J674,0)</f>
        <v>0</v>
      </c>
      <c r="BG674" s="206">
        <f>IF(N674="zákl. přenesená",J674,0)</f>
        <v>0</v>
      </c>
      <c r="BH674" s="206">
        <f>IF(N674="sníž. přenesená",J674,0)</f>
        <v>0</v>
      </c>
      <c r="BI674" s="206">
        <f>IF(N674="nulová",J674,0)</f>
        <v>0</v>
      </c>
      <c r="BJ674" s="18" t="s">
        <v>87</v>
      </c>
      <c r="BK674" s="206">
        <f>ROUND(I674*H674,2)</f>
        <v>0</v>
      </c>
      <c r="BL674" s="18" t="s">
        <v>193</v>
      </c>
      <c r="BM674" s="205" t="s">
        <v>1393</v>
      </c>
    </row>
    <row r="675" spans="1:65" s="2" customFormat="1" ht="49.15" customHeight="1">
      <c r="A675" s="35"/>
      <c r="B675" s="36"/>
      <c r="C675" s="240" t="s">
        <v>1394</v>
      </c>
      <c r="D675" s="240" t="s">
        <v>216</v>
      </c>
      <c r="E675" s="241" t="s">
        <v>439</v>
      </c>
      <c r="F675" s="242" t="s">
        <v>723</v>
      </c>
      <c r="G675" s="243" t="s">
        <v>199</v>
      </c>
      <c r="H675" s="244">
        <v>470.166</v>
      </c>
      <c r="I675" s="245"/>
      <c r="J675" s="246">
        <f>ROUND(I675*H675,2)</f>
        <v>0</v>
      </c>
      <c r="K675" s="247"/>
      <c r="L675" s="248"/>
      <c r="M675" s="249" t="s">
        <v>1</v>
      </c>
      <c r="N675" s="250" t="s">
        <v>45</v>
      </c>
      <c r="O675" s="72"/>
      <c r="P675" s="203">
        <f>O675*H675</f>
        <v>0</v>
      </c>
      <c r="Q675" s="203">
        <v>4.0000000000000001E-3</v>
      </c>
      <c r="R675" s="203">
        <f>Q675*H675</f>
        <v>1.8806640000000001</v>
      </c>
      <c r="S675" s="203">
        <v>0</v>
      </c>
      <c r="T675" s="204">
        <f>S675*H675</f>
        <v>0</v>
      </c>
      <c r="U675" s="35"/>
      <c r="V675" s="35"/>
      <c r="W675" s="35"/>
      <c r="X675" s="35"/>
      <c r="Y675" s="35"/>
      <c r="Z675" s="35"/>
      <c r="AA675" s="35"/>
      <c r="AB675" s="35"/>
      <c r="AC675" s="35"/>
      <c r="AD675" s="35"/>
      <c r="AE675" s="35"/>
      <c r="AR675" s="205" t="s">
        <v>335</v>
      </c>
      <c r="AT675" s="205" t="s">
        <v>216</v>
      </c>
      <c r="AU675" s="205" t="s">
        <v>89</v>
      </c>
      <c r="AY675" s="18" t="s">
        <v>177</v>
      </c>
      <c r="BE675" s="206">
        <f>IF(N675="základní",J675,0)</f>
        <v>0</v>
      </c>
      <c r="BF675" s="206">
        <f>IF(N675="snížená",J675,0)</f>
        <v>0</v>
      </c>
      <c r="BG675" s="206">
        <f>IF(N675="zákl. přenesená",J675,0)</f>
        <v>0</v>
      </c>
      <c r="BH675" s="206">
        <f>IF(N675="sníž. přenesená",J675,0)</f>
        <v>0</v>
      </c>
      <c r="BI675" s="206">
        <f>IF(N675="nulová",J675,0)</f>
        <v>0</v>
      </c>
      <c r="BJ675" s="18" t="s">
        <v>87</v>
      </c>
      <c r="BK675" s="206">
        <f>ROUND(I675*H675,2)</f>
        <v>0</v>
      </c>
      <c r="BL675" s="18" t="s">
        <v>193</v>
      </c>
      <c r="BM675" s="205" t="s">
        <v>1395</v>
      </c>
    </row>
    <row r="676" spans="1:65" s="13" customFormat="1">
      <c r="B676" s="207"/>
      <c r="C676" s="208"/>
      <c r="D676" s="209" t="s">
        <v>186</v>
      </c>
      <c r="E676" s="208"/>
      <c r="F676" s="211" t="s">
        <v>1373</v>
      </c>
      <c r="G676" s="208"/>
      <c r="H676" s="212">
        <v>470.166</v>
      </c>
      <c r="I676" s="213"/>
      <c r="J676" s="208"/>
      <c r="K676" s="208"/>
      <c r="L676" s="214"/>
      <c r="M676" s="215"/>
      <c r="N676" s="216"/>
      <c r="O676" s="216"/>
      <c r="P676" s="216"/>
      <c r="Q676" s="216"/>
      <c r="R676" s="216"/>
      <c r="S676" s="216"/>
      <c r="T676" s="217"/>
      <c r="AT676" s="218" t="s">
        <v>186</v>
      </c>
      <c r="AU676" s="218" t="s">
        <v>89</v>
      </c>
      <c r="AV676" s="13" t="s">
        <v>89</v>
      </c>
      <c r="AW676" s="13" t="s">
        <v>4</v>
      </c>
      <c r="AX676" s="13" t="s">
        <v>87</v>
      </c>
      <c r="AY676" s="218" t="s">
        <v>177</v>
      </c>
    </row>
    <row r="677" spans="1:65" s="2" customFormat="1" ht="33" customHeight="1">
      <c r="A677" s="35"/>
      <c r="B677" s="36"/>
      <c r="C677" s="193" t="s">
        <v>1396</v>
      </c>
      <c r="D677" s="193" t="s">
        <v>180</v>
      </c>
      <c r="E677" s="194" t="s">
        <v>1397</v>
      </c>
      <c r="F677" s="195" t="s">
        <v>1398</v>
      </c>
      <c r="G677" s="196" t="s">
        <v>380</v>
      </c>
      <c r="H677" s="197">
        <v>7.423</v>
      </c>
      <c r="I677" s="198"/>
      <c r="J677" s="199">
        <f>ROUND(I677*H677,2)</f>
        <v>0</v>
      </c>
      <c r="K677" s="200"/>
      <c r="L677" s="40"/>
      <c r="M677" s="201" t="s">
        <v>1</v>
      </c>
      <c r="N677" s="202" t="s">
        <v>45</v>
      </c>
      <c r="O677" s="72"/>
      <c r="P677" s="203">
        <f>O677*H677</f>
        <v>0</v>
      </c>
      <c r="Q677" s="203">
        <v>0</v>
      </c>
      <c r="R677" s="203">
        <f>Q677*H677</f>
        <v>0</v>
      </c>
      <c r="S677" s="203">
        <v>0</v>
      </c>
      <c r="T677" s="204">
        <f>S677*H677</f>
        <v>0</v>
      </c>
      <c r="U677" s="35"/>
      <c r="V677" s="35"/>
      <c r="W677" s="35"/>
      <c r="X677" s="35"/>
      <c r="Y677" s="35"/>
      <c r="Z677" s="35"/>
      <c r="AA677" s="35"/>
      <c r="AB677" s="35"/>
      <c r="AC677" s="35"/>
      <c r="AD677" s="35"/>
      <c r="AE677" s="35"/>
      <c r="AR677" s="205" t="s">
        <v>193</v>
      </c>
      <c r="AT677" s="205" t="s">
        <v>180</v>
      </c>
      <c r="AU677" s="205" t="s">
        <v>89</v>
      </c>
      <c r="AY677" s="18" t="s">
        <v>177</v>
      </c>
      <c r="BE677" s="206">
        <f>IF(N677="základní",J677,0)</f>
        <v>0</v>
      </c>
      <c r="BF677" s="206">
        <f>IF(N677="snížená",J677,0)</f>
        <v>0</v>
      </c>
      <c r="BG677" s="206">
        <f>IF(N677="zákl. přenesená",J677,0)</f>
        <v>0</v>
      </c>
      <c r="BH677" s="206">
        <f>IF(N677="sníž. přenesená",J677,0)</f>
        <v>0</v>
      </c>
      <c r="BI677" s="206">
        <f>IF(N677="nulová",J677,0)</f>
        <v>0</v>
      </c>
      <c r="BJ677" s="18" t="s">
        <v>87</v>
      </c>
      <c r="BK677" s="206">
        <f>ROUND(I677*H677,2)</f>
        <v>0</v>
      </c>
      <c r="BL677" s="18" t="s">
        <v>193</v>
      </c>
      <c r="BM677" s="205" t="s">
        <v>1399</v>
      </c>
    </row>
    <row r="678" spans="1:65" s="12" customFormat="1" ht="22.9" customHeight="1">
      <c r="B678" s="177"/>
      <c r="C678" s="178"/>
      <c r="D678" s="179" t="s">
        <v>79</v>
      </c>
      <c r="E678" s="191" t="s">
        <v>1400</v>
      </c>
      <c r="F678" s="191" t="s">
        <v>117</v>
      </c>
      <c r="G678" s="178"/>
      <c r="H678" s="178"/>
      <c r="I678" s="181"/>
      <c r="J678" s="192">
        <f>BK678</f>
        <v>0</v>
      </c>
      <c r="K678" s="178"/>
      <c r="L678" s="183"/>
      <c r="M678" s="184"/>
      <c r="N678" s="185"/>
      <c r="O678" s="185"/>
      <c r="P678" s="186">
        <f>SUM(P679:P689)</f>
        <v>0</v>
      </c>
      <c r="Q678" s="185"/>
      <c r="R678" s="186">
        <f>SUM(R679:R689)</f>
        <v>2.18E-2</v>
      </c>
      <c r="S678" s="185"/>
      <c r="T678" s="187">
        <f>SUM(T679:T689)</f>
        <v>0</v>
      </c>
      <c r="AR678" s="188" t="s">
        <v>89</v>
      </c>
      <c r="AT678" s="189" t="s">
        <v>79</v>
      </c>
      <c r="AU678" s="189" t="s">
        <v>87</v>
      </c>
      <c r="AY678" s="188" t="s">
        <v>177</v>
      </c>
      <c r="BK678" s="190">
        <f>SUM(BK679:BK689)</f>
        <v>0</v>
      </c>
    </row>
    <row r="679" spans="1:65" s="2" customFormat="1" ht="24.2" customHeight="1">
      <c r="A679" s="35"/>
      <c r="B679" s="36"/>
      <c r="C679" s="193" t="s">
        <v>1401</v>
      </c>
      <c r="D679" s="193" t="s">
        <v>180</v>
      </c>
      <c r="E679" s="194" t="s">
        <v>1402</v>
      </c>
      <c r="F679" s="195" t="s">
        <v>1403</v>
      </c>
      <c r="G679" s="196" t="s">
        <v>191</v>
      </c>
      <c r="H679" s="197">
        <v>2</v>
      </c>
      <c r="I679" s="198"/>
      <c r="J679" s="199">
        <f>ROUND(I679*H679,2)</f>
        <v>0</v>
      </c>
      <c r="K679" s="200"/>
      <c r="L679" s="40"/>
      <c r="M679" s="201" t="s">
        <v>1</v>
      </c>
      <c r="N679" s="202" t="s">
        <v>45</v>
      </c>
      <c r="O679" s="72"/>
      <c r="P679" s="203">
        <f>O679*H679</f>
        <v>0</v>
      </c>
      <c r="Q679" s="203">
        <v>0</v>
      </c>
      <c r="R679" s="203">
        <f>Q679*H679</f>
        <v>0</v>
      </c>
      <c r="S679" s="203">
        <v>0</v>
      </c>
      <c r="T679" s="204">
        <f>S679*H679</f>
        <v>0</v>
      </c>
      <c r="U679" s="35"/>
      <c r="V679" s="35"/>
      <c r="W679" s="35"/>
      <c r="X679" s="35"/>
      <c r="Y679" s="35"/>
      <c r="Z679" s="35"/>
      <c r="AA679" s="35"/>
      <c r="AB679" s="35"/>
      <c r="AC679" s="35"/>
      <c r="AD679" s="35"/>
      <c r="AE679" s="35"/>
      <c r="AR679" s="205" t="s">
        <v>193</v>
      </c>
      <c r="AT679" s="205" t="s">
        <v>180</v>
      </c>
      <c r="AU679" s="205" t="s">
        <v>89</v>
      </c>
      <c r="AY679" s="18" t="s">
        <v>177</v>
      </c>
      <c r="BE679" s="206">
        <f>IF(N679="základní",J679,0)</f>
        <v>0</v>
      </c>
      <c r="BF679" s="206">
        <f>IF(N679="snížená",J679,0)</f>
        <v>0</v>
      </c>
      <c r="BG679" s="206">
        <f>IF(N679="zákl. přenesená",J679,0)</f>
        <v>0</v>
      </c>
      <c r="BH679" s="206">
        <f>IF(N679="sníž. přenesená",J679,0)</f>
        <v>0</v>
      </c>
      <c r="BI679" s="206">
        <f>IF(N679="nulová",J679,0)</f>
        <v>0</v>
      </c>
      <c r="BJ679" s="18" t="s">
        <v>87</v>
      </c>
      <c r="BK679" s="206">
        <f>ROUND(I679*H679,2)</f>
        <v>0</v>
      </c>
      <c r="BL679" s="18" t="s">
        <v>193</v>
      </c>
      <c r="BM679" s="205" t="s">
        <v>1404</v>
      </c>
    </row>
    <row r="680" spans="1:65" s="15" customFormat="1">
      <c r="B680" s="230"/>
      <c r="C680" s="231"/>
      <c r="D680" s="209" t="s">
        <v>186</v>
      </c>
      <c r="E680" s="232" t="s">
        <v>1</v>
      </c>
      <c r="F680" s="233" t="s">
        <v>1022</v>
      </c>
      <c r="G680" s="231"/>
      <c r="H680" s="232" t="s">
        <v>1</v>
      </c>
      <c r="I680" s="234"/>
      <c r="J680" s="231"/>
      <c r="K680" s="231"/>
      <c r="L680" s="235"/>
      <c r="M680" s="236"/>
      <c r="N680" s="237"/>
      <c r="O680" s="237"/>
      <c r="P680" s="237"/>
      <c r="Q680" s="237"/>
      <c r="R680" s="237"/>
      <c r="S680" s="237"/>
      <c r="T680" s="238"/>
      <c r="AT680" s="239" t="s">
        <v>186</v>
      </c>
      <c r="AU680" s="239" t="s">
        <v>89</v>
      </c>
      <c r="AV680" s="15" t="s">
        <v>87</v>
      </c>
      <c r="AW680" s="15" t="s">
        <v>35</v>
      </c>
      <c r="AX680" s="15" t="s">
        <v>80</v>
      </c>
      <c r="AY680" s="239" t="s">
        <v>177</v>
      </c>
    </row>
    <row r="681" spans="1:65" s="13" customFormat="1">
      <c r="B681" s="207"/>
      <c r="C681" s="208"/>
      <c r="D681" s="209" t="s">
        <v>186</v>
      </c>
      <c r="E681" s="210" t="s">
        <v>1</v>
      </c>
      <c r="F681" s="211" t="s">
        <v>1405</v>
      </c>
      <c r="G681" s="208"/>
      <c r="H681" s="212">
        <v>2</v>
      </c>
      <c r="I681" s="213"/>
      <c r="J681" s="208"/>
      <c r="K681" s="208"/>
      <c r="L681" s="214"/>
      <c r="M681" s="215"/>
      <c r="N681" s="216"/>
      <c r="O681" s="216"/>
      <c r="P681" s="216"/>
      <c r="Q681" s="216"/>
      <c r="R681" s="216"/>
      <c r="S681" s="216"/>
      <c r="T681" s="217"/>
      <c r="AT681" s="218" t="s">
        <v>186</v>
      </c>
      <c r="AU681" s="218" t="s">
        <v>89</v>
      </c>
      <c r="AV681" s="13" t="s">
        <v>89</v>
      </c>
      <c r="AW681" s="13" t="s">
        <v>35</v>
      </c>
      <c r="AX681" s="13" t="s">
        <v>80</v>
      </c>
      <c r="AY681" s="218" t="s">
        <v>177</v>
      </c>
    </row>
    <row r="682" spans="1:65" s="14" customFormat="1">
      <c r="B682" s="219"/>
      <c r="C682" s="220"/>
      <c r="D682" s="209" t="s">
        <v>186</v>
      </c>
      <c r="E682" s="221" t="s">
        <v>1</v>
      </c>
      <c r="F682" s="222" t="s">
        <v>188</v>
      </c>
      <c r="G682" s="220"/>
      <c r="H682" s="223">
        <v>2</v>
      </c>
      <c r="I682" s="224"/>
      <c r="J682" s="220"/>
      <c r="K682" s="220"/>
      <c r="L682" s="225"/>
      <c r="M682" s="226"/>
      <c r="N682" s="227"/>
      <c r="O682" s="227"/>
      <c r="P682" s="227"/>
      <c r="Q682" s="227"/>
      <c r="R682" s="227"/>
      <c r="S682" s="227"/>
      <c r="T682" s="228"/>
      <c r="AT682" s="229" t="s">
        <v>186</v>
      </c>
      <c r="AU682" s="229" t="s">
        <v>89</v>
      </c>
      <c r="AV682" s="14" t="s">
        <v>184</v>
      </c>
      <c r="AW682" s="14" t="s">
        <v>35</v>
      </c>
      <c r="AX682" s="14" t="s">
        <v>87</v>
      </c>
      <c r="AY682" s="229" t="s">
        <v>177</v>
      </c>
    </row>
    <row r="683" spans="1:65" s="2" customFormat="1" ht="24.2" customHeight="1">
      <c r="A683" s="35"/>
      <c r="B683" s="36"/>
      <c r="C683" s="240" t="s">
        <v>1406</v>
      </c>
      <c r="D683" s="240" t="s">
        <v>216</v>
      </c>
      <c r="E683" s="241" t="s">
        <v>1407</v>
      </c>
      <c r="F683" s="242" t="s">
        <v>1408</v>
      </c>
      <c r="G683" s="243" t="s">
        <v>191</v>
      </c>
      <c r="H683" s="244">
        <v>2</v>
      </c>
      <c r="I683" s="245"/>
      <c r="J683" s="246">
        <f>ROUND(I683*H683,2)</f>
        <v>0</v>
      </c>
      <c r="K683" s="247"/>
      <c r="L683" s="248"/>
      <c r="M683" s="249" t="s">
        <v>1</v>
      </c>
      <c r="N683" s="250" t="s">
        <v>45</v>
      </c>
      <c r="O683" s="72"/>
      <c r="P683" s="203">
        <f>O683*H683</f>
        <v>0</v>
      </c>
      <c r="Q683" s="203">
        <v>1.09E-2</v>
      </c>
      <c r="R683" s="203">
        <f>Q683*H683</f>
        <v>2.18E-2</v>
      </c>
      <c r="S683" s="203">
        <v>0</v>
      </c>
      <c r="T683" s="204">
        <f>S683*H683</f>
        <v>0</v>
      </c>
      <c r="U683" s="35"/>
      <c r="V683" s="35"/>
      <c r="W683" s="35"/>
      <c r="X683" s="35"/>
      <c r="Y683" s="35"/>
      <c r="Z683" s="35"/>
      <c r="AA683" s="35"/>
      <c r="AB683" s="35"/>
      <c r="AC683" s="35"/>
      <c r="AD683" s="35"/>
      <c r="AE683" s="35"/>
      <c r="AR683" s="205" t="s">
        <v>335</v>
      </c>
      <c r="AT683" s="205" t="s">
        <v>216</v>
      </c>
      <c r="AU683" s="205" t="s">
        <v>89</v>
      </c>
      <c r="AY683" s="18" t="s">
        <v>177</v>
      </c>
      <c r="BE683" s="206">
        <f>IF(N683="základní",J683,0)</f>
        <v>0</v>
      </c>
      <c r="BF683" s="206">
        <f>IF(N683="snížená",J683,0)</f>
        <v>0</v>
      </c>
      <c r="BG683" s="206">
        <f>IF(N683="zákl. přenesená",J683,0)</f>
        <v>0</v>
      </c>
      <c r="BH683" s="206">
        <f>IF(N683="sníž. přenesená",J683,0)</f>
        <v>0</v>
      </c>
      <c r="BI683" s="206">
        <f>IF(N683="nulová",J683,0)</f>
        <v>0</v>
      </c>
      <c r="BJ683" s="18" t="s">
        <v>87</v>
      </c>
      <c r="BK683" s="206">
        <f>ROUND(I683*H683,2)</f>
        <v>0</v>
      </c>
      <c r="BL683" s="18" t="s">
        <v>193</v>
      </c>
      <c r="BM683" s="205" t="s">
        <v>1409</v>
      </c>
    </row>
    <row r="684" spans="1:65" s="2" customFormat="1" ht="24.2" customHeight="1">
      <c r="A684" s="35"/>
      <c r="B684" s="36"/>
      <c r="C684" s="193" t="s">
        <v>1410</v>
      </c>
      <c r="D684" s="193" t="s">
        <v>180</v>
      </c>
      <c r="E684" s="194" t="s">
        <v>1411</v>
      </c>
      <c r="F684" s="195" t="s">
        <v>1412</v>
      </c>
      <c r="G684" s="196" t="s">
        <v>191</v>
      </c>
      <c r="H684" s="197">
        <v>1</v>
      </c>
      <c r="I684" s="198"/>
      <c r="J684" s="199">
        <f>ROUND(I684*H684,2)</f>
        <v>0</v>
      </c>
      <c r="K684" s="200"/>
      <c r="L684" s="40"/>
      <c r="M684" s="201" t="s">
        <v>1</v>
      </c>
      <c r="N684" s="202" t="s">
        <v>45</v>
      </c>
      <c r="O684" s="72"/>
      <c r="P684" s="203">
        <f>O684*H684</f>
        <v>0</v>
      </c>
      <c r="Q684" s="203">
        <v>0</v>
      </c>
      <c r="R684" s="203">
        <f>Q684*H684</f>
        <v>0</v>
      </c>
      <c r="S684" s="203">
        <v>0</v>
      </c>
      <c r="T684" s="204">
        <f>S684*H684</f>
        <v>0</v>
      </c>
      <c r="U684" s="35"/>
      <c r="V684" s="35"/>
      <c r="W684" s="35"/>
      <c r="X684" s="35"/>
      <c r="Y684" s="35"/>
      <c r="Z684" s="35"/>
      <c r="AA684" s="35"/>
      <c r="AB684" s="35"/>
      <c r="AC684" s="35"/>
      <c r="AD684" s="35"/>
      <c r="AE684" s="35"/>
      <c r="AR684" s="205" t="s">
        <v>193</v>
      </c>
      <c r="AT684" s="205" t="s">
        <v>180</v>
      </c>
      <c r="AU684" s="205" t="s">
        <v>89</v>
      </c>
      <c r="AY684" s="18" t="s">
        <v>177</v>
      </c>
      <c r="BE684" s="206">
        <f>IF(N684="základní",J684,0)</f>
        <v>0</v>
      </c>
      <c r="BF684" s="206">
        <f>IF(N684="snížená",J684,0)</f>
        <v>0</v>
      </c>
      <c r="BG684" s="206">
        <f>IF(N684="zákl. přenesená",J684,0)</f>
        <v>0</v>
      </c>
      <c r="BH684" s="206">
        <f>IF(N684="sníž. přenesená",J684,0)</f>
        <v>0</v>
      </c>
      <c r="BI684" s="206">
        <f>IF(N684="nulová",J684,0)</f>
        <v>0</v>
      </c>
      <c r="BJ684" s="18" t="s">
        <v>87</v>
      </c>
      <c r="BK684" s="206">
        <f>ROUND(I684*H684,2)</f>
        <v>0</v>
      </c>
      <c r="BL684" s="18" t="s">
        <v>193</v>
      </c>
      <c r="BM684" s="205" t="s">
        <v>1413</v>
      </c>
    </row>
    <row r="685" spans="1:65" s="15" customFormat="1">
      <c r="B685" s="230"/>
      <c r="C685" s="231"/>
      <c r="D685" s="209" t="s">
        <v>186</v>
      </c>
      <c r="E685" s="232" t="s">
        <v>1</v>
      </c>
      <c r="F685" s="233" t="s">
        <v>1022</v>
      </c>
      <c r="G685" s="231"/>
      <c r="H685" s="232" t="s">
        <v>1</v>
      </c>
      <c r="I685" s="234"/>
      <c r="J685" s="231"/>
      <c r="K685" s="231"/>
      <c r="L685" s="235"/>
      <c r="M685" s="236"/>
      <c r="N685" s="237"/>
      <c r="O685" s="237"/>
      <c r="P685" s="237"/>
      <c r="Q685" s="237"/>
      <c r="R685" s="237"/>
      <c r="S685" s="237"/>
      <c r="T685" s="238"/>
      <c r="AT685" s="239" t="s">
        <v>186</v>
      </c>
      <c r="AU685" s="239" t="s">
        <v>89</v>
      </c>
      <c r="AV685" s="15" t="s">
        <v>87</v>
      </c>
      <c r="AW685" s="15" t="s">
        <v>35</v>
      </c>
      <c r="AX685" s="15" t="s">
        <v>80</v>
      </c>
      <c r="AY685" s="239" t="s">
        <v>177</v>
      </c>
    </row>
    <row r="686" spans="1:65" s="13" customFormat="1">
      <c r="B686" s="207"/>
      <c r="C686" s="208"/>
      <c r="D686" s="209" t="s">
        <v>186</v>
      </c>
      <c r="E686" s="210" t="s">
        <v>1</v>
      </c>
      <c r="F686" s="211" t="s">
        <v>1414</v>
      </c>
      <c r="G686" s="208"/>
      <c r="H686" s="212">
        <v>1</v>
      </c>
      <c r="I686" s="213"/>
      <c r="J686" s="208"/>
      <c r="K686" s="208"/>
      <c r="L686" s="214"/>
      <c r="M686" s="215"/>
      <c r="N686" s="216"/>
      <c r="O686" s="216"/>
      <c r="P686" s="216"/>
      <c r="Q686" s="216"/>
      <c r="R686" s="216"/>
      <c r="S686" s="216"/>
      <c r="T686" s="217"/>
      <c r="AT686" s="218" t="s">
        <v>186</v>
      </c>
      <c r="AU686" s="218" t="s">
        <v>89</v>
      </c>
      <c r="AV686" s="13" t="s">
        <v>89</v>
      </c>
      <c r="AW686" s="13" t="s">
        <v>35</v>
      </c>
      <c r="AX686" s="13" t="s">
        <v>80</v>
      </c>
      <c r="AY686" s="218" t="s">
        <v>177</v>
      </c>
    </row>
    <row r="687" spans="1:65" s="14" customFormat="1">
      <c r="B687" s="219"/>
      <c r="C687" s="220"/>
      <c r="D687" s="209" t="s">
        <v>186</v>
      </c>
      <c r="E687" s="221" t="s">
        <v>1</v>
      </c>
      <c r="F687" s="222" t="s">
        <v>188</v>
      </c>
      <c r="G687" s="220"/>
      <c r="H687" s="223">
        <v>1</v>
      </c>
      <c r="I687" s="224"/>
      <c r="J687" s="220"/>
      <c r="K687" s="220"/>
      <c r="L687" s="225"/>
      <c r="M687" s="226"/>
      <c r="N687" s="227"/>
      <c r="O687" s="227"/>
      <c r="P687" s="227"/>
      <c r="Q687" s="227"/>
      <c r="R687" s="227"/>
      <c r="S687" s="227"/>
      <c r="T687" s="228"/>
      <c r="AT687" s="229" t="s">
        <v>186</v>
      </c>
      <c r="AU687" s="229" t="s">
        <v>89</v>
      </c>
      <c r="AV687" s="14" t="s">
        <v>184</v>
      </c>
      <c r="AW687" s="14" t="s">
        <v>35</v>
      </c>
      <c r="AX687" s="14" t="s">
        <v>87</v>
      </c>
      <c r="AY687" s="229" t="s">
        <v>177</v>
      </c>
    </row>
    <row r="688" spans="1:65" s="2" customFormat="1" ht="24.2" customHeight="1">
      <c r="A688" s="35"/>
      <c r="B688" s="36"/>
      <c r="C688" s="240" t="s">
        <v>1415</v>
      </c>
      <c r="D688" s="240" t="s">
        <v>216</v>
      </c>
      <c r="E688" s="241" t="s">
        <v>1416</v>
      </c>
      <c r="F688" s="242" t="s">
        <v>1417</v>
      </c>
      <c r="G688" s="243" t="s">
        <v>191</v>
      </c>
      <c r="H688" s="244">
        <v>1</v>
      </c>
      <c r="I688" s="245"/>
      <c r="J688" s="246">
        <f>ROUND(I688*H688,2)</f>
        <v>0</v>
      </c>
      <c r="K688" s="247"/>
      <c r="L688" s="248"/>
      <c r="M688" s="249" t="s">
        <v>1</v>
      </c>
      <c r="N688" s="250" t="s">
        <v>45</v>
      </c>
      <c r="O688" s="72"/>
      <c r="P688" s="203">
        <f>O688*H688</f>
        <v>0</v>
      </c>
      <c r="Q688" s="203">
        <v>0</v>
      </c>
      <c r="R688" s="203">
        <f>Q688*H688</f>
        <v>0</v>
      </c>
      <c r="S688" s="203">
        <v>0</v>
      </c>
      <c r="T688" s="204">
        <f>S688*H688</f>
        <v>0</v>
      </c>
      <c r="U688" s="35"/>
      <c r="V688" s="35"/>
      <c r="W688" s="35"/>
      <c r="X688" s="35"/>
      <c r="Y688" s="35"/>
      <c r="Z688" s="35"/>
      <c r="AA688" s="35"/>
      <c r="AB688" s="35"/>
      <c r="AC688" s="35"/>
      <c r="AD688" s="35"/>
      <c r="AE688" s="35"/>
      <c r="AR688" s="205" t="s">
        <v>335</v>
      </c>
      <c r="AT688" s="205" t="s">
        <v>216</v>
      </c>
      <c r="AU688" s="205" t="s">
        <v>89</v>
      </c>
      <c r="AY688" s="18" t="s">
        <v>177</v>
      </c>
      <c r="BE688" s="206">
        <f>IF(N688="základní",J688,0)</f>
        <v>0</v>
      </c>
      <c r="BF688" s="206">
        <f>IF(N688="snížená",J688,0)</f>
        <v>0</v>
      </c>
      <c r="BG688" s="206">
        <f>IF(N688="zákl. přenesená",J688,0)</f>
        <v>0</v>
      </c>
      <c r="BH688" s="206">
        <f>IF(N688="sníž. přenesená",J688,0)</f>
        <v>0</v>
      </c>
      <c r="BI688" s="206">
        <f>IF(N688="nulová",J688,0)</f>
        <v>0</v>
      </c>
      <c r="BJ688" s="18" t="s">
        <v>87</v>
      </c>
      <c r="BK688" s="206">
        <f>ROUND(I688*H688,2)</f>
        <v>0</v>
      </c>
      <c r="BL688" s="18" t="s">
        <v>193</v>
      </c>
      <c r="BM688" s="205" t="s">
        <v>1418</v>
      </c>
    </row>
    <row r="689" spans="1:65" s="2" customFormat="1" ht="24.2" customHeight="1">
      <c r="A689" s="35"/>
      <c r="B689" s="36"/>
      <c r="C689" s="193" t="s">
        <v>1419</v>
      </c>
      <c r="D689" s="193" t="s">
        <v>180</v>
      </c>
      <c r="E689" s="194" t="s">
        <v>1420</v>
      </c>
      <c r="F689" s="195" t="s">
        <v>1421</v>
      </c>
      <c r="G689" s="196" t="s">
        <v>380</v>
      </c>
      <c r="H689" s="197">
        <v>4.9000000000000002E-2</v>
      </c>
      <c r="I689" s="198"/>
      <c r="J689" s="199">
        <f>ROUND(I689*H689,2)</f>
        <v>0</v>
      </c>
      <c r="K689" s="200"/>
      <c r="L689" s="40"/>
      <c r="M689" s="201" t="s">
        <v>1</v>
      </c>
      <c r="N689" s="202" t="s">
        <v>45</v>
      </c>
      <c r="O689" s="72"/>
      <c r="P689" s="203">
        <f>O689*H689</f>
        <v>0</v>
      </c>
      <c r="Q689" s="203">
        <v>0</v>
      </c>
      <c r="R689" s="203">
        <f>Q689*H689</f>
        <v>0</v>
      </c>
      <c r="S689" s="203">
        <v>0</v>
      </c>
      <c r="T689" s="204">
        <f>S689*H689</f>
        <v>0</v>
      </c>
      <c r="U689" s="35"/>
      <c r="V689" s="35"/>
      <c r="W689" s="35"/>
      <c r="X689" s="35"/>
      <c r="Y689" s="35"/>
      <c r="Z689" s="35"/>
      <c r="AA689" s="35"/>
      <c r="AB689" s="35"/>
      <c r="AC689" s="35"/>
      <c r="AD689" s="35"/>
      <c r="AE689" s="35"/>
      <c r="AR689" s="205" t="s">
        <v>193</v>
      </c>
      <c r="AT689" s="205" t="s">
        <v>180</v>
      </c>
      <c r="AU689" s="205" t="s">
        <v>89</v>
      </c>
      <c r="AY689" s="18" t="s">
        <v>177</v>
      </c>
      <c r="BE689" s="206">
        <f>IF(N689="základní",J689,0)</f>
        <v>0</v>
      </c>
      <c r="BF689" s="206">
        <f>IF(N689="snížená",J689,0)</f>
        <v>0</v>
      </c>
      <c r="BG689" s="206">
        <f>IF(N689="zákl. přenesená",J689,0)</f>
        <v>0</v>
      </c>
      <c r="BH689" s="206">
        <f>IF(N689="sníž. přenesená",J689,0)</f>
        <v>0</v>
      </c>
      <c r="BI689" s="206">
        <f>IF(N689="nulová",J689,0)</f>
        <v>0</v>
      </c>
      <c r="BJ689" s="18" t="s">
        <v>87</v>
      </c>
      <c r="BK689" s="206">
        <f>ROUND(I689*H689,2)</f>
        <v>0</v>
      </c>
      <c r="BL689" s="18" t="s">
        <v>193</v>
      </c>
      <c r="BM689" s="205" t="s">
        <v>1422</v>
      </c>
    </row>
    <row r="690" spans="1:65" s="12" customFormat="1" ht="22.9" customHeight="1">
      <c r="B690" s="177"/>
      <c r="C690" s="178"/>
      <c r="D690" s="179" t="s">
        <v>79</v>
      </c>
      <c r="E690" s="191" t="s">
        <v>567</v>
      </c>
      <c r="F690" s="191" t="s">
        <v>568</v>
      </c>
      <c r="G690" s="178"/>
      <c r="H690" s="178"/>
      <c r="I690" s="181"/>
      <c r="J690" s="192">
        <f>BK690</f>
        <v>0</v>
      </c>
      <c r="K690" s="178"/>
      <c r="L690" s="183"/>
      <c r="M690" s="184"/>
      <c r="N690" s="185"/>
      <c r="O690" s="185"/>
      <c r="P690" s="186">
        <f>SUM(P691:P731)</f>
        <v>0</v>
      </c>
      <c r="Q690" s="185"/>
      <c r="R690" s="186">
        <f>SUM(R691:R731)</f>
        <v>30.593802329999999</v>
      </c>
      <c r="S690" s="185"/>
      <c r="T690" s="187">
        <f>SUM(T691:T731)</f>
        <v>0</v>
      </c>
      <c r="AR690" s="188" t="s">
        <v>89</v>
      </c>
      <c r="AT690" s="189" t="s">
        <v>79</v>
      </c>
      <c r="AU690" s="189" t="s">
        <v>87</v>
      </c>
      <c r="AY690" s="188" t="s">
        <v>177</v>
      </c>
      <c r="BK690" s="190">
        <f>SUM(BK691:BK731)</f>
        <v>0</v>
      </c>
    </row>
    <row r="691" spans="1:65" s="2" customFormat="1" ht="24.2" customHeight="1">
      <c r="A691" s="35"/>
      <c r="B691" s="36"/>
      <c r="C691" s="193" t="s">
        <v>1423</v>
      </c>
      <c r="D691" s="193" t="s">
        <v>180</v>
      </c>
      <c r="E691" s="194" t="s">
        <v>1424</v>
      </c>
      <c r="F691" s="195" t="s">
        <v>1425</v>
      </c>
      <c r="G691" s="196" t="s">
        <v>199</v>
      </c>
      <c r="H691" s="197">
        <v>74.239000000000004</v>
      </c>
      <c r="I691" s="198"/>
      <c r="J691" s="199">
        <f>ROUND(I691*H691,2)</f>
        <v>0</v>
      </c>
      <c r="K691" s="200"/>
      <c r="L691" s="40"/>
      <c r="M691" s="201" t="s">
        <v>1</v>
      </c>
      <c r="N691" s="202" t="s">
        <v>45</v>
      </c>
      <c r="O691" s="72"/>
      <c r="P691" s="203">
        <f>O691*H691</f>
        <v>0</v>
      </c>
      <c r="Q691" s="203">
        <v>2.5399999999999999E-2</v>
      </c>
      <c r="R691" s="203">
        <f>Q691*H691</f>
        <v>1.8856706000000001</v>
      </c>
      <c r="S691" s="203">
        <v>0</v>
      </c>
      <c r="T691" s="204">
        <f>S691*H691</f>
        <v>0</v>
      </c>
      <c r="U691" s="35"/>
      <c r="V691" s="35"/>
      <c r="W691" s="35"/>
      <c r="X691" s="35"/>
      <c r="Y691" s="35"/>
      <c r="Z691" s="35"/>
      <c r="AA691" s="35"/>
      <c r="AB691" s="35"/>
      <c r="AC691" s="35"/>
      <c r="AD691" s="35"/>
      <c r="AE691" s="35"/>
      <c r="AR691" s="205" t="s">
        <v>193</v>
      </c>
      <c r="AT691" s="205" t="s">
        <v>180</v>
      </c>
      <c r="AU691" s="205" t="s">
        <v>89</v>
      </c>
      <c r="AY691" s="18" t="s">
        <v>177</v>
      </c>
      <c r="BE691" s="206">
        <f>IF(N691="základní",J691,0)</f>
        <v>0</v>
      </c>
      <c r="BF691" s="206">
        <f>IF(N691="snížená",J691,0)</f>
        <v>0</v>
      </c>
      <c r="BG691" s="206">
        <f>IF(N691="zákl. přenesená",J691,0)</f>
        <v>0</v>
      </c>
      <c r="BH691" s="206">
        <f>IF(N691="sníž. přenesená",J691,0)</f>
        <v>0</v>
      </c>
      <c r="BI691" s="206">
        <f>IF(N691="nulová",J691,0)</f>
        <v>0</v>
      </c>
      <c r="BJ691" s="18" t="s">
        <v>87</v>
      </c>
      <c r="BK691" s="206">
        <f>ROUND(I691*H691,2)</f>
        <v>0</v>
      </c>
      <c r="BL691" s="18" t="s">
        <v>193</v>
      </c>
      <c r="BM691" s="205" t="s">
        <v>1426</v>
      </c>
    </row>
    <row r="692" spans="1:65" s="13" customFormat="1">
      <c r="B692" s="207"/>
      <c r="C692" s="208"/>
      <c r="D692" s="209" t="s">
        <v>186</v>
      </c>
      <c r="E692" s="210" t="s">
        <v>1</v>
      </c>
      <c r="F692" s="211" t="s">
        <v>1427</v>
      </c>
      <c r="G692" s="208"/>
      <c r="H692" s="212">
        <v>52.915999999999997</v>
      </c>
      <c r="I692" s="213"/>
      <c r="J692" s="208"/>
      <c r="K692" s="208"/>
      <c r="L692" s="214"/>
      <c r="M692" s="215"/>
      <c r="N692" s="216"/>
      <c r="O692" s="216"/>
      <c r="P692" s="216"/>
      <c r="Q692" s="216"/>
      <c r="R692" s="216"/>
      <c r="S692" s="216"/>
      <c r="T692" s="217"/>
      <c r="AT692" s="218" t="s">
        <v>186</v>
      </c>
      <c r="AU692" s="218" t="s">
        <v>89</v>
      </c>
      <c r="AV692" s="13" t="s">
        <v>89</v>
      </c>
      <c r="AW692" s="13" t="s">
        <v>35</v>
      </c>
      <c r="AX692" s="13" t="s">
        <v>80</v>
      </c>
      <c r="AY692" s="218" t="s">
        <v>177</v>
      </c>
    </row>
    <row r="693" spans="1:65" s="13" customFormat="1">
      <c r="B693" s="207"/>
      <c r="C693" s="208"/>
      <c r="D693" s="209" t="s">
        <v>186</v>
      </c>
      <c r="E693" s="210" t="s">
        <v>1</v>
      </c>
      <c r="F693" s="211" t="s">
        <v>1428</v>
      </c>
      <c r="G693" s="208"/>
      <c r="H693" s="212">
        <v>21.323</v>
      </c>
      <c r="I693" s="213"/>
      <c r="J693" s="208"/>
      <c r="K693" s="208"/>
      <c r="L693" s="214"/>
      <c r="M693" s="215"/>
      <c r="N693" s="216"/>
      <c r="O693" s="216"/>
      <c r="P693" s="216"/>
      <c r="Q693" s="216"/>
      <c r="R693" s="216"/>
      <c r="S693" s="216"/>
      <c r="T693" s="217"/>
      <c r="AT693" s="218" t="s">
        <v>186</v>
      </c>
      <c r="AU693" s="218" t="s">
        <v>89</v>
      </c>
      <c r="AV693" s="13" t="s">
        <v>89</v>
      </c>
      <c r="AW693" s="13" t="s">
        <v>35</v>
      </c>
      <c r="AX693" s="13" t="s">
        <v>80</v>
      </c>
      <c r="AY693" s="218" t="s">
        <v>177</v>
      </c>
    </row>
    <row r="694" spans="1:65" s="14" customFormat="1">
      <c r="B694" s="219"/>
      <c r="C694" s="220"/>
      <c r="D694" s="209" t="s">
        <v>186</v>
      </c>
      <c r="E694" s="221" t="s">
        <v>1</v>
      </c>
      <c r="F694" s="222" t="s">
        <v>188</v>
      </c>
      <c r="G694" s="220"/>
      <c r="H694" s="223">
        <v>74.239000000000004</v>
      </c>
      <c r="I694" s="224"/>
      <c r="J694" s="220"/>
      <c r="K694" s="220"/>
      <c r="L694" s="225"/>
      <c r="M694" s="226"/>
      <c r="N694" s="227"/>
      <c r="O694" s="227"/>
      <c r="P694" s="227"/>
      <c r="Q694" s="227"/>
      <c r="R694" s="227"/>
      <c r="S694" s="227"/>
      <c r="T694" s="228"/>
      <c r="AT694" s="229" t="s">
        <v>186</v>
      </c>
      <c r="AU694" s="229" t="s">
        <v>89</v>
      </c>
      <c r="AV694" s="14" t="s">
        <v>184</v>
      </c>
      <c r="AW694" s="14" t="s">
        <v>35</v>
      </c>
      <c r="AX694" s="14" t="s">
        <v>87</v>
      </c>
      <c r="AY694" s="229" t="s">
        <v>177</v>
      </c>
    </row>
    <row r="695" spans="1:65" s="2" customFormat="1" ht="24.2" customHeight="1">
      <c r="A695" s="35"/>
      <c r="B695" s="36"/>
      <c r="C695" s="193" t="s">
        <v>1429</v>
      </c>
      <c r="D695" s="193" t="s">
        <v>180</v>
      </c>
      <c r="E695" s="194" t="s">
        <v>1430</v>
      </c>
      <c r="F695" s="195" t="s">
        <v>1431</v>
      </c>
      <c r="G695" s="196" t="s">
        <v>199</v>
      </c>
      <c r="H695" s="197">
        <v>80.441999999999993</v>
      </c>
      <c r="I695" s="198"/>
      <c r="J695" s="199">
        <f>ROUND(I695*H695,2)</f>
        <v>0</v>
      </c>
      <c r="K695" s="200"/>
      <c r="L695" s="40"/>
      <c r="M695" s="201" t="s">
        <v>1</v>
      </c>
      <c r="N695" s="202" t="s">
        <v>45</v>
      </c>
      <c r="O695" s="72"/>
      <c r="P695" s="203">
        <f>O695*H695</f>
        <v>0</v>
      </c>
      <c r="Q695" s="203">
        <v>4.555E-2</v>
      </c>
      <c r="R695" s="203">
        <f>Q695*H695</f>
        <v>3.6641330999999999</v>
      </c>
      <c r="S695" s="203">
        <v>0</v>
      </c>
      <c r="T695" s="204">
        <f>S695*H695</f>
        <v>0</v>
      </c>
      <c r="U695" s="35"/>
      <c r="V695" s="35"/>
      <c r="W695" s="35"/>
      <c r="X695" s="35"/>
      <c r="Y695" s="35"/>
      <c r="Z695" s="35"/>
      <c r="AA695" s="35"/>
      <c r="AB695" s="35"/>
      <c r="AC695" s="35"/>
      <c r="AD695" s="35"/>
      <c r="AE695" s="35"/>
      <c r="AR695" s="205" t="s">
        <v>193</v>
      </c>
      <c r="AT695" s="205" t="s">
        <v>180</v>
      </c>
      <c r="AU695" s="205" t="s">
        <v>89</v>
      </c>
      <c r="AY695" s="18" t="s">
        <v>177</v>
      </c>
      <c r="BE695" s="206">
        <f>IF(N695="základní",J695,0)</f>
        <v>0</v>
      </c>
      <c r="BF695" s="206">
        <f>IF(N695="snížená",J695,0)</f>
        <v>0</v>
      </c>
      <c r="BG695" s="206">
        <f>IF(N695="zákl. přenesená",J695,0)</f>
        <v>0</v>
      </c>
      <c r="BH695" s="206">
        <f>IF(N695="sníž. přenesená",J695,0)</f>
        <v>0</v>
      </c>
      <c r="BI695" s="206">
        <f>IF(N695="nulová",J695,0)</f>
        <v>0</v>
      </c>
      <c r="BJ695" s="18" t="s">
        <v>87</v>
      </c>
      <c r="BK695" s="206">
        <f>ROUND(I695*H695,2)</f>
        <v>0</v>
      </c>
      <c r="BL695" s="18" t="s">
        <v>193</v>
      </c>
      <c r="BM695" s="205" t="s">
        <v>1432</v>
      </c>
    </row>
    <row r="696" spans="1:65" s="13" customFormat="1" ht="22.5">
      <c r="B696" s="207"/>
      <c r="C696" s="208"/>
      <c r="D696" s="209" t="s">
        <v>186</v>
      </c>
      <c r="E696" s="210" t="s">
        <v>1</v>
      </c>
      <c r="F696" s="211" t="s">
        <v>1433</v>
      </c>
      <c r="G696" s="208"/>
      <c r="H696" s="212">
        <v>81.691999999999993</v>
      </c>
      <c r="I696" s="213"/>
      <c r="J696" s="208"/>
      <c r="K696" s="208"/>
      <c r="L696" s="214"/>
      <c r="M696" s="215"/>
      <c r="N696" s="216"/>
      <c r="O696" s="216"/>
      <c r="P696" s="216"/>
      <c r="Q696" s="216"/>
      <c r="R696" s="216"/>
      <c r="S696" s="216"/>
      <c r="T696" s="217"/>
      <c r="AT696" s="218" t="s">
        <v>186</v>
      </c>
      <c r="AU696" s="218" t="s">
        <v>89</v>
      </c>
      <c r="AV696" s="13" t="s">
        <v>89</v>
      </c>
      <c r="AW696" s="13" t="s">
        <v>35</v>
      </c>
      <c r="AX696" s="13" t="s">
        <v>80</v>
      </c>
      <c r="AY696" s="218" t="s">
        <v>177</v>
      </c>
    </row>
    <row r="697" spans="1:65" s="13" customFormat="1">
      <c r="B697" s="207"/>
      <c r="C697" s="208"/>
      <c r="D697" s="209" t="s">
        <v>186</v>
      </c>
      <c r="E697" s="210" t="s">
        <v>1</v>
      </c>
      <c r="F697" s="211" t="s">
        <v>1434</v>
      </c>
      <c r="G697" s="208"/>
      <c r="H697" s="212">
        <v>-12.8</v>
      </c>
      <c r="I697" s="213"/>
      <c r="J697" s="208"/>
      <c r="K697" s="208"/>
      <c r="L697" s="214"/>
      <c r="M697" s="215"/>
      <c r="N697" s="216"/>
      <c r="O697" s="216"/>
      <c r="P697" s="216"/>
      <c r="Q697" s="216"/>
      <c r="R697" s="216"/>
      <c r="S697" s="216"/>
      <c r="T697" s="217"/>
      <c r="AT697" s="218" t="s">
        <v>186</v>
      </c>
      <c r="AU697" s="218" t="s">
        <v>89</v>
      </c>
      <c r="AV697" s="13" t="s">
        <v>89</v>
      </c>
      <c r="AW697" s="13" t="s">
        <v>35</v>
      </c>
      <c r="AX697" s="13" t="s">
        <v>80</v>
      </c>
      <c r="AY697" s="218" t="s">
        <v>177</v>
      </c>
    </row>
    <row r="698" spans="1:65" s="13" customFormat="1">
      <c r="B698" s="207"/>
      <c r="C698" s="208"/>
      <c r="D698" s="209" t="s">
        <v>186</v>
      </c>
      <c r="E698" s="210" t="s">
        <v>1</v>
      </c>
      <c r="F698" s="211" t="s">
        <v>1435</v>
      </c>
      <c r="G698" s="208"/>
      <c r="H698" s="212">
        <v>11.55</v>
      </c>
      <c r="I698" s="213"/>
      <c r="J698" s="208"/>
      <c r="K698" s="208"/>
      <c r="L698" s="214"/>
      <c r="M698" s="215"/>
      <c r="N698" s="216"/>
      <c r="O698" s="216"/>
      <c r="P698" s="216"/>
      <c r="Q698" s="216"/>
      <c r="R698" s="216"/>
      <c r="S698" s="216"/>
      <c r="T698" s="217"/>
      <c r="AT698" s="218" t="s">
        <v>186</v>
      </c>
      <c r="AU698" s="218" t="s">
        <v>89</v>
      </c>
      <c r="AV698" s="13" t="s">
        <v>89</v>
      </c>
      <c r="AW698" s="13" t="s">
        <v>35</v>
      </c>
      <c r="AX698" s="13" t="s">
        <v>80</v>
      </c>
      <c r="AY698" s="218" t="s">
        <v>177</v>
      </c>
    </row>
    <row r="699" spans="1:65" s="14" customFormat="1">
      <c r="B699" s="219"/>
      <c r="C699" s="220"/>
      <c r="D699" s="209" t="s">
        <v>186</v>
      </c>
      <c r="E699" s="221" t="s">
        <v>1</v>
      </c>
      <c r="F699" s="222" t="s">
        <v>188</v>
      </c>
      <c r="G699" s="220"/>
      <c r="H699" s="223">
        <v>80.441999999999993</v>
      </c>
      <c r="I699" s="224"/>
      <c r="J699" s="220"/>
      <c r="K699" s="220"/>
      <c r="L699" s="225"/>
      <c r="M699" s="226"/>
      <c r="N699" s="227"/>
      <c r="O699" s="227"/>
      <c r="P699" s="227"/>
      <c r="Q699" s="227"/>
      <c r="R699" s="227"/>
      <c r="S699" s="227"/>
      <c r="T699" s="228"/>
      <c r="AT699" s="229" t="s">
        <v>186</v>
      </c>
      <c r="AU699" s="229" t="s">
        <v>89</v>
      </c>
      <c r="AV699" s="14" t="s">
        <v>184</v>
      </c>
      <c r="AW699" s="14" t="s">
        <v>35</v>
      </c>
      <c r="AX699" s="14" t="s">
        <v>87</v>
      </c>
      <c r="AY699" s="229" t="s">
        <v>177</v>
      </c>
    </row>
    <row r="700" spans="1:65" s="2" customFormat="1" ht="24.2" customHeight="1">
      <c r="A700" s="35"/>
      <c r="B700" s="36"/>
      <c r="C700" s="193" t="s">
        <v>1436</v>
      </c>
      <c r="D700" s="193" t="s">
        <v>180</v>
      </c>
      <c r="E700" s="194" t="s">
        <v>1437</v>
      </c>
      <c r="F700" s="195" t="s">
        <v>1438</v>
      </c>
      <c r="G700" s="196" t="s">
        <v>199</v>
      </c>
      <c r="H700" s="197">
        <v>247.36199999999999</v>
      </c>
      <c r="I700" s="198"/>
      <c r="J700" s="199">
        <f>ROUND(I700*H700,2)</f>
        <v>0</v>
      </c>
      <c r="K700" s="200"/>
      <c r="L700" s="40"/>
      <c r="M700" s="201" t="s">
        <v>1</v>
      </c>
      <c r="N700" s="202" t="s">
        <v>45</v>
      </c>
      <c r="O700" s="72"/>
      <c r="P700" s="203">
        <f>O700*H700</f>
        <v>0</v>
      </c>
      <c r="Q700" s="203">
        <v>4.6969999999999998E-2</v>
      </c>
      <c r="R700" s="203">
        <f>Q700*H700</f>
        <v>11.61859314</v>
      </c>
      <c r="S700" s="203">
        <v>0</v>
      </c>
      <c r="T700" s="204">
        <f>S700*H700</f>
        <v>0</v>
      </c>
      <c r="U700" s="35"/>
      <c r="V700" s="35"/>
      <c r="W700" s="35"/>
      <c r="X700" s="35"/>
      <c r="Y700" s="35"/>
      <c r="Z700" s="35"/>
      <c r="AA700" s="35"/>
      <c r="AB700" s="35"/>
      <c r="AC700" s="35"/>
      <c r="AD700" s="35"/>
      <c r="AE700" s="35"/>
      <c r="AR700" s="205" t="s">
        <v>193</v>
      </c>
      <c r="AT700" s="205" t="s">
        <v>180</v>
      </c>
      <c r="AU700" s="205" t="s">
        <v>89</v>
      </c>
      <c r="AY700" s="18" t="s">
        <v>177</v>
      </c>
      <c r="BE700" s="206">
        <f>IF(N700="základní",J700,0)</f>
        <v>0</v>
      </c>
      <c r="BF700" s="206">
        <f>IF(N700="snížená",J700,0)</f>
        <v>0</v>
      </c>
      <c r="BG700" s="206">
        <f>IF(N700="zákl. přenesená",J700,0)</f>
        <v>0</v>
      </c>
      <c r="BH700" s="206">
        <f>IF(N700="sníž. přenesená",J700,0)</f>
        <v>0</v>
      </c>
      <c r="BI700" s="206">
        <f>IF(N700="nulová",J700,0)</f>
        <v>0</v>
      </c>
      <c r="BJ700" s="18" t="s">
        <v>87</v>
      </c>
      <c r="BK700" s="206">
        <f>ROUND(I700*H700,2)</f>
        <v>0</v>
      </c>
      <c r="BL700" s="18" t="s">
        <v>193</v>
      </c>
      <c r="BM700" s="205" t="s">
        <v>1439</v>
      </c>
    </row>
    <row r="701" spans="1:65" s="13" customFormat="1">
      <c r="B701" s="207"/>
      <c r="C701" s="208"/>
      <c r="D701" s="209" t="s">
        <v>186</v>
      </c>
      <c r="E701" s="210" t="s">
        <v>1</v>
      </c>
      <c r="F701" s="211" t="s">
        <v>1440</v>
      </c>
      <c r="G701" s="208"/>
      <c r="H701" s="212">
        <v>86.394000000000005</v>
      </c>
      <c r="I701" s="213"/>
      <c r="J701" s="208"/>
      <c r="K701" s="208"/>
      <c r="L701" s="214"/>
      <c r="M701" s="215"/>
      <c r="N701" s="216"/>
      <c r="O701" s="216"/>
      <c r="P701" s="216"/>
      <c r="Q701" s="216"/>
      <c r="R701" s="216"/>
      <c r="S701" s="216"/>
      <c r="T701" s="217"/>
      <c r="AT701" s="218" t="s">
        <v>186</v>
      </c>
      <c r="AU701" s="218" t="s">
        <v>89</v>
      </c>
      <c r="AV701" s="13" t="s">
        <v>89</v>
      </c>
      <c r="AW701" s="13" t="s">
        <v>35</v>
      </c>
      <c r="AX701" s="13" t="s">
        <v>80</v>
      </c>
      <c r="AY701" s="218" t="s">
        <v>177</v>
      </c>
    </row>
    <row r="702" spans="1:65" s="13" customFormat="1">
      <c r="B702" s="207"/>
      <c r="C702" s="208"/>
      <c r="D702" s="209" t="s">
        <v>186</v>
      </c>
      <c r="E702" s="210" t="s">
        <v>1</v>
      </c>
      <c r="F702" s="211" t="s">
        <v>1441</v>
      </c>
      <c r="G702" s="208"/>
      <c r="H702" s="212">
        <v>-9.1999999999999993</v>
      </c>
      <c r="I702" s="213"/>
      <c r="J702" s="208"/>
      <c r="K702" s="208"/>
      <c r="L702" s="214"/>
      <c r="M702" s="215"/>
      <c r="N702" s="216"/>
      <c r="O702" s="216"/>
      <c r="P702" s="216"/>
      <c r="Q702" s="216"/>
      <c r="R702" s="216"/>
      <c r="S702" s="216"/>
      <c r="T702" s="217"/>
      <c r="AT702" s="218" t="s">
        <v>186</v>
      </c>
      <c r="AU702" s="218" t="s">
        <v>89</v>
      </c>
      <c r="AV702" s="13" t="s">
        <v>89</v>
      </c>
      <c r="AW702" s="13" t="s">
        <v>35</v>
      </c>
      <c r="AX702" s="13" t="s">
        <v>80</v>
      </c>
      <c r="AY702" s="218" t="s">
        <v>177</v>
      </c>
    </row>
    <row r="703" spans="1:65" s="13" customFormat="1">
      <c r="B703" s="207"/>
      <c r="C703" s="208"/>
      <c r="D703" s="209" t="s">
        <v>186</v>
      </c>
      <c r="E703" s="210" t="s">
        <v>1</v>
      </c>
      <c r="F703" s="211" t="s">
        <v>1442</v>
      </c>
      <c r="G703" s="208"/>
      <c r="H703" s="212">
        <v>118.8</v>
      </c>
      <c r="I703" s="213"/>
      <c r="J703" s="208"/>
      <c r="K703" s="208"/>
      <c r="L703" s="214"/>
      <c r="M703" s="215"/>
      <c r="N703" s="216"/>
      <c r="O703" s="216"/>
      <c r="P703" s="216"/>
      <c r="Q703" s="216"/>
      <c r="R703" s="216"/>
      <c r="S703" s="216"/>
      <c r="T703" s="217"/>
      <c r="AT703" s="218" t="s">
        <v>186</v>
      </c>
      <c r="AU703" s="218" t="s">
        <v>89</v>
      </c>
      <c r="AV703" s="13" t="s">
        <v>89</v>
      </c>
      <c r="AW703" s="13" t="s">
        <v>35</v>
      </c>
      <c r="AX703" s="13" t="s">
        <v>80</v>
      </c>
      <c r="AY703" s="218" t="s">
        <v>177</v>
      </c>
    </row>
    <row r="704" spans="1:65" s="13" customFormat="1">
      <c r="B704" s="207"/>
      <c r="C704" s="208"/>
      <c r="D704" s="209" t="s">
        <v>186</v>
      </c>
      <c r="E704" s="210" t="s">
        <v>1</v>
      </c>
      <c r="F704" s="211" t="s">
        <v>1443</v>
      </c>
      <c r="G704" s="208"/>
      <c r="H704" s="212">
        <v>60.39</v>
      </c>
      <c r="I704" s="213"/>
      <c r="J704" s="208"/>
      <c r="K704" s="208"/>
      <c r="L704" s="214"/>
      <c r="M704" s="215"/>
      <c r="N704" s="216"/>
      <c r="O704" s="216"/>
      <c r="P704" s="216"/>
      <c r="Q704" s="216"/>
      <c r="R704" s="216"/>
      <c r="S704" s="216"/>
      <c r="T704" s="217"/>
      <c r="AT704" s="218" t="s">
        <v>186</v>
      </c>
      <c r="AU704" s="218" t="s">
        <v>89</v>
      </c>
      <c r="AV704" s="13" t="s">
        <v>89</v>
      </c>
      <c r="AW704" s="13" t="s">
        <v>35</v>
      </c>
      <c r="AX704" s="13" t="s">
        <v>80</v>
      </c>
      <c r="AY704" s="218" t="s">
        <v>177</v>
      </c>
    </row>
    <row r="705" spans="1:65" s="13" customFormat="1">
      <c r="B705" s="207"/>
      <c r="C705" s="208"/>
      <c r="D705" s="209" t="s">
        <v>186</v>
      </c>
      <c r="E705" s="210" t="s">
        <v>1</v>
      </c>
      <c r="F705" s="211" t="s">
        <v>1444</v>
      </c>
      <c r="G705" s="208"/>
      <c r="H705" s="212">
        <v>-9.0220000000000002</v>
      </c>
      <c r="I705" s="213"/>
      <c r="J705" s="208"/>
      <c r="K705" s="208"/>
      <c r="L705" s="214"/>
      <c r="M705" s="215"/>
      <c r="N705" s="216"/>
      <c r="O705" s="216"/>
      <c r="P705" s="216"/>
      <c r="Q705" s="216"/>
      <c r="R705" s="216"/>
      <c r="S705" s="216"/>
      <c r="T705" s="217"/>
      <c r="AT705" s="218" t="s">
        <v>186</v>
      </c>
      <c r="AU705" s="218" t="s">
        <v>89</v>
      </c>
      <c r="AV705" s="13" t="s">
        <v>89</v>
      </c>
      <c r="AW705" s="13" t="s">
        <v>35</v>
      </c>
      <c r="AX705" s="13" t="s">
        <v>80</v>
      </c>
      <c r="AY705" s="218" t="s">
        <v>177</v>
      </c>
    </row>
    <row r="706" spans="1:65" s="14" customFormat="1">
      <c r="B706" s="219"/>
      <c r="C706" s="220"/>
      <c r="D706" s="209" t="s">
        <v>186</v>
      </c>
      <c r="E706" s="221" t="s">
        <v>1</v>
      </c>
      <c r="F706" s="222" t="s">
        <v>188</v>
      </c>
      <c r="G706" s="220"/>
      <c r="H706" s="223">
        <v>247.36199999999999</v>
      </c>
      <c r="I706" s="224"/>
      <c r="J706" s="220"/>
      <c r="K706" s="220"/>
      <c r="L706" s="225"/>
      <c r="M706" s="226"/>
      <c r="N706" s="227"/>
      <c r="O706" s="227"/>
      <c r="P706" s="227"/>
      <c r="Q706" s="227"/>
      <c r="R706" s="227"/>
      <c r="S706" s="227"/>
      <c r="T706" s="228"/>
      <c r="AT706" s="229" t="s">
        <v>186</v>
      </c>
      <c r="AU706" s="229" t="s">
        <v>89</v>
      </c>
      <c r="AV706" s="14" t="s">
        <v>184</v>
      </c>
      <c r="AW706" s="14" t="s">
        <v>35</v>
      </c>
      <c r="AX706" s="14" t="s">
        <v>87</v>
      </c>
      <c r="AY706" s="229" t="s">
        <v>177</v>
      </c>
    </row>
    <row r="707" spans="1:65" s="2" customFormat="1" ht="24.2" customHeight="1">
      <c r="A707" s="35"/>
      <c r="B707" s="36"/>
      <c r="C707" s="193" t="s">
        <v>1445</v>
      </c>
      <c r="D707" s="193" t="s">
        <v>180</v>
      </c>
      <c r="E707" s="194" t="s">
        <v>1446</v>
      </c>
      <c r="F707" s="195" t="s">
        <v>1447</v>
      </c>
      <c r="G707" s="196" t="s">
        <v>199</v>
      </c>
      <c r="H707" s="197">
        <v>122.85899999999999</v>
      </c>
      <c r="I707" s="198"/>
      <c r="J707" s="199">
        <f>ROUND(I707*H707,2)</f>
        <v>0</v>
      </c>
      <c r="K707" s="200"/>
      <c r="L707" s="40"/>
      <c r="M707" s="201" t="s">
        <v>1</v>
      </c>
      <c r="N707" s="202" t="s">
        <v>45</v>
      </c>
      <c r="O707" s="72"/>
      <c r="P707" s="203">
        <f>O707*H707</f>
        <v>0</v>
      </c>
      <c r="Q707" s="203">
        <v>2.7910000000000001E-2</v>
      </c>
      <c r="R707" s="203">
        <f>Q707*H707</f>
        <v>3.4289946900000001</v>
      </c>
      <c r="S707" s="203">
        <v>0</v>
      </c>
      <c r="T707" s="204">
        <f>S707*H707</f>
        <v>0</v>
      </c>
      <c r="U707" s="35"/>
      <c r="V707" s="35"/>
      <c r="W707" s="35"/>
      <c r="X707" s="35"/>
      <c r="Y707" s="35"/>
      <c r="Z707" s="35"/>
      <c r="AA707" s="35"/>
      <c r="AB707" s="35"/>
      <c r="AC707" s="35"/>
      <c r="AD707" s="35"/>
      <c r="AE707" s="35"/>
      <c r="AR707" s="205" t="s">
        <v>193</v>
      </c>
      <c r="AT707" s="205" t="s">
        <v>180</v>
      </c>
      <c r="AU707" s="205" t="s">
        <v>89</v>
      </c>
      <c r="AY707" s="18" t="s">
        <v>177</v>
      </c>
      <c r="BE707" s="206">
        <f>IF(N707="základní",J707,0)</f>
        <v>0</v>
      </c>
      <c r="BF707" s="206">
        <f>IF(N707="snížená",J707,0)</f>
        <v>0</v>
      </c>
      <c r="BG707" s="206">
        <f>IF(N707="zákl. přenesená",J707,0)</f>
        <v>0</v>
      </c>
      <c r="BH707" s="206">
        <f>IF(N707="sníž. přenesená",J707,0)</f>
        <v>0</v>
      </c>
      <c r="BI707" s="206">
        <f>IF(N707="nulová",J707,0)</f>
        <v>0</v>
      </c>
      <c r="BJ707" s="18" t="s">
        <v>87</v>
      </c>
      <c r="BK707" s="206">
        <f>ROUND(I707*H707,2)</f>
        <v>0</v>
      </c>
      <c r="BL707" s="18" t="s">
        <v>193</v>
      </c>
      <c r="BM707" s="205" t="s">
        <v>1448</v>
      </c>
    </row>
    <row r="708" spans="1:65" s="13" customFormat="1">
      <c r="B708" s="207"/>
      <c r="C708" s="208"/>
      <c r="D708" s="209" t="s">
        <v>186</v>
      </c>
      <c r="E708" s="210" t="s">
        <v>1</v>
      </c>
      <c r="F708" s="211" t="s">
        <v>1449</v>
      </c>
      <c r="G708" s="208"/>
      <c r="H708" s="212">
        <v>122.85899999999999</v>
      </c>
      <c r="I708" s="213"/>
      <c r="J708" s="208"/>
      <c r="K708" s="208"/>
      <c r="L708" s="214"/>
      <c r="M708" s="215"/>
      <c r="N708" s="216"/>
      <c r="O708" s="216"/>
      <c r="P708" s="216"/>
      <c r="Q708" s="216"/>
      <c r="R708" s="216"/>
      <c r="S708" s="216"/>
      <c r="T708" s="217"/>
      <c r="AT708" s="218" t="s">
        <v>186</v>
      </c>
      <c r="AU708" s="218" t="s">
        <v>89</v>
      </c>
      <c r="AV708" s="13" t="s">
        <v>89</v>
      </c>
      <c r="AW708" s="13" t="s">
        <v>35</v>
      </c>
      <c r="AX708" s="13" t="s">
        <v>87</v>
      </c>
      <c r="AY708" s="218" t="s">
        <v>177</v>
      </c>
    </row>
    <row r="709" spans="1:65" s="2" customFormat="1" ht="33" customHeight="1">
      <c r="A709" s="35"/>
      <c r="B709" s="36"/>
      <c r="C709" s="193" t="s">
        <v>1450</v>
      </c>
      <c r="D709" s="193" t="s">
        <v>180</v>
      </c>
      <c r="E709" s="194" t="s">
        <v>1451</v>
      </c>
      <c r="F709" s="195" t="s">
        <v>1452</v>
      </c>
      <c r="G709" s="196" t="s">
        <v>199</v>
      </c>
      <c r="H709" s="197">
        <v>50.655999999999999</v>
      </c>
      <c r="I709" s="198"/>
      <c r="J709" s="199">
        <f>ROUND(I709*H709,2)</f>
        <v>0</v>
      </c>
      <c r="K709" s="200"/>
      <c r="L709" s="40"/>
      <c r="M709" s="201" t="s">
        <v>1</v>
      </c>
      <c r="N709" s="202" t="s">
        <v>45</v>
      </c>
      <c r="O709" s="72"/>
      <c r="P709" s="203">
        <f>O709*H709</f>
        <v>0</v>
      </c>
      <c r="Q709" s="203">
        <v>2.8549999999999999E-2</v>
      </c>
      <c r="R709" s="203">
        <f>Q709*H709</f>
        <v>1.4462287999999999</v>
      </c>
      <c r="S709" s="203">
        <v>0</v>
      </c>
      <c r="T709" s="204">
        <f>S709*H709</f>
        <v>0</v>
      </c>
      <c r="U709" s="35"/>
      <c r="V709" s="35"/>
      <c r="W709" s="35"/>
      <c r="X709" s="35"/>
      <c r="Y709" s="35"/>
      <c r="Z709" s="35"/>
      <c r="AA709" s="35"/>
      <c r="AB709" s="35"/>
      <c r="AC709" s="35"/>
      <c r="AD709" s="35"/>
      <c r="AE709" s="35"/>
      <c r="AR709" s="205" t="s">
        <v>193</v>
      </c>
      <c r="AT709" s="205" t="s">
        <v>180</v>
      </c>
      <c r="AU709" s="205" t="s">
        <v>89</v>
      </c>
      <c r="AY709" s="18" t="s">
        <v>177</v>
      </c>
      <c r="BE709" s="206">
        <f>IF(N709="základní",J709,0)</f>
        <v>0</v>
      </c>
      <c r="BF709" s="206">
        <f>IF(N709="snížená",J709,0)</f>
        <v>0</v>
      </c>
      <c r="BG709" s="206">
        <f>IF(N709="zákl. přenesená",J709,0)</f>
        <v>0</v>
      </c>
      <c r="BH709" s="206">
        <f>IF(N709="sníž. přenesená",J709,0)</f>
        <v>0</v>
      </c>
      <c r="BI709" s="206">
        <f>IF(N709="nulová",J709,0)</f>
        <v>0</v>
      </c>
      <c r="BJ709" s="18" t="s">
        <v>87</v>
      </c>
      <c r="BK709" s="206">
        <f>ROUND(I709*H709,2)</f>
        <v>0</v>
      </c>
      <c r="BL709" s="18" t="s">
        <v>193</v>
      </c>
      <c r="BM709" s="205" t="s">
        <v>1453</v>
      </c>
    </row>
    <row r="710" spans="1:65" s="13" customFormat="1">
      <c r="B710" s="207"/>
      <c r="C710" s="208"/>
      <c r="D710" s="209" t="s">
        <v>186</v>
      </c>
      <c r="E710" s="210" t="s">
        <v>1</v>
      </c>
      <c r="F710" s="211" t="s">
        <v>1454</v>
      </c>
      <c r="G710" s="208"/>
      <c r="H710" s="212">
        <v>31.103000000000002</v>
      </c>
      <c r="I710" s="213"/>
      <c r="J710" s="208"/>
      <c r="K710" s="208"/>
      <c r="L710" s="214"/>
      <c r="M710" s="215"/>
      <c r="N710" s="216"/>
      <c r="O710" s="216"/>
      <c r="P710" s="216"/>
      <c r="Q710" s="216"/>
      <c r="R710" s="216"/>
      <c r="S710" s="216"/>
      <c r="T710" s="217"/>
      <c r="AT710" s="218" t="s">
        <v>186</v>
      </c>
      <c r="AU710" s="218" t="s">
        <v>89</v>
      </c>
      <c r="AV710" s="13" t="s">
        <v>89</v>
      </c>
      <c r="AW710" s="13" t="s">
        <v>35</v>
      </c>
      <c r="AX710" s="13" t="s">
        <v>80</v>
      </c>
      <c r="AY710" s="218" t="s">
        <v>177</v>
      </c>
    </row>
    <row r="711" spans="1:65" s="13" customFormat="1">
      <c r="B711" s="207"/>
      <c r="C711" s="208"/>
      <c r="D711" s="209" t="s">
        <v>186</v>
      </c>
      <c r="E711" s="210" t="s">
        <v>1</v>
      </c>
      <c r="F711" s="211" t="s">
        <v>1455</v>
      </c>
      <c r="G711" s="208"/>
      <c r="H711" s="212">
        <v>19.553000000000001</v>
      </c>
      <c r="I711" s="213"/>
      <c r="J711" s="208"/>
      <c r="K711" s="208"/>
      <c r="L711" s="214"/>
      <c r="M711" s="215"/>
      <c r="N711" s="216"/>
      <c r="O711" s="216"/>
      <c r="P711" s="216"/>
      <c r="Q711" s="216"/>
      <c r="R711" s="216"/>
      <c r="S711" s="216"/>
      <c r="T711" s="217"/>
      <c r="AT711" s="218" t="s">
        <v>186</v>
      </c>
      <c r="AU711" s="218" t="s">
        <v>89</v>
      </c>
      <c r="AV711" s="13" t="s">
        <v>89</v>
      </c>
      <c r="AW711" s="13" t="s">
        <v>35</v>
      </c>
      <c r="AX711" s="13" t="s">
        <v>80</v>
      </c>
      <c r="AY711" s="218" t="s">
        <v>177</v>
      </c>
    </row>
    <row r="712" spans="1:65" s="14" customFormat="1">
      <c r="B712" s="219"/>
      <c r="C712" s="220"/>
      <c r="D712" s="209" t="s">
        <v>186</v>
      </c>
      <c r="E712" s="221" t="s">
        <v>1</v>
      </c>
      <c r="F712" s="222" t="s">
        <v>188</v>
      </c>
      <c r="G712" s="220"/>
      <c r="H712" s="223">
        <v>50.655999999999999</v>
      </c>
      <c r="I712" s="224"/>
      <c r="J712" s="220"/>
      <c r="K712" s="220"/>
      <c r="L712" s="225"/>
      <c r="M712" s="226"/>
      <c r="N712" s="227"/>
      <c r="O712" s="227"/>
      <c r="P712" s="227"/>
      <c r="Q712" s="227"/>
      <c r="R712" s="227"/>
      <c r="S712" s="227"/>
      <c r="T712" s="228"/>
      <c r="AT712" s="229" t="s">
        <v>186</v>
      </c>
      <c r="AU712" s="229" t="s">
        <v>89</v>
      </c>
      <c r="AV712" s="14" t="s">
        <v>184</v>
      </c>
      <c r="AW712" s="14" t="s">
        <v>35</v>
      </c>
      <c r="AX712" s="14" t="s">
        <v>87</v>
      </c>
      <c r="AY712" s="229" t="s">
        <v>177</v>
      </c>
    </row>
    <row r="713" spans="1:65" s="2" customFormat="1" ht="24.2" customHeight="1">
      <c r="A713" s="35"/>
      <c r="B713" s="36"/>
      <c r="C713" s="193" t="s">
        <v>1456</v>
      </c>
      <c r="D713" s="193" t="s">
        <v>180</v>
      </c>
      <c r="E713" s="194" t="s">
        <v>1457</v>
      </c>
      <c r="F713" s="195" t="s">
        <v>1458</v>
      </c>
      <c r="G713" s="196" t="s">
        <v>199</v>
      </c>
      <c r="H713" s="197">
        <v>216.56</v>
      </c>
      <c r="I713" s="198"/>
      <c r="J713" s="199">
        <f>ROUND(I713*H713,2)</f>
        <v>0</v>
      </c>
      <c r="K713" s="200"/>
      <c r="L713" s="40"/>
      <c r="M713" s="201" t="s">
        <v>1</v>
      </c>
      <c r="N713" s="202" t="s">
        <v>45</v>
      </c>
      <c r="O713" s="72"/>
      <c r="P713" s="203">
        <f>O713*H713</f>
        <v>0</v>
      </c>
      <c r="Q713" s="203">
        <v>1.2200000000000001E-2</v>
      </c>
      <c r="R713" s="203">
        <f>Q713*H713</f>
        <v>2.6420320000000004</v>
      </c>
      <c r="S713" s="203">
        <v>0</v>
      </c>
      <c r="T713" s="204">
        <f>S713*H713</f>
        <v>0</v>
      </c>
      <c r="U713" s="35"/>
      <c r="V713" s="35"/>
      <c r="W713" s="35"/>
      <c r="X713" s="35"/>
      <c r="Y713" s="35"/>
      <c r="Z713" s="35"/>
      <c r="AA713" s="35"/>
      <c r="AB713" s="35"/>
      <c r="AC713" s="35"/>
      <c r="AD713" s="35"/>
      <c r="AE713" s="35"/>
      <c r="AR713" s="205" t="s">
        <v>193</v>
      </c>
      <c r="AT713" s="205" t="s">
        <v>180</v>
      </c>
      <c r="AU713" s="205" t="s">
        <v>89</v>
      </c>
      <c r="AY713" s="18" t="s">
        <v>177</v>
      </c>
      <c r="BE713" s="206">
        <f>IF(N713="základní",J713,0)</f>
        <v>0</v>
      </c>
      <c r="BF713" s="206">
        <f>IF(N713="snížená",J713,0)</f>
        <v>0</v>
      </c>
      <c r="BG713" s="206">
        <f>IF(N713="zákl. přenesená",J713,0)</f>
        <v>0</v>
      </c>
      <c r="BH713" s="206">
        <f>IF(N713="sníž. přenesená",J713,0)</f>
        <v>0</v>
      </c>
      <c r="BI713" s="206">
        <f>IF(N713="nulová",J713,0)</f>
        <v>0</v>
      </c>
      <c r="BJ713" s="18" t="s">
        <v>87</v>
      </c>
      <c r="BK713" s="206">
        <f>ROUND(I713*H713,2)</f>
        <v>0</v>
      </c>
      <c r="BL713" s="18" t="s">
        <v>193</v>
      </c>
      <c r="BM713" s="205" t="s">
        <v>1459</v>
      </c>
    </row>
    <row r="714" spans="1:65" s="13" customFormat="1">
      <c r="B714" s="207"/>
      <c r="C714" s="208"/>
      <c r="D714" s="209" t="s">
        <v>186</v>
      </c>
      <c r="E714" s="210" t="s">
        <v>1</v>
      </c>
      <c r="F714" s="211" t="s">
        <v>1460</v>
      </c>
      <c r="G714" s="208"/>
      <c r="H714" s="212">
        <v>87.52</v>
      </c>
      <c r="I714" s="213"/>
      <c r="J714" s="208"/>
      <c r="K714" s="208"/>
      <c r="L714" s="214"/>
      <c r="M714" s="215"/>
      <c r="N714" s="216"/>
      <c r="O714" s="216"/>
      <c r="P714" s="216"/>
      <c r="Q714" s="216"/>
      <c r="R714" s="216"/>
      <c r="S714" s="216"/>
      <c r="T714" s="217"/>
      <c r="AT714" s="218" t="s">
        <v>186</v>
      </c>
      <c r="AU714" s="218" t="s">
        <v>89</v>
      </c>
      <c r="AV714" s="13" t="s">
        <v>89</v>
      </c>
      <c r="AW714" s="13" t="s">
        <v>35</v>
      </c>
      <c r="AX714" s="13" t="s">
        <v>80</v>
      </c>
      <c r="AY714" s="218" t="s">
        <v>177</v>
      </c>
    </row>
    <row r="715" spans="1:65" s="13" customFormat="1">
      <c r="B715" s="207"/>
      <c r="C715" s="208"/>
      <c r="D715" s="209" t="s">
        <v>186</v>
      </c>
      <c r="E715" s="210" t="s">
        <v>1</v>
      </c>
      <c r="F715" s="211" t="s">
        <v>1461</v>
      </c>
      <c r="G715" s="208"/>
      <c r="H715" s="212">
        <v>129.04</v>
      </c>
      <c r="I715" s="213"/>
      <c r="J715" s="208"/>
      <c r="K715" s="208"/>
      <c r="L715" s="214"/>
      <c r="M715" s="215"/>
      <c r="N715" s="216"/>
      <c r="O715" s="216"/>
      <c r="P715" s="216"/>
      <c r="Q715" s="216"/>
      <c r="R715" s="216"/>
      <c r="S715" s="216"/>
      <c r="T715" s="217"/>
      <c r="AT715" s="218" t="s">
        <v>186</v>
      </c>
      <c r="AU715" s="218" t="s">
        <v>89</v>
      </c>
      <c r="AV715" s="13" t="s">
        <v>89</v>
      </c>
      <c r="AW715" s="13" t="s">
        <v>35</v>
      </c>
      <c r="AX715" s="13" t="s">
        <v>80</v>
      </c>
      <c r="AY715" s="218" t="s">
        <v>177</v>
      </c>
    </row>
    <row r="716" spans="1:65" s="14" customFormat="1">
      <c r="B716" s="219"/>
      <c r="C716" s="220"/>
      <c r="D716" s="209" t="s">
        <v>186</v>
      </c>
      <c r="E716" s="221" t="s">
        <v>1</v>
      </c>
      <c r="F716" s="222" t="s">
        <v>188</v>
      </c>
      <c r="G716" s="220"/>
      <c r="H716" s="223">
        <v>216.56</v>
      </c>
      <c r="I716" s="224"/>
      <c r="J716" s="220"/>
      <c r="K716" s="220"/>
      <c r="L716" s="225"/>
      <c r="M716" s="226"/>
      <c r="N716" s="227"/>
      <c r="O716" s="227"/>
      <c r="P716" s="227"/>
      <c r="Q716" s="227"/>
      <c r="R716" s="227"/>
      <c r="S716" s="227"/>
      <c r="T716" s="228"/>
      <c r="AT716" s="229" t="s">
        <v>186</v>
      </c>
      <c r="AU716" s="229" t="s">
        <v>89</v>
      </c>
      <c r="AV716" s="14" t="s">
        <v>184</v>
      </c>
      <c r="AW716" s="14" t="s">
        <v>35</v>
      </c>
      <c r="AX716" s="14" t="s">
        <v>87</v>
      </c>
      <c r="AY716" s="229" t="s">
        <v>177</v>
      </c>
    </row>
    <row r="717" spans="1:65" s="2" customFormat="1" ht="24.2" customHeight="1">
      <c r="A717" s="35"/>
      <c r="B717" s="36"/>
      <c r="C717" s="193" t="s">
        <v>1462</v>
      </c>
      <c r="D717" s="193" t="s">
        <v>180</v>
      </c>
      <c r="E717" s="194" t="s">
        <v>1463</v>
      </c>
      <c r="F717" s="195" t="s">
        <v>1464</v>
      </c>
      <c r="G717" s="196" t="s">
        <v>199</v>
      </c>
      <c r="H717" s="197">
        <v>108.01</v>
      </c>
      <c r="I717" s="198"/>
      <c r="J717" s="199">
        <f>ROUND(I717*H717,2)</f>
        <v>0</v>
      </c>
      <c r="K717" s="200"/>
      <c r="L717" s="40"/>
      <c r="M717" s="201" t="s">
        <v>1</v>
      </c>
      <c r="N717" s="202" t="s">
        <v>45</v>
      </c>
      <c r="O717" s="72"/>
      <c r="P717" s="203">
        <f>O717*H717</f>
        <v>0</v>
      </c>
      <c r="Q717" s="203">
        <v>1.259E-2</v>
      </c>
      <c r="R717" s="203">
        <f>Q717*H717</f>
        <v>1.3598459000000001</v>
      </c>
      <c r="S717" s="203">
        <v>0</v>
      </c>
      <c r="T717" s="204">
        <f>S717*H717</f>
        <v>0</v>
      </c>
      <c r="U717" s="35"/>
      <c r="V717" s="35"/>
      <c r="W717" s="35"/>
      <c r="X717" s="35"/>
      <c r="Y717" s="35"/>
      <c r="Z717" s="35"/>
      <c r="AA717" s="35"/>
      <c r="AB717" s="35"/>
      <c r="AC717" s="35"/>
      <c r="AD717" s="35"/>
      <c r="AE717" s="35"/>
      <c r="AR717" s="205" t="s">
        <v>193</v>
      </c>
      <c r="AT717" s="205" t="s">
        <v>180</v>
      </c>
      <c r="AU717" s="205" t="s">
        <v>89</v>
      </c>
      <c r="AY717" s="18" t="s">
        <v>177</v>
      </c>
      <c r="BE717" s="206">
        <f>IF(N717="základní",J717,0)</f>
        <v>0</v>
      </c>
      <c r="BF717" s="206">
        <f>IF(N717="snížená",J717,0)</f>
        <v>0</v>
      </c>
      <c r="BG717" s="206">
        <f>IF(N717="zákl. přenesená",J717,0)</f>
        <v>0</v>
      </c>
      <c r="BH717" s="206">
        <f>IF(N717="sníž. přenesená",J717,0)</f>
        <v>0</v>
      </c>
      <c r="BI717" s="206">
        <f>IF(N717="nulová",J717,0)</f>
        <v>0</v>
      </c>
      <c r="BJ717" s="18" t="s">
        <v>87</v>
      </c>
      <c r="BK717" s="206">
        <f>ROUND(I717*H717,2)</f>
        <v>0</v>
      </c>
      <c r="BL717" s="18" t="s">
        <v>193</v>
      </c>
      <c r="BM717" s="205" t="s">
        <v>1465</v>
      </c>
    </row>
    <row r="718" spans="1:65" s="13" customFormat="1">
      <c r="B718" s="207"/>
      <c r="C718" s="208"/>
      <c r="D718" s="209" t="s">
        <v>186</v>
      </c>
      <c r="E718" s="210" t="s">
        <v>1</v>
      </c>
      <c r="F718" s="211" t="s">
        <v>1466</v>
      </c>
      <c r="G718" s="208"/>
      <c r="H718" s="212">
        <v>31.74</v>
      </c>
      <c r="I718" s="213"/>
      <c r="J718" s="208"/>
      <c r="K718" s="208"/>
      <c r="L718" s="214"/>
      <c r="M718" s="215"/>
      <c r="N718" s="216"/>
      <c r="O718" s="216"/>
      <c r="P718" s="216"/>
      <c r="Q718" s="216"/>
      <c r="R718" s="216"/>
      <c r="S718" s="216"/>
      <c r="T718" s="217"/>
      <c r="AT718" s="218" t="s">
        <v>186</v>
      </c>
      <c r="AU718" s="218" t="s">
        <v>89</v>
      </c>
      <c r="AV718" s="13" t="s">
        <v>89</v>
      </c>
      <c r="AW718" s="13" t="s">
        <v>35</v>
      </c>
      <c r="AX718" s="13" t="s">
        <v>80</v>
      </c>
      <c r="AY718" s="218" t="s">
        <v>177</v>
      </c>
    </row>
    <row r="719" spans="1:65" s="13" customFormat="1">
      <c r="B719" s="207"/>
      <c r="C719" s="208"/>
      <c r="D719" s="209" t="s">
        <v>186</v>
      </c>
      <c r="E719" s="210" t="s">
        <v>1</v>
      </c>
      <c r="F719" s="211" t="s">
        <v>1467</v>
      </c>
      <c r="G719" s="208"/>
      <c r="H719" s="212">
        <v>76.27</v>
      </c>
      <c r="I719" s="213"/>
      <c r="J719" s="208"/>
      <c r="K719" s="208"/>
      <c r="L719" s="214"/>
      <c r="M719" s="215"/>
      <c r="N719" s="216"/>
      <c r="O719" s="216"/>
      <c r="P719" s="216"/>
      <c r="Q719" s="216"/>
      <c r="R719" s="216"/>
      <c r="S719" s="216"/>
      <c r="T719" s="217"/>
      <c r="AT719" s="218" t="s">
        <v>186</v>
      </c>
      <c r="AU719" s="218" t="s">
        <v>89</v>
      </c>
      <c r="AV719" s="13" t="s">
        <v>89</v>
      </c>
      <c r="AW719" s="13" t="s">
        <v>35</v>
      </c>
      <c r="AX719" s="13" t="s">
        <v>80</v>
      </c>
      <c r="AY719" s="218" t="s">
        <v>177</v>
      </c>
    </row>
    <row r="720" spans="1:65" s="14" customFormat="1">
      <c r="B720" s="219"/>
      <c r="C720" s="220"/>
      <c r="D720" s="209" t="s">
        <v>186</v>
      </c>
      <c r="E720" s="221" t="s">
        <v>1</v>
      </c>
      <c r="F720" s="222" t="s">
        <v>188</v>
      </c>
      <c r="G720" s="220"/>
      <c r="H720" s="223">
        <v>108.01</v>
      </c>
      <c r="I720" s="224"/>
      <c r="J720" s="220"/>
      <c r="K720" s="220"/>
      <c r="L720" s="225"/>
      <c r="M720" s="226"/>
      <c r="N720" s="227"/>
      <c r="O720" s="227"/>
      <c r="P720" s="227"/>
      <c r="Q720" s="227"/>
      <c r="R720" s="227"/>
      <c r="S720" s="227"/>
      <c r="T720" s="228"/>
      <c r="AT720" s="229" t="s">
        <v>186</v>
      </c>
      <c r="AU720" s="229" t="s">
        <v>89</v>
      </c>
      <c r="AV720" s="14" t="s">
        <v>184</v>
      </c>
      <c r="AW720" s="14" t="s">
        <v>35</v>
      </c>
      <c r="AX720" s="14" t="s">
        <v>87</v>
      </c>
      <c r="AY720" s="229" t="s">
        <v>177</v>
      </c>
    </row>
    <row r="721" spans="1:65" s="2" customFormat="1" ht="33" customHeight="1">
      <c r="A721" s="35"/>
      <c r="B721" s="36"/>
      <c r="C721" s="193" t="s">
        <v>1468</v>
      </c>
      <c r="D721" s="193" t="s">
        <v>180</v>
      </c>
      <c r="E721" s="194" t="s">
        <v>1469</v>
      </c>
      <c r="F721" s="195" t="s">
        <v>1470</v>
      </c>
      <c r="G721" s="196" t="s">
        <v>199</v>
      </c>
      <c r="H721" s="197">
        <v>302.85000000000002</v>
      </c>
      <c r="I721" s="198"/>
      <c r="J721" s="199">
        <f>ROUND(I721*H721,2)</f>
        <v>0</v>
      </c>
      <c r="K721" s="200"/>
      <c r="L721" s="40"/>
      <c r="M721" s="201" t="s">
        <v>1</v>
      </c>
      <c r="N721" s="202" t="s">
        <v>45</v>
      </c>
      <c r="O721" s="72"/>
      <c r="P721" s="203">
        <f>O721*H721</f>
        <v>0</v>
      </c>
      <c r="Q721" s="203">
        <v>1.25E-3</v>
      </c>
      <c r="R721" s="203">
        <f>Q721*H721</f>
        <v>0.37856250000000002</v>
      </c>
      <c r="S721" s="203">
        <v>0</v>
      </c>
      <c r="T721" s="204">
        <f>S721*H721</f>
        <v>0</v>
      </c>
      <c r="U721" s="35"/>
      <c r="V721" s="35"/>
      <c r="W721" s="35"/>
      <c r="X721" s="35"/>
      <c r="Y721" s="35"/>
      <c r="Z721" s="35"/>
      <c r="AA721" s="35"/>
      <c r="AB721" s="35"/>
      <c r="AC721" s="35"/>
      <c r="AD721" s="35"/>
      <c r="AE721" s="35"/>
      <c r="AR721" s="205" t="s">
        <v>193</v>
      </c>
      <c r="AT721" s="205" t="s">
        <v>180</v>
      </c>
      <c r="AU721" s="205" t="s">
        <v>89</v>
      </c>
      <c r="AY721" s="18" t="s">
        <v>177</v>
      </c>
      <c r="BE721" s="206">
        <f>IF(N721="základní",J721,0)</f>
        <v>0</v>
      </c>
      <c r="BF721" s="206">
        <f>IF(N721="snížená",J721,0)</f>
        <v>0</v>
      </c>
      <c r="BG721" s="206">
        <f>IF(N721="zákl. přenesená",J721,0)</f>
        <v>0</v>
      </c>
      <c r="BH721" s="206">
        <f>IF(N721="sníž. přenesená",J721,0)</f>
        <v>0</v>
      </c>
      <c r="BI721" s="206">
        <f>IF(N721="nulová",J721,0)</f>
        <v>0</v>
      </c>
      <c r="BJ721" s="18" t="s">
        <v>87</v>
      </c>
      <c r="BK721" s="206">
        <f>ROUND(I721*H721,2)</f>
        <v>0</v>
      </c>
      <c r="BL721" s="18" t="s">
        <v>193</v>
      </c>
      <c r="BM721" s="205" t="s">
        <v>1471</v>
      </c>
    </row>
    <row r="722" spans="1:65" s="13" customFormat="1">
      <c r="B722" s="207"/>
      <c r="C722" s="208"/>
      <c r="D722" s="209" t="s">
        <v>186</v>
      </c>
      <c r="E722" s="210" t="s">
        <v>1</v>
      </c>
      <c r="F722" s="211" t="s">
        <v>1472</v>
      </c>
      <c r="G722" s="208"/>
      <c r="H722" s="212">
        <v>35.6</v>
      </c>
      <c r="I722" s="213"/>
      <c r="J722" s="208"/>
      <c r="K722" s="208"/>
      <c r="L722" s="214"/>
      <c r="M722" s="215"/>
      <c r="N722" s="216"/>
      <c r="O722" s="216"/>
      <c r="P722" s="216"/>
      <c r="Q722" s="216"/>
      <c r="R722" s="216"/>
      <c r="S722" s="216"/>
      <c r="T722" s="217"/>
      <c r="AT722" s="218" t="s">
        <v>186</v>
      </c>
      <c r="AU722" s="218" t="s">
        <v>89</v>
      </c>
      <c r="AV722" s="13" t="s">
        <v>89</v>
      </c>
      <c r="AW722" s="13" t="s">
        <v>35</v>
      </c>
      <c r="AX722" s="13" t="s">
        <v>80</v>
      </c>
      <c r="AY722" s="218" t="s">
        <v>177</v>
      </c>
    </row>
    <row r="723" spans="1:65" s="13" customFormat="1">
      <c r="B723" s="207"/>
      <c r="C723" s="208"/>
      <c r="D723" s="209" t="s">
        <v>186</v>
      </c>
      <c r="E723" s="210" t="s">
        <v>1</v>
      </c>
      <c r="F723" s="211" t="s">
        <v>1473</v>
      </c>
      <c r="G723" s="208"/>
      <c r="H723" s="212">
        <v>267.25</v>
      </c>
      <c r="I723" s="213"/>
      <c r="J723" s="208"/>
      <c r="K723" s="208"/>
      <c r="L723" s="214"/>
      <c r="M723" s="215"/>
      <c r="N723" s="216"/>
      <c r="O723" s="216"/>
      <c r="P723" s="216"/>
      <c r="Q723" s="216"/>
      <c r="R723" s="216"/>
      <c r="S723" s="216"/>
      <c r="T723" s="217"/>
      <c r="AT723" s="218" t="s">
        <v>186</v>
      </c>
      <c r="AU723" s="218" t="s">
        <v>89</v>
      </c>
      <c r="AV723" s="13" t="s">
        <v>89</v>
      </c>
      <c r="AW723" s="13" t="s">
        <v>35</v>
      </c>
      <c r="AX723" s="13" t="s">
        <v>80</v>
      </c>
      <c r="AY723" s="218" t="s">
        <v>177</v>
      </c>
    </row>
    <row r="724" spans="1:65" s="14" customFormat="1">
      <c r="B724" s="219"/>
      <c r="C724" s="220"/>
      <c r="D724" s="209" t="s">
        <v>186</v>
      </c>
      <c r="E724" s="221" t="s">
        <v>1</v>
      </c>
      <c r="F724" s="222" t="s">
        <v>188</v>
      </c>
      <c r="G724" s="220"/>
      <c r="H724" s="223">
        <v>302.85000000000002</v>
      </c>
      <c r="I724" s="224"/>
      <c r="J724" s="220"/>
      <c r="K724" s="220"/>
      <c r="L724" s="225"/>
      <c r="M724" s="226"/>
      <c r="N724" s="227"/>
      <c r="O724" s="227"/>
      <c r="P724" s="227"/>
      <c r="Q724" s="227"/>
      <c r="R724" s="227"/>
      <c r="S724" s="227"/>
      <c r="T724" s="228"/>
      <c r="AT724" s="229" t="s">
        <v>186</v>
      </c>
      <c r="AU724" s="229" t="s">
        <v>89</v>
      </c>
      <c r="AV724" s="14" t="s">
        <v>184</v>
      </c>
      <c r="AW724" s="14" t="s">
        <v>35</v>
      </c>
      <c r="AX724" s="14" t="s">
        <v>87</v>
      </c>
      <c r="AY724" s="229" t="s">
        <v>177</v>
      </c>
    </row>
    <row r="725" spans="1:65" s="2" customFormat="1" ht="37.9" customHeight="1">
      <c r="A725" s="35"/>
      <c r="B725" s="36"/>
      <c r="C725" s="240" t="s">
        <v>1474</v>
      </c>
      <c r="D725" s="240" t="s">
        <v>216</v>
      </c>
      <c r="E725" s="241" t="s">
        <v>1475</v>
      </c>
      <c r="F725" s="242" t="s">
        <v>1476</v>
      </c>
      <c r="G725" s="243" t="s">
        <v>199</v>
      </c>
      <c r="H725" s="244">
        <v>302.85000000000002</v>
      </c>
      <c r="I725" s="245"/>
      <c r="J725" s="246">
        <f>ROUND(I725*H725,2)</f>
        <v>0</v>
      </c>
      <c r="K725" s="247"/>
      <c r="L725" s="248"/>
      <c r="M725" s="249" t="s">
        <v>1</v>
      </c>
      <c r="N725" s="250" t="s">
        <v>45</v>
      </c>
      <c r="O725" s="72"/>
      <c r="P725" s="203">
        <f>O725*H725</f>
        <v>0</v>
      </c>
      <c r="Q725" s="203">
        <v>8.0000000000000002E-3</v>
      </c>
      <c r="R725" s="203">
        <f>Q725*H725</f>
        <v>2.4228000000000001</v>
      </c>
      <c r="S725" s="203">
        <v>0</v>
      </c>
      <c r="T725" s="204">
        <f>S725*H725</f>
        <v>0</v>
      </c>
      <c r="U725" s="35"/>
      <c r="V725" s="35"/>
      <c r="W725" s="35"/>
      <c r="X725" s="35"/>
      <c r="Y725" s="35"/>
      <c r="Z725" s="35"/>
      <c r="AA725" s="35"/>
      <c r="AB725" s="35"/>
      <c r="AC725" s="35"/>
      <c r="AD725" s="35"/>
      <c r="AE725" s="35"/>
      <c r="AR725" s="205" t="s">
        <v>335</v>
      </c>
      <c r="AT725" s="205" t="s">
        <v>216</v>
      </c>
      <c r="AU725" s="205" t="s">
        <v>89</v>
      </c>
      <c r="AY725" s="18" t="s">
        <v>177</v>
      </c>
      <c r="BE725" s="206">
        <f>IF(N725="základní",J725,0)</f>
        <v>0</v>
      </c>
      <c r="BF725" s="206">
        <f>IF(N725="snížená",J725,0)</f>
        <v>0</v>
      </c>
      <c r="BG725" s="206">
        <f>IF(N725="zákl. přenesená",J725,0)</f>
        <v>0</v>
      </c>
      <c r="BH725" s="206">
        <f>IF(N725="sníž. přenesená",J725,0)</f>
        <v>0</v>
      </c>
      <c r="BI725" s="206">
        <f>IF(N725="nulová",J725,0)</f>
        <v>0</v>
      </c>
      <c r="BJ725" s="18" t="s">
        <v>87</v>
      </c>
      <c r="BK725" s="206">
        <f>ROUND(I725*H725,2)</f>
        <v>0</v>
      </c>
      <c r="BL725" s="18" t="s">
        <v>193</v>
      </c>
      <c r="BM725" s="205" t="s">
        <v>1477</v>
      </c>
    </row>
    <row r="726" spans="1:65" s="2" customFormat="1" ht="21.75" customHeight="1">
      <c r="A726" s="35"/>
      <c r="B726" s="36"/>
      <c r="C726" s="193" t="s">
        <v>1478</v>
      </c>
      <c r="D726" s="193" t="s">
        <v>180</v>
      </c>
      <c r="E726" s="194" t="s">
        <v>1479</v>
      </c>
      <c r="F726" s="195" t="s">
        <v>1480</v>
      </c>
      <c r="G726" s="196" t="s">
        <v>251</v>
      </c>
      <c r="H726" s="197">
        <v>117.56</v>
      </c>
      <c r="I726" s="198"/>
      <c r="J726" s="199">
        <f>ROUND(I726*H726,2)</f>
        <v>0</v>
      </c>
      <c r="K726" s="200"/>
      <c r="L726" s="40"/>
      <c r="M726" s="201" t="s">
        <v>1</v>
      </c>
      <c r="N726" s="202" t="s">
        <v>45</v>
      </c>
      <c r="O726" s="72"/>
      <c r="P726" s="203">
        <f>O726*H726</f>
        <v>0</v>
      </c>
      <c r="Q726" s="203">
        <v>1.486E-2</v>
      </c>
      <c r="R726" s="203">
        <f>Q726*H726</f>
        <v>1.7469416</v>
      </c>
      <c r="S726" s="203">
        <v>0</v>
      </c>
      <c r="T726" s="204">
        <f>S726*H726</f>
        <v>0</v>
      </c>
      <c r="U726" s="35"/>
      <c r="V726" s="35"/>
      <c r="W726" s="35"/>
      <c r="X726" s="35"/>
      <c r="Y726" s="35"/>
      <c r="Z726" s="35"/>
      <c r="AA726" s="35"/>
      <c r="AB726" s="35"/>
      <c r="AC726" s="35"/>
      <c r="AD726" s="35"/>
      <c r="AE726" s="35"/>
      <c r="AR726" s="205" t="s">
        <v>193</v>
      </c>
      <c r="AT726" s="205" t="s">
        <v>180</v>
      </c>
      <c r="AU726" s="205" t="s">
        <v>89</v>
      </c>
      <c r="AY726" s="18" t="s">
        <v>177</v>
      </c>
      <c r="BE726" s="206">
        <f>IF(N726="základní",J726,0)</f>
        <v>0</v>
      </c>
      <c r="BF726" s="206">
        <f>IF(N726="snížená",J726,0)</f>
        <v>0</v>
      </c>
      <c r="BG726" s="206">
        <f>IF(N726="zákl. přenesená",J726,0)</f>
        <v>0</v>
      </c>
      <c r="BH726" s="206">
        <f>IF(N726="sníž. přenesená",J726,0)</f>
        <v>0</v>
      </c>
      <c r="BI726" s="206">
        <f>IF(N726="nulová",J726,0)</f>
        <v>0</v>
      </c>
      <c r="BJ726" s="18" t="s">
        <v>87</v>
      </c>
      <c r="BK726" s="206">
        <f>ROUND(I726*H726,2)</f>
        <v>0</v>
      </c>
      <c r="BL726" s="18" t="s">
        <v>193</v>
      </c>
      <c r="BM726" s="205" t="s">
        <v>1481</v>
      </c>
    </row>
    <row r="727" spans="1:65" s="13" customFormat="1">
      <c r="B727" s="207"/>
      <c r="C727" s="208"/>
      <c r="D727" s="209" t="s">
        <v>186</v>
      </c>
      <c r="E727" s="210" t="s">
        <v>1</v>
      </c>
      <c r="F727" s="211" t="s">
        <v>1482</v>
      </c>
      <c r="G727" s="208"/>
      <c r="H727" s="212">
        <v>50.6</v>
      </c>
      <c r="I727" s="213"/>
      <c r="J727" s="208"/>
      <c r="K727" s="208"/>
      <c r="L727" s="214"/>
      <c r="M727" s="215"/>
      <c r="N727" s="216"/>
      <c r="O727" s="216"/>
      <c r="P727" s="216"/>
      <c r="Q727" s="216"/>
      <c r="R727" s="216"/>
      <c r="S727" s="216"/>
      <c r="T727" s="217"/>
      <c r="AT727" s="218" t="s">
        <v>186</v>
      </c>
      <c r="AU727" s="218" t="s">
        <v>89</v>
      </c>
      <c r="AV727" s="13" t="s">
        <v>89</v>
      </c>
      <c r="AW727" s="13" t="s">
        <v>35</v>
      </c>
      <c r="AX727" s="13" t="s">
        <v>80</v>
      </c>
      <c r="AY727" s="218" t="s">
        <v>177</v>
      </c>
    </row>
    <row r="728" spans="1:65" s="13" customFormat="1">
      <c r="B728" s="207"/>
      <c r="C728" s="208"/>
      <c r="D728" s="209" t="s">
        <v>186</v>
      </c>
      <c r="E728" s="210" t="s">
        <v>1</v>
      </c>
      <c r="F728" s="211" t="s">
        <v>1483</v>
      </c>
      <c r="G728" s="208"/>
      <c r="H728" s="212">
        <v>66.959999999999994</v>
      </c>
      <c r="I728" s="213"/>
      <c r="J728" s="208"/>
      <c r="K728" s="208"/>
      <c r="L728" s="214"/>
      <c r="M728" s="215"/>
      <c r="N728" s="216"/>
      <c r="O728" s="216"/>
      <c r="P728" s="216"/>
      <c r="Q728" s="216"/>
      <c r="R728" s="216"/>
      <c r="S728" s="216"/>
      <c r="T728" s="217"/>
      <c r="AT728" s="218" t="s">
        <v>186</v>
      </c>
      <c r="AU728" s="218" t="s">
        <v>89</v>
      </c>
      <c r="AV728" s="13" t="s">
        <v>89</v>
      </c>
      <c r="AW728" s="13" t="s">
        <v>35</v>
      </c>
      <c r="AX728" s="13" t="s">
        <v>80</v>
      </c>
      <c r="AY728" s="218" t="s">
        <v>177</v>
      </c>
    </row>
    <row r="729" spans="1:65" s="14" customFormat="1">
      <c r="B729" s="219"/>
      <c r="C729" s="220"/>
      <c r="D729" s="209" t="s">
        <v>186</v>
      </c>
      <c r="E729" s="221" t="s">
        <v>1</v>
      </c>
      <c r="F729" s="222" t="s">
        <v>188</v>
      </c>
      <c r="G729" s="220"/>
      <c r="H729" s="223">
        <v>117.56</v>
      </c>
      <c r="I729" s="224"/>
      <c r="J729" s="220"/>
      <c r="K729" s="220"/>
      <c r="L729" s="225"/>
      <c r="M729" s="226"/>
      <c r="N729" s="227"/>
      <c r="O729" s="227"/>
      <c r="P729" s="227"/>
      <c r="Q729" s="227"/>
      <c r="R729" s="227"/>
      <c r="S729" s="227"/>
      <c r="T729" s="228"/>
      <c r="AT729" s="229" t="s">
        <v>186</v>
      </c>
      <c r="AU729" s="229" t="s">
        <v>89</v>
      </c>
      <c r="AV729" s="14" t="s">
        <v>184</v>
      </c>
      <c r="AW729" s="14" t="s">
        <v>35</v>
      </c>
      <c r="AX729" s="14" t="s">
        <v>87</v>
      </c>
      <c r="AY729" s="229" t="s">
        <v>177</v>
      </c>
    </row>
    <row r="730" spans="1:65" s="2" customFormat="1" ht="24.2" customHeight="1">
      <c r="A730" s="35"/>
      <c r="B730" s="36"/>
      <c r="C730" s="193" t="s">
        <v>1484</v>
      </c>
      <c r="D730" s="193" t="s">
        <v>180</v>
      </c>
      <c r="E730" s="194" t="s">
        <v>1485</v>
      </c>
      <c r="F730" s="195" t="s">
        <v>1486</v>
      </c>
      <c r="G730" s="196" t="s">
        <v>380</v>
      </c>
      <c r="H730" s="197">
        <v>30.594000000000001</v>
      </c>
      <c r="I730" s="198"/>
      <c r="J730" s="199">
        <f>ROUND(I730*H730,2)</f>
        <v>0</v>
      </c>
      <c r="K730" s="200"/>
      <c r="L730" s="40"/>
      <c r="M730" s="201" t="s">
        <v>1</v>
      </c>
      <c r="N730" s="202" t="s">
        <v>45</v>
      </c>
      <c r="O730" s="72"/>
      <c r="P730" s="203">
        <f>O730*H730</f>
        <v>0</v>
      </c>
      <c r="Q730" s="203">
        <v>0</v>
      </c>
      <c r="R730" s="203">
        <f>Q730*H730</f>
        <v>0</v>
      </c>
      <c r="S730" s="203">
        <v>0</v>
      </c>
      <c r="T730" s="204">
        <f>S730*H730</f>
        <v>0</v>
      </c>
      <c r="U730" s="35"/>
      <c r="V730" s="35"/>
      <c r="W730" s="35"/>
      <c r="X730" s="35"/>
      <c r="Y730" s="35"/>
      <c r="Z730" s="35"/>
      <c r="AA730" s="35"/>
      <c r="AB730" s="35"/>
      <c r="AC730" s="35"/>
      <c r="AD730" s="35"/>
      <c r="AE730" s="35"/>
      <c r="AR730" s="205" t="s">
        <v>193</v>
      </c>
      <c r="AT730" s="205" t="s">
        <v>180</v>
      </c>
      <c r="AU730" s="205" t="s">
        <v>89</v>
      </c>
      <c r="AY730" s="18" t="s">
        <v>177</v>
      </c>
      <c r="BE730" s="206">
        <f>IF(N730="základní",J730,0)</f>
        <v>0</v>
      </c>
      <c r="BF730" s="206">
        <f>IF(N730="snížená",J730,0)</f>
        <v>0</v>
      </c>
      <c r="BG730" s="206">
        <f>IF(N730="zákl. přenesená",J730,0)</f>
        <v>0</v>
      </c>
      <c r="BH730" s="206">
        <f>IF(N730="sníž. přenesená",J730,0)</f>
        <v>0</v>
      </c>
      <c r="BI730" s="206">
        <f>IF(N730="nulová",J730,0)</f>
        <v>0</v>
      </c>
      <c r="BJ730" s="18" t="s">
        <v>87</v>
      </c>
      <c r="BK730" s="206">
        <f>ROUND(I730*H730,2)</f>
        <v>0</v>
      </c>
      <c r="BL730" s="18" t="s">
        <v>193</v>
      </c>
      <c r="BM730" s="205" t="s">
        <v>1487</v>
      </c>
    </row>
    <row r="731" spans="1:65" s="2" customFormat="1" ht="33" customHeight="1">
      <c r="A731" s="35"/>
      <c r="B731" s="36"/>
      <c r="C731" s="193" t="s">
        <v>1488</v>
      </c>
      <c r="D731" s="193" t="s">
        <v>180</v>
      </c>
      <c r="E731" s="194" t="s">
        <v>1489</v>
      </c>
      <c r="F731" s="195" t="s">
        <v>1490</v>
      </c>
      <c r="G731" s="196" t="s">
        <v>380</v>
      </c>
      <c r="H731" s="197">
        <v>30.594000000000001</v>
      </c>
      <c r="I731" s="198"/>
      <c r="J731" s="199">
        <f>ROUND(I731*H731,2)</f>
        <v>0</v>
      </c>
      <c r="K731" s="200"/>
      <c r="L731" s="40"/>
      <c r="M731" s="201" t="s">
        <v>1</v>
      </c>
      <c r="N731" s="202" t="s">
        <v>45</v>
      </c>
      <c r="O731" s="72"/>
      <c r="P731" s="203">
        <f>O731*H731</f>
        <v>0</v>
      </c>
      <c r="Q731" s="203">
        <v>0</v>
      </c>
      <c r="R731" s="203">
        <f>Q731*H731</f>
        <v>0</v>
      </c>
      <c r="S731" s="203">
        <v>0</v>
      </c>
      <c r="T731" s="204">
        <f>S731*H731</f>
        <v>0</v>
      </c>
      <c r="U731" s="35"/>
      <c r="V731" s="35"/>
      <c r="W731" s="35"/>
      <c r="X731" s="35"/>
      <c r="Y731" s="35"/>
      <c r="Z731" s="35"/>
      <c r="AA731" s="35"/>
      <c r="AB731" s="35"/>
      <c r="AC731" s="35"/>
      <c r="AD731" s="35"/>
      <c r="AE731" s="35"/>
      <c r="AR731" s="205" t="s">
        <v>193</v>
      </c>
      <c r="AT731" s="205" t="s">
        <v>180</v>
      </c>
      <c r="AU731" s="205" t="s">
        <v>89</v>
      </c>
      <c r="AY731" s="18" t="s">
        <v>177</v>
      </c>
      <c r="BE731" s="206">
        <f>IF(N731="základní",J731,0)</f>
        <v>0</v>
      </c>
      <c r="BF731" s="206">
        <f>IF(N731="snížená",J731,0)</f>
        <v>0</v>
      </c>
      <c r="BG731" s="206">
        <f>IF(N731="zákl. přenesená",J731,0)</f>
        <v>0</v>
      </c>
      <c r="BH731" s="206">
        <f>IF(N731="sníž. přenesená",J731,0)</f>
        <v>0</v>
      </c>
      <c r="BI731" s="206">
        <f>IF(N731="nulová",J731,0)</f>
        <v>0</v>
      </c>
      <c r="BJ731" s="18" t="s">
        <v>87</v>
      </c>
      <c r="BK731" s="206">
        <f>ROUND(I731*H731,2)</f>
        <v>0</v>
      </c>
      <c r="BL731" s="18" t="s">
        <v>193</v>
      </c>
      <c r="BM731" s="205" t="s">
        <v>1491</v>
      </c>
    </row>
    <row r="732" spans="1:65" s="12" customFormat="1" ht="22.9" customHeight="1">
      <c r="B732" s="177"/>
      <c r="C732" s="178"/>
      <c r="D732" s="179" t="s">
        <v>79</v>
      </c>
      <c r="E732" s="191" t="s">
        <v>636</v>
      </c>
      <c r="F732" s="191" t="s">
        <v>637</v>
      </c>
      <c r="G732" s="178"/>
      <c r="H732" s="178"/>
      <c r="I732" s="181"/>
      <c r="J732" s="192">
        <f>BK732</f>
        <v>0</v>
      </c>
      <c r="K732" s="178"/>
      <c r="L732" s="183"/>
      <c r="M732" s="184"/>
      <c r="N732" s="185"/>
      <c r="O732" s="185"/>
      <c r="P732" s="186">
        <f>SUM(P733:P806)</f>
        <v>0</v>
      </c>
      <c r="Q732" s="185"/>
      <c r="R732" s="186">
        <f>SUM(R733:R806)</f>
        <v>1.7786740499999998</v>
      </c>
      <c r="S732" s="185"/>
      <c r="T732" s="187">
        <f>SUM(T733:T806)</f>
        <v>1.1320000000000001</v>
      </c>
      <c r="AR732" s="188" t="s">
        <v>89</v>
      </c>
      <c r="AT732" s="189" t="s">
        <v>79</v>
      </c>
      <c r="AU732" s="189" t="s">
        <v>87</v>
      </c>
      <c r="AY732" s="188" t="s">
        <v>177</v>
      </c>
      <c r="BK732" s="190">
        <f>SUM(BK733:BK806)</f>
        <v>0</v>
      </c>
    </row>
    <row r="733" spans="1:65" s="2" customFormat="1" ht="33" customHeight="1">
      <c r="A733" s="35"/>
      <c r="B733" s="36"/>
      <c r="C733" s="193" t="s">
        <v>1492</v>
      </c>
      <c r="D733" s="193" t="s">
        <v>180</v>
      </c>
      <c r="E733" s="194" t="s">
        <v>1493</v>
      </c>
      <c r="F733" s="195" t="s">
        <v>1494</v>
      </c>
      <c r="G733" s="196" t="s">
        <v>191</v>
      </c>
      <c r="H733" s="197">
        <v>1</v>
      </c>
      <c r="I733" s="198"/>
      <c r="J733" s="199">
        <f t="shared" ref="J733:J747" si="0">ROUND(I733*H733,2)</f>
        <v>0</v>
      </c>
      <c r="K733" s="200"/>
      <c r="L733" s="40"/>
      <c r="M733" s="201" t="s">
        <v>1</v>
      </c>
      <c r="N733" s="202" t="s">
        <v>45</v>
      </c>
      <c r="O733" s="72"/>
      <c r="P733" s="203">
        <f t="shared" ref="P733:P747" si="1">O733*H733</f>
        <v>0</v>
      </c>
      <c r="Q733" s="203">
        <v>0</v>
      </c>
      <c r="R733" s="203">
        <f t="shared" ref="R733:R747" si="2">Q733*H733</f>
        <v>0</v>
      </c>
      <c r="S733" s="203">
        <v>0</v>
      </c>
      <c r="T733" s="204">
        <f t="shared" ref="T733:T747" si="3">S733*H733</f>
        <v>0</v>
      </c>
      <c r="U733" s="35"/>
      <c r="V733" s="35"/>
      <c r="W733" s="35"/>
      <c r="X733" s="35"/>
      <c r="Y733" s="35"/>
      <c r="Z733" s="35"/>
      <c r="AA733" s="35"/>
      <c r="AB733" s="35"/>
      <c r="AC733" s="35"/>
      <c r="AD733" s="35"/>
      <c r="AE733" s="35"/>
      <c r="AR733" s="205" t="s">
        <v>193</v>
      </c>
      <c r="AT733" s="205" t="s">
        <v>180</v>
      </c>
      <c r="AU733" s="205" t="s">
        <v>89</v>
      </c>
      <c r="AY733" s="18" t="s">
        <v>177</v>
      </c>
      <c r="BE733" s="206">
        <f t="shared" ref="BE733:BE747" si="4">IF(N733="základní",J733,0)</f>
        <v>0</v>
      </c>
      <c r="BF733" s="206">
        <f t="shared" ref="BF733:BF747" si="5">IF(N733="snížená",J733,0)</f>
        <v>0</v>
      </c>
      <c r="BG733" s="206">
        <f t="shared" ref="BG733:BG747" si="6">IF(N733="zákl. přenesená",J733,0)</f>
        <v>0</v>
      </c>
      <c r="BH733" s="206">
        <f t="shared" ref="BH733:BH747" si="7">IF(N733="sníž. přenesená",J733,0)</f>
        <v>0</v>
      </c>
      <c r="BI733" s="206">
        <f t="shared" ref="BI733:BI747" si="8">IF(N733="nulová",J733,0)</f>
        <v>0</v>
      </c>
      <c r="BJ733" s="18" t="s">
        <v>87</v>
      </c>
      <c r="BK733" s="206">
        <f t="shared" ref="BK733:BK747" si="9">ROUND(I733*H733,2)</f>
        <v>0</v>
      </c>
      <c r="BL733" s="18" t="s">
        <v>193</v>
      </c>
      <c r="BM733" s="205" t="s">
        <v>1495</v>
      </c>
    </row>
    <row r="734" spans="1:65" s="2" customFormat="1" ht="24.2" customHeight="1">
      <c r="A734" s="35"/>
      <c r="B734" s="36"/>
      <c r="C734" s="193" t="s">
        <v>1496</v>
      </c>
      <c r="D734" s="193" t="s">
        <v>180</v>
      </c>
      <c r="E734" s="194" t="s">
        <v>1497</v>
      </c>
      <c r="F734" s="195" t="s">
        <v>1498</v>
      </c>
      <c r="G734" s="196" t="s">
        <v>191</v>
      </c>
      <c r="H734" s="197">
        <v>1</v>
      </c>
      <c r="I734" s="198"/>
      <c r="J734" s="199">
        <f t="shared" si="0"/>
        <v>0</v>
      </c>
      <c r="K734" s="200"/>
      <c r="L734" s="40"/>
      <c r="M734" s="201" t="s">
        <v>1</v>
      </c>
      <c r="N734" s="202" t="s">
        <v>45</v>
      </c>
      <c r="O734" s="72"/>
      <c r="P734" s="203">
        <f t="shared" si="1"/>
        <v>0</v>
      </c>
      <c r="Q734" s="203">
        <v>0</v>
      </c>
      <c r="R734" s="203">
        <f t="shared" si="2"/>
        <v>0</v>
      </c>
      <c r="S734" s="203">
        <v>0</v>
      </c>
      <c r="T734" s="204">
        <f t="shared" si="3"/>
        <v>0</v>
      </c>
      <c r="U734" s="35"/>
      <c r="V734" s="35"/>
      <c r="W734" s="35"/>
      <c r="X734" s="35"/>
      <c r="Y734" s="35"/>
      <c r="Z734" s="35"/>
      <c r="AA734" s="35"/>
      <c r="AB734" s="35"/>
      <c r="AC734" s="35"/>
      <c r="AD734" s="35"/>
      <c r="AE734" s="35"/>
      <c r="AR734" s="205" t="s">
        <v>193</v>
      </c>
      <c r="AT734" s="205" t="s">
        <v>180</v>
      </c>
      <c r="AU734" s="205" t="s">
        <v>89</v>
      </c>
      <c r="AY734" s="18" t="s">
        <v>177</v>
      </c>
      <c r="BE734" s="206">
        <f t="shared" si="4"/>
        <v>0</v>
      </c>
      <c r="BF734" s="206">
        <f t="shared" si="5"/>
        <v>0</v>
      </c>
      <c r="BG734" s="206">
        <f t="shared" si="6"/>
        <v>0</v>
      </c>
      <c r="BH734" s="206">
        <f t="shared" si="7"/>
        <v>0</v>
      </c>
      <c r="BI734" s="206">
        <f t="shared" si="8"/>
        <v>0</v>
      </c>
      <c r="BJ734" s="18" t="s">
        <v>87</v>
      </c>
      <c r="BK734" s="206">
        <f t="shared" si="9"/>
        <v>0</v>
      </c>
      <c r="BL734" s="18" t="s">
        <v>193</v>
      </c>
      <c r="BM734" s="205" t="s">
        <v>1499</v>
      </c>
    </row>
    <row r="735" spans="1:65" s="2" customFormat="1" ht="33" customHeight="1">
      <c r="A735" s="35"/>
      <c r="B735" s="36"/>
      <c r="C735" s="193" t="s">
        <v>1500</v>
      </c>
      <c r="D735" s="193" t="s">
        <v>180</v>
      </c>
      <c r="E735" s="194" t="s">
        <v>1501</v>
      </c>
      <c r="F735" s="195" t="s">
        <v>1502</v>
      </c>
      <c r="G735" s="196" t="s">
        <v>191</v>
      </c>
      <c r="H735" s="197">
        <v>1</v>
      </c>
      <c r="I735" s="198"/>
      <c r="J735" s="199">
        <f t="shared" si="0"/>
        <v>0</v>
      </c>
      <c r="K735" s="200"/>
      <c r="L735" s="40"/>
      <c r="M735" s="201" t="s">
        <v>1</v>
      </c>
      <c r="N735" s="202" t="s">
        <v>45</v>
      </c>
      <c r="O735" s="72"/>
      <c r="P735" s="203">
        <f t="shared" si="1"/>
        <v>0</v>
      </c>
      <c r="Q735" s="203">
        <v>0</v>
      </c>
      <c r="R735" s="203">
        <f t="shared" si="2"/>
        <v>0</v>
      </c>
      <c r="S735" s="203">
        <v>0</v>
      </c>
      <c r="T735" s="204">
        <f t="shared" si="3"/>
        <v>0</v>
      </c>
      <c r="U735" s="35"/>
      <c r="V735" s="35"/>
      <c r="W735" s="35"/>
      <c r="X735" s="35"/>
      <c r="Y735" s="35"/>
      <c r="Z735" s="35"/>
      <c r="AA735" s="35"/>
      <c r="AB735" s="35"/>
      <c r="AC735" s="35"/>
      <c r="AD735" s="35"/>
      <c r="AE735" s="35"/>
      <c r="AR735" s="205" t="s">
        <v>193</v>
      </c>
      <c r="AT735" s="205" t="s">
        <v>180</v>
      </c>
      <c r="AU735" s="205" t="s">
        <v>89</v>
      </c>
      <c r="AY735" s="18" t="s">
        <v>177</v>
      </c>
      <c r="BE735" s="206">
        <f t="shared" si="4"/>
        <v>0</v>
      </c>
      <c r="BF735" s="206">
        <f t="shared" si="5"/>
        <v>0</v>
      </c>
      <c r="BG735" s="206">
        <f t="shared" si="6"/>
        <v>0</v>
      </c>
      <c r="BH735" s="206">
        <f t="shared" si="7"/>
        <v>0</v>
      </c>
      <c r="BI735" s="206">
        <f t="shared" si="8"/>
        <v>0</v>
      </c>
      <c r="BJ735" s="18" t="s">
        <v>87</v>
      </c>
      <c r="BK735" s="206">
        <f t="shared" si="9"/>
        <v>0</v>
      </c>
      <c r="BL735" s="18" t="s">
        <v>193</v>
      </c>
      <c r="BM735" s="205" t="s">
        <v>1503</v>
      </c>
    </row>
    <row r="736" spans="1:65" s="2" customFormat="1" ht="33" customHeight="1">
      <c r="A736" s="35"/>
      <c r="B736" s="36"/>
      <c r="C736" s="193" t="s">
        <v>1504</v>
      </c>
      <c r="D736" s="193" t="s">
        <v>180</v>
      </c>
      <c r="E736" s="194" t="s">
        <v>1505</v>
      </c>
      <c r="F736" s="195" t="s">
        <v>1506</v>
      </c>
      <c r="G736" s="196" t="s">
        <v>191</v>
      </c>
      <c r="H736" s="197">
        <v>1</v>
      </c>
      <c r="I736" s="198"/>
      <c r="J736" s="199">
        <f t="shared" si="0"/>
        <v>0</v>
      </c>
      <c r="K736" s="200"/>
      <c r="L736" s="40"/>
      <c r="M736" s="201" t="s">
        <v>1</v>
      </c>
      <c r="N736" s="202" t="s">
        <v>45</v>
      </c>
      <c r="O736" s="72"/>
      <c r="P736" s="203">
        <f t="shared" si="1"/>
        <v>0</v>
      </c>
      <c r="Q736" s="203">
        <v>0</v>
      </c>
      <c r="R736" s="203">
        <f t="shared" si="2"/>
        <v>0</v>
      </c>
      <c r="S736" s="203">
        <v>0</v>
      </c>
      <c r="T736" s="204">
        <f t="shared" si="3"/>
        <v>0</v>
      </c>
      <c r="U736" s="35"/>
      <c r="V736" s="35"/>
      <c r="W736" s="35"/>
      <c r="X736" s="35"/>
      <c r="Y736" s="35"/>
      <c r="Z736" s="35"/>
      <c r="AA736" s="35"/>
      <c r="AB736" s="35"/>
      <c r="AC736" s="35"/>
      <c r="AD736" s="35"/>
      <c r="AE736" s="35"/>
      <c r="AR736" s="205" t="s">
        <v>193</v>
      </c>
      <c r="AT736" s="205" t="s">
        <v>180</v>
      </c>
      <c r="AU736" s="205" t="s">
        <v>89</v>
      </c>
      <c r="AY736" s="18" t="s">
        <v>177</v>
      </c>
      <c r="BE736" s="206">
        <f t="shared" si="4"/>
        <v>0</v>
      </c>
      <c r="BF736" s="206">
        <f t="shared" si="5"/>
        <v>0</v>
      </c>
      <c r="BG736" s="206">
        <f t="shared" si="6"/>
        <v>0</v>
      </c>
      <c r="BH736" s="206">
        <f t="shared" si="7"/>
        <v>0</v>
      </c>
      <c r="BI736" s="206">
        <f t="shared" si="8"/>
        <v>0</v>
      </c>
      <c r="BJ736" s="18" t="s">
        <v>87</v>
      </c>
      <c r="BK736" s="206">
        <f t="shared" si="9"/>
        <v>0</v>
      </c>
      <c r="BL736" s="18" t="s">
        <v>193</v>
      </c>
      <c r="BM736" s="205" t="s">
        <v>1507</v>
      </c>
    </row>
    <row r="737" spans="1:65" s="2" customFormat="1" ht="24.2" customHeight="1">
      <c r="A737" s="35"/>
      <c r="B737" s="36"/>
      <c r="C737" s="193" t="s">
        <v>1508</v>
      </c>
      <c r="D737" s="193" t="s">
        <v>180</v>
      </c>
      <c r="E737" s="194" t="s">
        <v>1509</v>
      </c>
      <c r="F737" s="195" t="s">
        <v>1510</v>
      </c>
      <c r="G737" s="196" t="s">
        <v>191</v>
      </c>
      <c r="H737" s="197">
        <v>1</v>
      </c>
      <c r="I737" s="198"/>
      <c r="J737" s="199">
        <f t="shared" si="0"/>
        <v>0</v>
      </c>
      <c r="K737" s="200"/>
      <c r="L737" s="40"/>
      <c r="M737" s="201" t="s">
        <v>1</v>
      </c>
      <c r="N737" s="202" t="s">
        <v>45</v>
      </c>
      <c r="O737" s="72"/>
      <c r="P737" s="203">
        <f t="shared" si="1"/>
        <v>0</v>
      </c>
      <c r="Q737" s="203">
        <v>0</v>
      </c>
      <c r="R737" s="203">
        <f t="shared" si="2"/>
        <v>0</v>
      </c>
      <c r="S737" s="203">
        <v>0</v>
      </c>
      <c r="T737" s="204">
        <f t="shared" si="3"/>
        <v>0</v>
      </c>
      <c r="U737" s="35"/>
      <c r="V737" s="35"/>
      <c r="W737" s="35"/>
      <c r="X737" s="35"/>
      <c r="Y737" s="35"/>
      <c r="Z737" s="35"/>
      <c r="AA737" s="35"/>
      <c r="AB737" s="35"/>
      <c r="AC737" s="35"/>
      <c r="AD737" s="35"/>
      <c r="AE737" s="35"/>
      <c r="AR737" s="205" t="s">
        <v>193</v>
      </c>
      <c r="AT737" s="205" t="s">
        <v>180</v>
      </c>
      <c r="AU737" s="205" t="s">
        <v>89</v>
      </c>
      <c r="AY737" s="18" t="s">
        <v>177</v>
      </c>
      <c r="BE737" s="206">
        <f t="shared" si="4"/>
        <v>0</v>
      </c>
      <c r="BF737" s="206">
        <f t="shared" si="5"/>
        <v>0</v>
      </c>
      <c r="BG737" s="206">
        <f t="shared" si="6"/>
        <v>0</v>
      </c>
      <c r="BH737" s="206">
        <f t="shared" si="7"/>
        <v>0</v>
      </c>
      <c r="BI737" s="206">
        <f t="shared" si="8"/>
        <v>0</v>
      </c>
      <c r="BJ737" s="18" t="s">
        <v>87</v>
      </c>
      <c r="BK737" s="206">
        <f t="shared" si="9"/>
        <v>0</v>
      </c>
      <c r="BL737" s="18" t="s">
        <v>193</v>
      </c>
      <c r="BM737" s="205" t="s">
        <v>1511</v>
      </c>
    </row>
    <row r="738" spans="1:65" s="2" customFormat="1" ht="33" customHeight="1">
      <c r="A738" s="35"/>
      <c r="B738" s="36"/>
      <c r="C738" s="193" t="s">
        <v>1512</v>
      </c>
      <c r="D738" s="193" t="s">
        <v>180</v>
      </c>
      <c r="E738" s="194" t="s">
        <v>1513</v>
      </c>
      <c r="F738" s="195" t="s">
        <v>1514</v>
      </c>
      <c r="G738" s="196" t="s">
        <v>191</v>
      </c>
      <c r="H738" s="197">
        <v>3</v>
      </c>
      <c r="I738" s="198"/>
      <c r="J738" s="199">
        <f t="shared" si="0"/>
        <v>0</v>
      </c>
      <c r="K738" s="200"/>
      <c r="L738" s="40"/>
      <c r="M738" s="201" t="s">
        <v>1</v>
      </c>
      <c r="N738" s="202" t="s">
        <v>45</v>
      </c>
      <c r="O738" s="72"/>
      <c r="P738" s="203">
        <f t="shared" si="1"/>
        <v>0</v>
      </c>
      <c r="Q738" s="203">
        <v>0</v>
      </c>
      <c r="R738" s="203">
        <f t="shared" si="2"/>
        <v>0</v>
      </c>
      <c r="S738" s="203">
        <v>0</v>
      </c>
      <c r="T738" s="204">
        <f t="shared" si="3"/>
        <v>0</v>
      </c>
      <c r="U738" s="35"/>
      <c r="V738" s="35"/>
      <c r="W738" s="35"/>
      <c r="X738" s="35"/>
      <c r="Y738" s="35"/>
      <c r="Z738" s="35"/>
      <c r="AA738" s="35"/>
      <c r="AB738" s="35"/>
      <c r="AC738" s="35"/>
      <c r="AD738" s="35"/>
      <c r="AE738" s="35"/>
      <c r="AR738" s="205" t="s">
        <v>193</v>
      </c>
      <c r="AT738" s="205" t="s">
        <v>180</v>
      </c>
      <c r="AU738" s="205" t="s">
        <v>89</v>
      </c>
      <c r="AY738" s="18" t="s">
        <v>177</v>
      </c>
      <c r="BE738" s="206">
        <f t="shared" si="4"/>
        <v>0</v>
      </c>
      <c r="BF738" s="206">
        <f t="shared" si="5"/>
        <v>0</v>
      </c>
      <c r="BG738" s="206">
        <f t="shared" si="6"/>
        <v>0</v>
      </c>
      <c r="BH738" s="206">
        <f t="shared" si="7"/>
        <v>0</v>
      </c>
      <c r="BI738" s="206">
        <f t="shared" si="8"/>
        <v>0</v>
      </c>
      <c r="BJ738" s="18" t="s">
        <v>87</v>
      </c>
      <c r="BK738" s="206">
        <f t="shared" si="9"/>
        <v>0</v>
      </c>
      <c r="BL738" s="18" t="s">
        <v>193</v>
      </c>
      <c r="BM738" s="205" t="s">
        <v>1515</v>
      </c>
    </row>
    <row r="739" spans="1:65" s="2" customFormat="1" ht="24.2" customHeight="1">
      <c r="A739" s="35"/>
      <c r="B739" s="36"/>
      <c r="C739" s="193" t="s">
        <v>1516</v>
      </c>
      <c r="D739" s="193" t="s">
        <v>180</v>
      </c>
      <c r="E739" s="194" t="s">
        <v>1517</v>
      </c>
      <c r="F739" s="195" t="s">
        <v>1518</v>
      </c>
      <c r="G739" s="196" t="s">
        <v>191</v>
      </c>
      <c r="H739" s="197">
        <v>3</v>
      </c>
      <c r="I739" s="198"/>
      <c r="J739" s="199">
        <f t="shared" si="0"/>
        <v>0</v>
      </c>
      <c r="K739" s="200"/>
      <c r="L739" s="40"/>
      <c r="M739" s="201" t="s">
        <v>1</v>
      </c>
      <c r="N739" s="202" t="s">
        <v>45</v>
      </c>
      <c r="O739" s="72"/>
      <c r="P739" s="203">
        <f t="shared" si="1"/>
        <v>0</v>
      </c>
      <c r="Q739" s="203">
        <v>0</v>
      </c>
      <c r="R739" s="203">
        <f t="shared" si="2"/>
        <v>0</v>
      </c>
      <c r="S739" s="203">
        <v>0</v>
      </c>
      <c r="T739" s="204">
        <f t="shared" si="3"/>
        <v>0</v>
      </c>
      <c r="U739" s="35"/>
      <c r="V739" s="35"/>
      <c r="W739" s="35"/>
      <c r="X739" s="35"/>
      <c r="Y739" s="35"/>
      <c r="Z739" s="35"/>
      <c r="AA739" s="35"/>
      <c r="AB739" s="35"/>
      <c r="AC739" s="35"/>
      <c r="AD739" s="35"/>
      <c r="AE739" s="35"/>
      <c r="AR739" s="205" t="s">
        <v>193</v>
      </c>
      <c r="AT739" s="205" t="s">
        <v>180</v>
      </c>
      <c r="AU739" s="205" t="s">
        <v>89</v>
      </c>
      <c r="AY739" s="18" t="s">
        <v>177</v>
      </c>
      <c r="BE739" s="206">
        <f t="shared" si="4"/>
        <v>0</v>
      </c>
      <c r="BF739" s="206">
        <f t="shared" si="5"/>
        <v>0</v>
      </c>
      <c r="BG739" s="206">
        <f t="shared" si="6"/>
        <v>0</v>
      </c>
      <c r="BH739" s="206">
        <f t="shared" si="7"/>
        <v>0</v>
      </c>
      <c r="BI739" s="206">
        <f t="shared" si="8"/>
        <v>0</v>
      </c>
      <c r="BJ739" s="18" t="s">
        <v>87</v>
      </c>
      <c r="BK739" s="206">
        <f t="shared" si="9"/>
        <v>0</v>
      </c>
      <c r="BL739" s="18" t="s">
        <v>193</v>
      </c>
      <c r="BM739" s="205" t="s">
        <v>1519</v>
      </c>
    </row>
    <row r="740" spans="1:65" s="2" customFormat="1" ht="33" customHeight="1">
      <c r="A740" s="35"/>
      <c r="B740" s="36"/>
      <c r="C740" s="193" t="s">
        <v>1520</v>
      </c>
      <c r="D740" s="193" t="s">
        <v>180</v>
      </c>
      <c r="E740" s="194" t="s">
        <v>1521</v>
      </c>
      <c r="F740" s="195" t="s">
        <v>1522</v>
      </c>
      <c r="G740" s="196" t="s">
        <v>191</v>
      </c>
      <c r="H740" s="197">
        <v>2</v>
      </c>
      <c r="I740" s="198"/>
      <c r="J740" s="199">
        <f t="shared" si="0"/>
        <v>0</v>
      </c>
      <c r="K740" s="200"/>
      <c r="L740" s="40"/>
      <c r="M740" s="201" t="s">
        <v>1</v>
      </c>
      <c r="N740" s="202" t="s">
        <v>45</v>
      </c>
      <c r="O740" s="72"/>
      <c r="P740" s="203">
        <f t="shared" si="1"/>
        <v>0</v>
      </c>
      <c r="Q740" s="203">
        <v>0</v>
      </c>
      <c r="R740" s="203">
        <f t="shared" si="2"/>
        <v>0</v>
      </c>
      <c r="S740" s="203">
        <v>0</v>
      </c>
      <c r="T740" s="204">
        <f t="shared" si="3"/>
        <v>0</v>
      </c>
      <c r="U740" s="35"/>
      <c r="V740" s="35"/>
      <c r="W740" s="35"/>
      <c r="X740" s="35"/>
      <c r="Y740" s="35"/>
      <c r="Z740" s="35"/>
      <c r="AA740" s="35"/>
      <c r="AB740" s="35"/>
      <c r="AC740" s="35"/>
      <c r="AD740" s="35"/>
      <c r="AE740" s="35"/>
      <c r="AR740" s="205" t="s">
        <v>193</v>
      </c>
      <c r="AT740" s="205" t="s">
        <v>180</v>
      </c>
      <c r="AU740" s="205" t="s">
        <v>89</v>
      </c>
      <c r="AY740" s="18" t="s">
        <v>177</v>
      </c>
      <c r="BE740" s="206">
        <f t="shared" si="4"/>
        <v>0</v>
      </c>
      <c r="BF740" s="206">
        <f t="shared" si="5"/>
        <v>0</v>
      </c>
      <c r="BG740" s="206">
        <f t="shared" si="6"/>
        <v>0</v>
      </c>
      <c r="BH740" s="206">
        <f t="shared" si="7"/>
        <v>0</v>
      </c>
      <c r="BI740" s="206">
        <f t="shared" si="8"/>
        <v>0</v>
      </c>
      <c r="BJ740" s="18" t="s">
        <v>87</v>
      </c>
      <c r="BK740" s="206">
        <f t="shared" si="9"/>
        <v>0</v>
      </c>
      <c r="BL740" s="18" t="s">
        <v>193</v>
      </c>
      <c r="BM740" s="205" t="s">
        <v>1523</v>
      </c>
    </row>
    <row r="741" spans="1:65" s="2" customFormat="1" ht="24.2" customHeight="1">
      <c r="A741" s="35"/>
      <c r="B741" s="36"/>
      <c r="C741" s="193" t="s">
        <v>1524</v>
      </c>
      <c r="D741" s="193" t="s">
        <v>180</v>
      </c>
      <c r="E741" s="194" t="s">
        <v>1525</v>
      </c>
      <c r="F741" s="195" t="s">
        <v>1526</v>
      </c>
      <c r="G741" s="196" t="s">
        <v>191</v>
      </c>
      <c r="H741" s="197">
        <v>1</v>
      </c>
      <c r="I741" s="198"/>
      <c r="J741" s="199">
        <f t="shared" si="0"/>
        <v>0</v>
      </c>
      <c r="K741" s="200"/>
      <c r="L741" s="40"/>
      <c r="M741" s="201" t="s">
        <v>1</v>
      </c>
      <c r="N741" s="202" t="s">
        <v>45</v>
      </c>
      <c r="O741" s="72"/>
      <c r="P741" s="203">
        <f t="shared" si="1"/>
        <v>0</v>
      </c>
      <c r="Q741" s="203">
        <v>0</v>
      </c>
      <c r="R741" s="203">
        <f t="shared" si="2"/>
        <v>0</v>
      </c>
      <c r="S741" s="203">
        <v>0</v>
      </c>
      <c r="T741" s="204">
        <f t="shared" si="3"/>
        <v>0</v>
      </c>
      <c r="U741" s="35"/>
      <c r="V741" s="35"/>
      <c r="W741" s="35"/>
      <c r="X741" s="35"/>
      <c r="Y741" s="35"/>
      <c r="Z741" s="35"/>
      <c r="AA741" s="35"/>
      <c r="AB741" s="35"/>
      <c r="AC741" s="35"/>
      <c r="AD741" s="35"/>
      <c r="AE741" s="35"/>
      <c r="AR741" s="205" t="s">
        <v>193</v>
      </c>
      <c r="AT741" s="205" t="s">
        <v>180</v>
      </c>
      <c r="AU741" s="205" t="s">
        <v>89</v>
      </c>
      <c r="AY741" s="18" t="s">
        <v>177</v>
      </c>
      <c r="BE741" s="206">
        <f t="shared" si="4"/>
        <v>0</v>
      </c>
      <c r="BF741" s="206">
        <f t="shared" si="5"/>
        <v>0</v>
      </c>
      <c r="BG741" s="206">
        <f t="shared" si="6"/>
        <v>0</v>
      </c>
      <c r="BH741" s="206">
        <f t="shared" si="7"/>
        <v>0</v>
      </c>
      <c r="BI741" s="206">
        <f t="shared" si="8"/>
        <v>0</v>
      </c>
      <c r="BJ741" s="18" t="s">
        <v>87</v>
      </c>
      <c r="BK741" s="206">
        <f t="shared" si="9"/>
        <v>0</v>
      </c>
      <c r="BL741" s="18" t="s">
        <v>193</v>
      </c>
      <c r="BM741" s="205" t="s">
        <v>1527</v>
      </c>
    </row>
    <row r="742" spans="1:65" s="2" customFormat="1" ht="24.2" customHeight="1">
      <c r="A742" s="35"/>
      <c r="B742" s="36"/>
      <c r="C742" s="193" t="s">
        <v>1528</v>
      </c>
      <c r="D742" s="193" t="s">
        <v>180</v>
      </c>
      <c r="E742" s="194" t="s">
        <v>1529</v>
      </c>
      <c r="F742" s="195" t="s">
        <v>1530</v>
      </c>
      <c r="G742" s="196" t="s">
        <v>191</v>
      </c>
      <c r="H742" s="197">
        <v>1</v>
      </c>
      <c r="I742" s="198"/>
      <c r="J742" s="199">
        <f t="shared" si="0"/>
        <v>0</v>
      </c>
      <c r="K742" s="200"/>
      <c r="L742" s="40"/>
      <c r="M742" s="201" t="s">
        <v>1</v>
      </c>
      <c r="N742" s="202" t="s">
        <v>45</v>
      </c>
      <c r="O742" s="72"/>
      <c r="P742" s="203">
        <f t="shared" si="1"/>
        <v>0</v>
      </c>
      <c r="Q742" s="203">
        <v>0</v>
      </c>
      <c r="R742" s="203">
        <f t="shared" si="2"/>
        <v>0</v>
      </c>
      <c r="S742" s="203">
        <v>0</v>
      </c>
      <c r="T742" s="204">
        <f t="shared" si="3"/>
        <v>0</v>
      </c>
      <c r="U742" s="35"/>
      <c r="V742" s="35"/>
      <c r="W742" s="35"/>
      <c r="X742" s="35"/>
      <c r="Y742" s="35"/>
      <c r="Z742" s="35"/>
      <c r="AA742" s="35"/>
      <c r="AB742" s="35"/>
      <c r="AC742" s="35"/>
      <c r="AD742" s="35"/>
      <c r="AE742" s="35"/>
      <c r="AR742" s="205" t="s">
        <v>193</v>
      </c>
      <c r="AT742" s="205" t="s">
        <v>180</v>
      </c>
      <c r="AU742" s="205" t="s">
        <v>89</v>
      </c>
      <c r="AY742" s="18" t="s">
        <v>177</v>
      </c>
      <c r="BE742" s="206">
        <f t="shared" si="4"/>
        <v>0</v>
      </c>
      <c r="BF742" s="206">
        <f t="shared" si="5"/>
        <v>0</v>
      </c>
      <c r="BG742" s="206">
        <f t="shared" si="6"/>
        <v>0</v>
      </c>
      <c r="BH742" s="206">
        <f t="shared" si="7"/>
        <v>0</v>
      </c>
      <c r="BI742" s="206">
        <f t="shared" si="8"/>
        <v>0</v>
      </c>
      <c r="BJ742" s="18" t="s">
        <v>87</v>
      </c>
      <c r="BK742" s="206">
        <f t="shared" si="9"/>
        <v>0</v>
      </c>
      <c r="BL742" s="18" t="s">
        <v>193</v>
      </c>
      <c r="BM742" s="205" t="s">
        <v>1531</v>
      </c>
    </row>
    <row r="743" spans="1:65" s="2" customFormat="1" ht="24.2" customHeight="1">
      <c r="A743" s="35"/>
      <c r="B743" s="36"/>
      <c r="C743" s="193" t="s">
        <v>1532</v>
      </c>
      <c r="D743" s="193" t="s">
        <v>180</v>
      </c>
      <c r="E743" s="194" t="s">
        <v>1533</v>
      </c>
      <c r="F743" s="195" t="s">
        <v>1534</v>
      </c>
      <c r="G743" s="196" t="s">
        <v>191</v>
      </c>
      <c r="H743" s="197">
        <v>1</v>
      </c>
      <c r="I743" s="198"/>
      <c r="J743" s="199">
        <f t="shared" si="0"/>
        <v>0</v>
      </c>
      <c r="K743" s="200"/>
      <c r="L743" s="40"/>
      <c r="M743" s="201" t="s">
        <v>1</v>
      </c>
      <c r="N743" s="202" t="s">
        <v>45</v>
      </c>
      <c r="O743" s="72"/>
      <c r="P743" s="203">
        <f t="shared" si="1"/>
        <v>0</v>
      </c>
      <c r="Q743" s="203">
        <v>0</v>
      </c>
      <c r="R743" s="203">
        <f t="shared" si="2"/>
        <v>0</v>
      </c>
      <c r="S743" s="203">
        <v>0</v>
      </c>
      <c r="T743" s="204">
        <f t="shared" si="3"/>
        <v>0</v>
      </c>
      <c r="U743" s="35"/>
      <c r="V743" s="35"/>
      <c r="W743" s="35"/>
      <c r="X743" s="35"/>
      <c r="Y743" s="35"/>
      <c r="Z743" s="35"/>
      <c r="AA743" s="35"/>
      <c r="AB743" s="35"/>
      <c r="AC743" s="35"/>
      <c r="AD743" s="35"/>
      <c r="AE743" s="35"/>
      <c r="AR743" s="205" t="s">
        <v>193</v>
      </c>
      <c r="AT743" s="205" t="s">
        <v>180</v>
      </c>
      <c r="AU743" s="205" t="s">
        <v>89</v>
      </c>
      <c r="AY743" s="18" t="s">
        <v>177</v>
      </c>
      <c r="BE743" s="206">
        <f t="shared" si="4"/>
        <v>0</v>
      </c>
      <c r="BF743" s="206">
        <f t="shared" si="5"/>
        <v>0</v>
      </c>
      <c r="BG743" s="206">
        <f t="shared" si="6"/>
        <v>0</v>
      </c>
      <c r="BH743" s="206">
        <f t="shared" si="7"/>
        <v>0</v>
      </c>
      <c r="BI743" s="206">
        <f t="shared" si="8"/>
        <v>0</v>
      </c>
      <c r="BJ743" s="18" t="s">
        <v>87</v>
      </c>
      <c r="BK743" s="206">
        <f t="shared" si="9"/>
        <v>0</v>
      </c>
      <c r="BL743" s="18" t="s">
        <v>193</v>
      </c>
      <c r="BM743" s="205" t="s">
        <v>1535</v>
      </c>
    </row>
    <row r="744" spans="1:65" s="2" customFormat="1" ht="24.2" customHeight="1">
      <c r="A744" s="35"/>
      <c r="B744" s="36"/>
      <c r="C744" s="193" t="s">
        <v>1536</v>
      </c>
      <c r="D744" s="193" t="s">
        <v>180</v>
      </c>
      <c r="E744" s="194" t="s">
        <v>1537</v>
      </c>
      <c r="F744" s="195" t="s">
        <v>1538</v>
      </c>
      <c r="G744" s="196" t="s">
        <v>191</v>
      </c>
      <c r="H744" s="197">
        <v>1</v>
      </c>
      <c r="I744" s="198"/>
      <c r="J744" s="199">
        <f t="shared" si="0"/>
        <v>0</v>
      </c>
      <c r="K744" s="200"/>
      <c r="L744" s="40"/>
      <c r="M744" s="201" t="s">
        <v>1</v>
      </c>
      <c r="N744" s="202" t="s">
        <v>45</v>
      </c>
      <c r="O744" s="72"/>
      <c r="P744" s="203">
        <f t="shared" si="1"/>
        <v>0</v>
      </c>
      <c r="Q744" s="203">
        <v>0</v>
      </c>
      <c r="R744" s="203">
        <f t="shared" si="2"/>
        <v>0</v>
      </c>
      <c r="S744" s="203">
        <v>0</v>
      </c>
      <c r="T744" s="204">
        <f t="shared" si="3"/>
        <v>0</v>
      </c>
      <c r="U744" s="35"/>
      <c r="V744" s="35"/>
      <c r="W744" s="35"/>
      <c r="X744" s="35"/>
      <c r="Y744" s="35"/>
      <c r="Z744" s="35"/>
      <c r="AA744" s="35"/>
      <c r="AB744" s="35"/>
      <c r="AC744" s="35"/>
      <c r="AD744" s="35"/>
      <c r="AE744" s="35"/>
      <c r="AR744" s="205" t="s">
        <v>193</v>
      </c>
      <c r="AT744" s="205" t="s">
        <v>180</v>
      </c>
      <c r="AU744" s="205" t="s">
        <v>89</v>
      </c>
      <c r="AY744" s="18" t="s">
        <v>177</v>
      </c>
      <c r="BE744" s="206">
        <f t="shared" si="4"/>
        <v>0</v>
      </c>
      <c r="BF744" s="206">
        <f t="shared" si="5"/>
        <v>0</v>
      </c>
      <c r="BG744" s="206">
        <f t="shared" si="6"/>
        <v>0</v>
      </c>
      <c r="BH744" s="206">
        <f t="shared" si="7"/>
        <v>0</v>
      </c>
      <c r="BI744" s="206">
        <f t="shared" si="8"/>
        <v>0</v>
      </c>
      <c r="BJ744" s="18" t="s">
        <v>87</v>
      </c>
      <c r="BK744" s="206">
        <f t="shared" si="9"/>
        <v>0</v>
      </c>
      <c r="BL744" s="18" t="s">
        <v>193</v>
      </c>
      <c r="BM744" s="205" t="s">
        <v>1539</v>
      </c>
    </row>
    <row r="745" spans="1:65" s="2" customFormat="1" ht="24.2" customHeight="1">
      <c r="A745" s="35"/>
      <c r="B745" s="36"/>
      <c r="C745" s="193" t="s">
        <v>1540</v>
      </c>
      <c r="D745" s="193" t="s">
        <v>180</v>
      </c>
      <c r="E745" s="194" t="s">
        <v>1541</v>
      </c>
      <c r="F745" s="195" t="s">
        <v>1542</v>
      </c>
      <c r="G745" s="196" t="s">
        <v>191</v>
      </c>
      <c r="H745" s="197">
        <v>1</v>
      </c>
      <c r="I745" s="198"/>
      <c r="J745" s="199">
        <f t="shared" si="0"/>
        <v>0</v>
      </c>
      <c r="K745" s="200"/>
      <c r="L745" s="40"/>
      <c r="M745" s="201" t="s">
        <v>1</v>
      </c>
      <c r="N745" s="202" t="s">
        <v>45</v>
      </c>
      <c r="O745" s="72"/>
      <c r="P745" s="203">
        <f t="shared" si="1"/>
        <v>0</v>
      </c>
      <c r="Q745" s="203">
        <v>0</v>
      </c>
      <c r="R745" s="203">
        <f t="shared" si="2"/>
        <v>0</v>
      </c>
      <c r="S745" s="203">
        <v>0</v>
      </c>
      <c r="T745" s="204">
        <f t="shared" si="3"/>
        <v>0</v>
      </c>
      <c r="U745" s="35"/>
      <c r="V745" s="35"/>
      <c r="W745" s="35"/>
      <c r="X745" s="35"/>
      <c r="Y745" s="35"/>
      <c r="Z745" s="35"/>
      <c r="AA745" s="35"/>
      <c r="AB745" s="35"/>
      <c r="AC745" s="35"/>
      <c r="AD745" s="35"/>
      <c r="AE745" s="35"/>
      <c r="AR745" s="205" t="s">
        <v>193</v>
      </c>
      <c r="AT745" s="205" t="s">
        <v>180</v>
      </c>
      <c r="AU745" s="205" t="s">
        <v>89</v>
      </c>
      <c r="AY745" s="18" t="s">
        <v>177</v>
      </c>
      <c r="BE745" s="206">
        <f t="shared" si="4"/>
        <v>0</v>
      </c>
      <c r="BF745" s="206">
        <f t="shared" si="5"/>
        <v>0</v>
      </c>
      <c r="BG745" s="206">
        <f t="shared" si="6"/>
        <v>0</v>
      </c>
      <c r="BH745" s="206">
        <f t="shared" si="7"/>
        <v>0</v>
      </c>
      <c r="BI745" s="206">
        <f t="shared" si="8"/>
        <v>0</v>
      </c>
      <c r="BJ745" s="18" t="s">
        <v>87</v>
      </c>
      <c r="BK745" s="206">
        <f t="shared" si="9"/>
        <v>0</v>
      </c>
      <c r="BL745" s="18" t="s">
        <v>193</v>
      </c>
      <c r="BM745" s="205" t="s">
        <v>1543</v>
      </c>
    </row>
    <row r="746" spans="1:65" s="2" customFormat="1" ht="24.2" customHeight="1">
      <c r="A746" s="35"/>
      <c r="B746" s="36"/>
      <c r="C746" s="193" t="s">
        <v>1544</v>
      </c>
      <c r="D746" s="193" t="s">
        <v>180</v>
      </c>
      <c r="E746" s="194" t="s">
        <v>1545</v>
      </c>
      <c r="F746" s="195" t="s">
        <v>1546</v>
      </c>
      <c r="G746" s="196" t="s">
        <v>191</v>
      </c>
      <c r="H746" s="197">
        <v>1</v>
      </c>
      <c r="I746" s="198"/>
      <c r="J746" s="199">
        <f t="shared" si="0"/>
        <v>0</v>
      </c>
      <c r="K746" s="200"/>
      <c r="L746" s="40"/>
      <c r="M746" s="201" t="s">
        <v>1</v>
      </c>
      <c r="N746" s="202" t="s">
        <v>45</v>
      </c>
      <c r="O746" s="72"/>
      <c r="P746" s="203">
        <f t="shared" si="1"/>
        <v>0</v>
      </c>
      <c r="Q746" s="203">
        <v>0</v>
      </c>
      <c r="R746" s="203">
        <f t="shared" si="2"/>
        <v>0</v>
      </c>
      <c r="S746" s="203">
        <v>0</v>
      </c>
      <c r="T746" s="204">
        <f t="shared" si="3"/>
        <v>0</v>
      </c>
      <c r="U746" s="35"/>
      <c r="V746" s="35"/>
      <c r="W746" s="35"/>
      <c r="X746" s="35"/>
      <c r="Y746" s="35"/>
      <c r="Z746" s="35"/>
      <c r="AA746" s="35"/>
      <c r="AB746" s="35"/>
      <c r="AC746" s="35"/>
      <c r="AD746" s="35"/>
      <c r="AE746" s="35"/>
      <c r="AR746" s="205" t="s">
        <v>193</v>
      </c>
      <c r="AT746" s="205" t="s">
        <v>180</v>
      </c>
      <c r="AU746" s="205" t="s">
        <v>89</v>
      </c>
      <c r="AY746" s="18" t="s">
        <v>177</v>
      </c>
      <c r="BE746" s="206">
        <f t="shared" si="4"/>
        <v>0</v>
      </c>
      <c r="BF746" s="206">
        <f t="shared" si="5"/>
        <v>0</v>
      </c>
      <c r="BG746" s="206">
        <f t="shared" si="6"/>
        <v>0</v>
      </c>
      <c r="BH746" s="206">
        <f t="shared" si="7"/>
        <v>0</v>
      </c>
      <c r="BI746" s="206">
        <f t="shared" si="8"/>
        <v>0</v>
      </c>
      <c r="BJ746" s="18" t="s">
        <v>87</v>
      </c>
      <c r="BK746" s="206">
        <f t="shared" si="9"/>
        <v>0</v>
      </c>
      <c r="BL746" s="18" t="s">
        <v>193</v>
      </c>
      <c r="BM746" s="205" t="s">
        <v>1547</v>
      </c>
    </row>
    <row r="747" spans="1:65" s="2" customFormat="1" ht="24.2" customHeight="1">
      <c r="A747" s="35"/>
      <c r="B747" s="36"/>
      <c r="C747" s="193" t="s">
        <v>1548</v>
      </c>
      <c r="D747" s="193" t="s">
        <v>180</v>
      </c>
      <c r="E747" s="194" t="s">
        <v>1549</v>
      </c>
      <c r="F747" s="195" t="s">
        <v>1550</v>
      </c>
      <c r="G747" s="196" t="s">
        <v>199</v>
      </c>
      <c r="H747" s="197">
        <v>3</v>
      </c>
      <c r="I747" s="198"/>
      <c r="J747" s="199">
        <f t="shared" si="0"/>
        <v>0</v>
      </c>
      <c r="K747" s="200"/>
      <c r="L747" s="40"/>
      <c r="M747" s="201" t="s">
        <v>1</v>
      </c>
      <c r="N747" s="202" t="s">
        <v>45</v>
      </c>
      <c r="O747" s="72"/>
      <c r="P747" s="203">
        <f t="shared" si="1"/>
        <v>0</v>
      </c>
      <c r="Q747" s="203">
        <v>2.7E-4</v>
      </c>
      <c r="R747" s="203">
        <f t="shared" si="2"/>
        <v>8.0999999999999996E-4</v>
      </c>
      <c r="S747" s="203">
        <v>0</v>
      </c>
      <c r="T747" s="204">
        <f t="shared" si="3"/>
        <v>0</v>
      </c>
      <c r="U747" s="35"/>
      <c r="V747" s="35"/>
      <c r="W747" s="35"/>
      <c r="X747" s="35"/>
      <c r="Y747" s="35"/>
      <c r="Z747" s="35"/>
      <c r="AA747" s="35"/>
      <c r="AB747" s="35"/>
      <c r="AC747" s="35"/>
      <c r="AD747" s="35"/>
      <c r="AE747" s="35"/>
      <c r="AR747" s="205" t="s">
        <v>193</v>
      </c>
      <c r="AT747" s="205" t="s">
        <v>180</v>
      </c>
      <c r="AU747" s="205" t="s">
        <v>89</v>
      </c>
      <c r="AY747" s="18" t="s">
        <v>177</v>
      </c>
      <c r="BE747" s="206">
        <f t="shared" si="4"/>
        <v>0</v>
      </c>
      <c r="BF747" s="206">
        <f t="shared" si="5"/>
        <v>0</v>
      </c>
      <c r="BG747" s="206">
        <f t="shared" si="6"/>
        <v>0</v>
      </c>
      <c r="BH747" s="206">
        <f t="shared" si="7"/>
        <v>0</v>
      </c>
      <c r="BI747" s="206">
        <f t="shared" si="8"/>
        <v>0</v>
      </c>
      <c r="BJ747" s="18" t="s">
        <v>87</v>
      </c>
      <c r="BK747" s="206">
        <f t="shared" si="9"/>
        <v>0</v>
      </c>
      <c r="BL747" s="18" t="s">
        <v>193</v>
      </c>
      <c r="BM747" s="205" t="s">
        <v>1551</v>
      </c>
    </row>
    <row r="748" spans="1:65" s="13" customFormat="1">
      <c r="B748" s="207"/>
      <c r="C748" s="208"/>
      <c r="D748" s="209" t="s">
        <v>186</v>
      </c>
      <c r="E748" s="210" t="s">
        <v>1</v>
      </c>
      <c r="F748" s="211" t="s">
        <v>1552</v>
      </c>
      <c r="G748" s="208"/>
      <c r="H748" s="212">
        <v>3</v>
      </c>
      <c r="I748" s="213"/>
      <c r="J748" s="208"/>
      <c r="K748" s="208"/>
      <c r="L748" s="214"/>
      <c r="M748" s="215"/>
      <c r="N748" s="216"/>
      <c r="O748" s="216"/>
      <c r="P748" s="216"/>
      <c r="Q748" s="216"/>
      <c r="R748" s="216"/>
      <c r="S748" s="216"/>
      <c r="T748" s="217"/>
      <c r="AT748" s="218" t="s">
        <v>186</v>
      </c>
      <c r="AU748" s="218" t="s">
        <v>89</v>
      </c>
      <c r="AV748" s="13" t="s">
        <v>89</v>
      </c>
      <c r="AW748" s="13" t="s">
        <v>35</v>
      </c>
      <c r="AX748" s="13" t="s">
        <v>87</v>
      </c>
      <c r="AY748" s="218" t="s">
        <v>177</v>
      </c>
    </row>
    <row r="749" spans="1:65" s="2" customFormat="1" ht="24.2" customHeight="1">
      <c r="A749" s="35"/>
      <c r="B749" s="36"/>
      <c r="C749" s="240" t="s">
        <v>1553</v>
      </c>
      <c r="D749" s="240" t="s">
        <v>216</v>
      </c>
      <c r="E749" s="241" t="s">
        <v>1554</v>
      </c>
      <c r="F749" s="242" t="s">
        <v>1555</v>
      </c>
      <c r="G749" s="243" t="s">
        <v>199</v>
      </c>
      <c r="H749" s="244">
        <v>3</v>
      </c>
      <c r="I749" s="245"/>
      <c r="J749" s="246">
        <f>ROUND(I749*H749,2)</f>
        <v>0</v>
      </c>
      <c r="K749" s="247"/>
      <c r="L749" s="248"/>
      <c r="M749" s="249" t="s">
        <v>1</v>
      </c>
      <c r="N749" s="250" t="s">
        <v>45</v>
      </c>
      <c r="O749" s="72"/>
      <c r="P749" s="203">
        <f>O749*H749</f>
        <v>0</v>
      </c>
      <c r="Q749" s="203">
        <v>3.056E-2</v>
      </c>
      <c r="R749" s="203">
        <f>Q749*H749</f>
        <v>9.1679999999999998E-2</v>
      </c>
      <c r="S749" s="203">
        <v>0</v>
      </c>
      <c r="T749" s="204">
        <f>S749*H749</f>
        <v>0</v>
      </c>
      <c r="U749" s="35"/>
      <c r="V749" s="35"/>
      <c r="W749" s="35"/>
      <c r="X749" s="35"/>
      <c r="Y749" s="35"/>
      <c r="Z749" s="35"/>
      <c r="AA749" s="35"/>
      <c r="AB749" s="35"/>
      <c r="AC749" s="35"/>
      <c r="AD749" s="35"/>
      <c r="AE749" s="35"/>
      <c r="AR749" s="205" t="s">
        <v>335</v>
      </c>
      <c r="AT749" s="205" t="s">
        <v>216</v>
      </c>
      <c r="AU749" s="205" t="s">
        <v>89</v>
      </c>
      <c r="AY749" s="18" t="s">
        <v>177</v>
      </c>
      <c r="BE749" s="206">
        <f>IF(N749="základní",J749,0)</f>
        <v>0</v>
      </c>
      <c r="BF749" s="206">
        <f>IF(N749="snížená",J749,0)</f>
        <v>0</v>
      </c>
      <c r="BG749" s="206">
        <f>IF(N749="zákl. přenesená",J749,0)</f>
        <v>0</v>
      </c>
      <c r="BH749" s="206">
        <f>IF(N749="sníž. přenesená",J749,0)</f>
        <v>0</v>
      </c>
      <c r="BI749" s="206">
        <f>IF(N749="nulová",J749,0)</f>
        <v>0</v>
      </c>
      <c r="BJ749" s="18" t="s">
        <v>87</v>
      </c>
      <c r="BK749" s="206">
        <f>ROUND(I749*H749,2)</f>
        <v>0</v>
      </c>
      <c r="BL749" s="18" t="s">
        <v>193</v>
      </c>
      <c r="BM749" s="205" t="s">
        <v>1556</v>
      </c>
    </row>
    <row r="750" spans="1:65" s="2" customFormat="1" ht="24.2" customHeight="1">
      <c r="A750" s="35"/>
      <c r="B750" s="36"/>
      <c r="C750" s="193" t="s">
        <v>1557</v>
      </c>
      <c r="D750" s="193" t="s">
        <v>180</v>
      </c>
      <c r="E750" s="194" t="s">
        <v>1558</v>
      </c>
      <c r="F750" s="195" t="s">
        <v>1559</v>
      </c>
      <c r="G750" s="196" t="s">
        <v>191</v>
      </c>
      <c r="H750" s="197">
        <v>9</v>
      </c>
      <c r="I750" s="198"/>
      <c r="J750" s="199">
        <f>ROUND(I750*H750,2)</f>
        <v>0</v>
      </c>
      <c r="K750" s="200"/>
      <c r="L750" s="40"/>
      <c r="M750" s="201" t="s">
        <v>1</v>
      </c>
      <c r="N750" s="202" t="s">
        <v>45</v>
      </c>
      <c r="O750" s="72"/>
      <c r="P750" s="203">
        <f>O750*H750</f>
        <v>0</v>
      </c>
      <c r="Q750" s="203">
        <v>2.7E-4</v>
      </c>
      <c r="R750" s="203">
        <f>Q750*H750</f>
        <v>2.4299999999999999E-3</v>
      </c>
      <c r="S750" s="203">
        <v>0</v>
      </c>
      <c r="T750" s="204">
        <f>S750*H750</f>
        <v>0</v>
      </c>
      <c r="U750" s="35"/>
      <c r="V750" s="35"/>
      <c r="W750" s="35"/>
      <c r="X750" s="35"/>
      <c r="Y750" s="35"/>
      <c r="Z750" s="35"/>
      <c r="AA750" s="35"/>
      <c r="AB750" s="35"/>
      <c r="AC750" s="35"/>
      <c r="AD750" s="35"/>
      <c r="AE750" s="35"/>
      <c r="AR750" s="205" t="s">
        <v>193</v>
      </c>
      <c r="AT750" s="205" t="s">
        <v>180</v>
      </c>
      <c r="AU750" s="205" t="s">
        <v>89</v>
      </c>
      <c r="AY750" s="18" t="s">
        <v>177</v>
      </c>
      <c r="BE750" s="206">
        <f>IF(N750="základní",J750,0)</f>
        <v>0</v>
      </c>
      <c r="BF750" s="206">
        <f>IF(N750="snížená",J750,0)</f>
        <v>0</v>
      </c>
      <c r="BG750" s="206">
        <f>IF(N750="zákl. přenesená",J750,0)</f>
        <v>0</v>
      </c>
      <c r="BH750" s="206">
        <f>IF(N750="sníž. přenesená",J750,0)</f>
        <v>0</v>
      </c>
      <c r="BI750" s="206">
        <f>IF(N750="nulová",J750,0)</f>
        <v>0</v>
      </c>
      <c r="BJ750" s="18" t="s">
        <v>87</v>
      </c>
      <c r="BK750" s="206">
        <f>ROUND(I750*H750,2)</f>
        <v>0</v>
      </c>
      <c r="BL750" s="18" t="s">
        <v>193</v>
      </c>
      <c r="BM750" s="205" t="s">
        <v>1560</v>
      </c>
    </row>
    <row r="751" spans="1:65" s="15" customFormat="1">
      <c r="B751" s="230"/>
      <c r="C751" s="231"/>
      <c r="D751" s="209" t="s">
        <v>186</v>
      </c>
      <c r="E751" s="232" t="s">
        <v>1</v>
      </c>
      <c r="F751" s="233" t="s">
        <v>1022</v>
      </c>
      <c r="G751" s="231"/>
      <c r="H751" s="232" t="s">
        <v>1</v>
      </c>
      <c r="I751" s="234"/>
      <c r="J751" s="231"/>
      <c r="K751" s="231"/>
      <c r="L751" s="235"/>
      <c r="M751" s="236"/>
      <c r="N751" s="237"/>
      <c r="O751" s="237"/>
      <c r="P751" s="237"/>
      <c r="Q751" s="237"/>
      <c r="R751" s="237"/>
      <c r="S751" s="237"/>
      <c r="T751" s="238"/>
      <c r="AT751" s="239" t="s">
        <v>186</v>
      </c>
      <c r="AU751" s="239" t="s">
        <v>89</v>
      </c>
      <c r="AV751" s="15" t="s">
        <v>87</v>
      </c>
      <c r="AW751" s="15" t="s">
        <v>35</v>
      </c>
      <c r="AX751" s="15" t="s">
        <v>80</v>
      </c>
      <c r="AY751" s="239" t="s">
        <v>177</v>
      </c>
    </row>
    <row r="752" spans="1:65" s="13" customFormat="1">
      <c r="B752" s="207"/>
      <c r="C752" s="208"/>
      <c r="D752" s="209" t="s">
        <v>186</v>
      </c>
      <c r="E752" s="210" t="s">
        <v>1</v>
      </c>
      <c r="F752" s="211" t="s">
        <v>1561</v>
      </c>
      <c r="G752" s="208"/>
      <c r="H752" s="212">
        <v>7</v>
      </c>
      <c r="I752" s="213"/>
      <c r="J752" s="208"/>
      <c r="K752" s="208"/>
      <c r="L752" s="214"/>
      <c r="M752" s="215"/>
      <c r="N752" s="216"/>
      <c r="O752" s="216"/>
      <c r="P752" s="216"/>
      <c r="Q752" s="216"/>
      <c r="R752" s="216"/>
      <c r="S752" s="216"/>
      <c r="T752" s="217"/>
      <c r="AT752" s="218" t="s">
        <v>186</v>
      </c>
      <c r="AU752" s="218" t="s">
        <v>89</v>
      </c>
      <c r="AV752" s="13" t="s">
        <v>89</v>
      </c>
      <c r="AW752" s="13" t="s">
        <v>35</v>
      </c>
      <c r="AX752" s="13" t="s">
        <v>80</v>
      </c>
      <c r="AY752" s="218" t="s">
        <v>177</v>
      </c>
    </row>
    <row r="753" spans="1:65" s="13" customFormat="1">
      <c r="B753" s="207"/>
      <c r="C753" s="208"/>
      <c r="D753" s="209" t="s">
        <v>186</v>
      </c>
      <c r="E753" s="210" t="s">
        <v>1</v>
      </c>
      <c r="F753" s="211" t="s">
        <v>1562</v>
      </c>
      <c r="G753" s="208"/>
      <c r="H753" s="212">
        <v>2</v>
      </c>
      <c r="I753" s="213"/>
      <c r="J753" s="208"/>
      <c r="K753" s="208"/>
      <c r="L753" s="214"/>
      <c r="M753" s="215"/>
      <c r="N753" s="216"/>
      <c r="O753" s="216"/>
      <c r="P753" s="216"/>
      <c r="Q753" s="216"/>
      <c r="R753" s="216"/>
      <c r="S753" s="216"/>
      <c r="T753" s="217"/>
      <c r="AT753" s="218" t="s">
        <v>186</v>
      </c>
      <c r="AU753" s="218" t="s">
        <v>89</v>
      </c>
      <c r="AV753" s="13" t="s">
        <v>89</v>
      </c>
      <c r="AW753" s="13" t="s">
        <v>35</v>
      </c>
      <c r="AX753" s="13" t="s">
        <v>80</v>
      </c>
      <c r="AY753" s="218" t="s">
        <v>177</v>
      </c>
    </row>
    <row r="754" spans="1:65" s="14" customFormat="1">
      <c r="B754" s="219"/>
      <c r="C754" s="220"/>
      <c r="D754" s="209" t="s">
        <v>186</v>
      </c>
      <c r="E754" s="221" t="s">
        <v>1</v>
      </c>
      <c r="F754" s="222" t="s">
        <v>188</v>
      </c>
      <c r="G754" s="220"/>
      <c r="H754" s="223">
        <v>9</v>
      </c>
      <c r="I754" s="224"/>
      <c r="J754" s="220"/>
      <c r="K754" s="220"/>
      <c r="L754" s="225"/>
      <c r="M754" s="226"/>
      <c r="N754" s="227"/>
      <c r="O754" s="227"/>
      <c r="P754" s="227"/>
      <c r="Q754" s="227"/>
      <c r="R754" s="227"/>
      <c r="S754" s="227"/>
      <c r="T754" s="228"/>
      <c r="AT754" s="229" t="s">
        <v>186</v>
      </c>
      <c r="AU754" s="229" t="s">
        <v>89</v>
      </c>
      <c r="AV754" s="14" t="s">
        <v>184</v>
      </c>
      <c r="AW754" s="14" t="s">
        <v>35</v>
      </c>
      <c r="AX754" s="14" t="s">
        <v>87</v>
      </c>
      <c r="AY754" s="229" t="s">
        <v>177</v>
      </c>
    </row>
    <row r="755" spans="1:65" s="2" customFormat="1" ht="24.2" customHeight="1">
      <c r="A755" s="35"/>
      <c r="B755" s="36"/>
      <c r="C755" s="240" t="s">
        <v>1563</v>
      </c>
      <c r="D755" s="240" t="s">
        <v>216</v>
      </c>
      <c r="E755" s="241" t="s">
        <v>1564</v>
      </c>
      <c r="F755" s="242" t="s">
        <v>1565</v>
      </c>
      <c r="G755" s="243" t="s">
        <v>199</v>
      </c>
      <c r="H755" s="244">
        <v>3.96</v>
      </c>
      <c r="I755" s="245"/>
      <c r="J755" s="246">
        <f>ROUND(I755*H755,2)</f>
        <v>0</v>
      </c>
      <c r="K755" s="247"/>
      <c r="L755" s="248"/>
      <c r="M755" s="249" t="s">
        <v>1</v>
      </c>
      <c r="N755" s="250" t="s">
        <v>45</v>
      </c>
      <c r="O755" s="72"/>
      <c r="P755" s="203">
        <f>O755*H755</f>
        <v>0</v>
      </c>
      <c r="Q755" s="203">
        <v>3.4720000000000001E-2</v>
      </c>
      <c r="R755" s="203">
        <f>Q755*H755</f>
        <v>0.13749120000000001</v>
      </c>
      <c r="S755" s="203">
        <v>0</v>
      </c>
      <c r="T755" s="204">
        <f>S755*H755</f>
        <v>0</v>
      </c>
      <c r="U755" s="35"/>
      <c r="V755" s="35"/>
      <c r="W755" s="35"/>
      <c r="X755" s="35"/>
      <c r="Y755" s="35"/>
      <c r="Z755" s="35"/>
      <c r="AA755" s="35"/>
      <c r="AB755" s="35"/>
      <c r="AC755" s="35"/>
      <c r="AD755" s="35"/>
      <c r="AE755" s="35"/>
      <c r="AR755" s="205" t="s">
        <v>335</v>
      </c>
      <c r="AT755" s="205" t="s">
        <v>216</v>
      </c>
      <c r="AU755" s="205" t="s">
        <v>89</v>
      </c>
      <c r="AY755" s="18" t="s">
        <v>177</v>
      </c>
      <c r="BE755" s="206">
        <f>IF(N755="základní",J755,0)</f>
        <v>0</v>
      </c>
      <c r="BF755" s="206">
        <f>IF(N755="snížená",J755,0)</f>
        <v>0</v>
      </c>
      <c r="BG755" s="206">
        <f>IF(N755="zákl. přenesená",J755,0)</f>
        <v>0</v>
      </c>
      <c r="BH755" s="206">
        <f>IF(N755="sníž. přenesená",J755,0)</f>
        <v>0</v>
      </c>
      <c r="BI755" s="206">
        <f>IF(N755="nulová",J755,0)</f>
        <v>0</v>
      </c>
      <c r="BJ755" s="18" t="s">
        <v>87</v>
      </c>
      <c r="BK755" s="206">
        <f>ROUND(I755*H755,2)</f>
        <v>0</v>
      </c>
      <c r="BL755" s="18" t="s">
        <v>193</v>
      </c>
      <c r="BM755" s="205" t="s">
        <v>1566</v>
      </c>
    </row>
    <row r="756" spans="1:65" s="13" customFormat="1">
      <c r="B756" s="207"/>
      <c r="C756" s="208"/>
      <c r="D756" s="209" t="s">
        <v>186</v>
      </c>
      <c r="E756" s="210" t="s">
        <v>1</v>
      </c>
      <c r="F756" s="211" t="s">
        <v>1567</v>
      </c>
      <c r="G756" s="208"/>
      <c r="H756" s="212">
        <v>2.52</v>
      </c>
      <c r="I756" s="213"/>
      <c r="J756" s="208"/>
      <c r="K756" s="208"/>
      <c r="L756" s="214"/>
      <c r="M756" s="215"/>
      <c r="N756" s="216"/>
      <c r="O756" s="216"/>
      <c r="P756" s="216"/>
      <c r="Q756" s="216"/>
      <c r="R756" s="216"/>
      <c r="S756" s="216"/>
      <c r="T756" s="217"/>
      <c r="AT756" s="218" t="s">
        <v>186</v>
      </c>
      <c r="AU756" s="218" t="s">
        <v>89</v>
      </c>
      <c r="AV756" s="13" t="s">
        <v>89</v>
      </c>
      <c r="AW756" s="13" t="s">
        <v>35</v>
      </c>
      <c r="AX756" s="13" t="s">
        <v>80</v>
      </c>
      <c r="AY756" s="218" t="s">
        <v>177</v>
      </c>
    </row>
    <row r="757" spans="1:65" s="13" customFormat="1">
      <c r="B757" s="207"/>
      <c r="C757" s="208"/>
      <c r="D757" s="209" t="s">
        <v>186</v>
      </c>
      <c r="E757" s="210" t="s">
        <v>1</v>
      </c>
      <c r="F757" s="211" t="s">
        <v>1568</v>
      </c>
      <c r="G757" s="208"/>
      <c r="H757" s="212">
        <v>1.44</v>
      </c>
      <c r="I757" s="213"/>
      <c r="J757" s="208"/>
      <c r="K757" s="208"/>
      <c r="L757" s="214"/>
      <c r="M757" s="215"/>
      <c r="N757" s="216"/>
      <c r="O757" s="216"/>
      <c r="P757" s="216"/>
      <c r="Q757" s="216"/>
      <c r="R757" s="216"/>
      <c r="S757" s="216"/>
      <c r="T757" s="217"/>
      <c r="AT757" s="218" t="s">
        <v>186</v>
      </c>
      <c r="AU757" s="218" t="s">
        <v>89</v>
      </c>
      <c r="AV757" s="13" t="s">
        <v>89</v>
      </c>
      <c r="AW757" s="13" t="s">
        <v>35</v>
      </c>
      <c r="AX757" s="13" t="s">
        <v>80</v>
      </c>
      <c r="AY757" s="218" t="s">
        <v>177</v>
      </c>
    </row>
    <row r="758" spans="1:65" s="14" customFormat="1">
      <c r="B758" s="219"/>
      <c r="C758" s="220"/>
      <c r="D758" s="209" t="s">
        <v>186</v>
      </c>
      <c r="E758" s="221" t="s">
        <v>1</v>
      </c>
      <c r="F758" s="222" t="s">
        <v>188</v>
      </c>
      <c r="G758" s="220"/>
      <c r="H758" s="223">
        <v>3.96</v>
      </c>
      <c r="I758" s="224"/>
      <c r="J758" s="220"/>
      <c r="K758" s="220"/>
      <c r="L758" s="225"/>
      <c r="M758" s="226"/>
      <c r="N758" s="227"/>
      <c r="O758" s="227"/>
      <c r="P758" s="227"/>
      <c r="Q758" s="227"/>
      <c r="R758" s="227"/>
      <c r="S758" s="227"/>
      <c r="T758" s="228"/>
      <c r="AT758" s="229" t="s">
        <v>186</v>
      </c>
      <c r="AU758" s="229" t="s">
        <v>89</v>
      </c>
      <c r="AV758" s="14" t="s">
        <v>184</v>
      </c>
      <c r="AW758" s="14" t="s">
        <v>35</v>
      </c>
      <c r="AX758" s="14" t="s">
        <v>87</v>
      </c>
      <c r="AY758" s="229" t="s">
        <v>177</v>
      </c>
    </row>
    <row r="759" spans="1:65" s="2" customFormat="1" ht="24.2" customHeight="1">
      <c r="A759" s="35"/>
      <c r="B759" s="36"/>
      <c r="C759" s="193" t="s">
        <v>1569</v>
      </c>
      <c r="D759" s="193" t="s">
        <v>180</v>
      </c>
      <c r="E759" s="194" t="s">
        <v>1570</v>
      </c>
      <c r="F759" s="195" t="s">
        <v>1571</v>
      </c>
      <c r="G759" s="196" t="s">
        <v>191</v>
      </c>
      <c r="H759" s="197">
        <v>30</v>
      </c>
      <c r="I759" s="198"/>
      <c r="J759" s="199">
        <f>ROUND(I759*H759,2)</f>
        <v>0</v>
      </c>
      <c r="K759" s="200"/>
      <c r="L759" s="40"/>
      <c r="M759" s="201" t="s">
        <v>1</v>
      </c>
      <c r="N759" s="202" t="s">
        <v>45</v>
      </c>
      <c r="O759" s="72"/>
      <c r="P759" s="203">
        <f>O759*H759</f>
        <v>0</v>
      </c>
      <c r="Q759" s="203">
        <v>0</v>
      </c>
      <c r="R759" s="203">
        <f>Q759*H759</f>
        <v>0</v>
      </c>
      <c r="S759" s="203">
        <v>0</v>
      </c>
      <c r="T759" s="204">
        <f>S759*H759</f>
        <v>0</v>
      </c>
      <c r="U759" s="35"/>
      <c r="V759" s="35"/>
      <c r="W759" s="35"/>
      <c r="X759" s="35"/>
      <c r="Y759" s="35"/>
      <c r="Z759" s="35"/>
      <c r="AA759" s="35"/>
      <c r="AB759" s="35"/>
      <c r="AC759" s="35"/>
      <c r="AD759" s="35"/>
      <c r="AE759" s="35"/>
      <c r="AR759" s="205" t="s">
        <v>193</v>
      </c>
      <c r="AT759" s="205" t="s">
        <v>180</v>
      </c>
      <c r="AU759" s="205" t="s">
        <v>89</v>
      </c>
      <c r="AY759" s="18" t="s">
        <v>177</v>
      </c>
      <c r="BE759" s="206">
        <f>IF(N759="základní",J759,0)</f>
        <v>0</v>
      </c>
      <c r="BF759" s="206">
        <f>IF(N759="snížená",J759,0)</f>
        <v>0</v>
      </c>
      <c r="BG759" s="206">
        <f>IF(N759="zákl. přenesená",J759,0)</f>
        <v>0</v>
      </c>
      <c r="BH759" s="206">
        <f>IF(N759="sníž. přenesená",J759,0)</f>
        <v>0</v>
      </c>
      <c r="BI759" s="206">
        <f>IF(N759="nulová",J759,0)</f>
        <v>0</v>
      </c>
      <c r="BJ759" s="18" t="s">
        <v>87</v>
      </c>
      <c r="BK759" s="206">
        <f>ROUND(I759*H759,2)</f>
        <v>0</v>
      </c>
      <c r="BL759" s="18" t="s">
        <v>193</v>
      </c>
      <c r="BM759" s="205" t="s">
        <v>1572</v>
      </c>
    </row>
    <row r="760" spans="1:65" s="13" customFormat="1">
      <c r="B760" s="207"/>
      <c r="C760" s="208"/>
      <c r="D760" s="209" t="s">
        <v>186</v>
      </c>
      <c r="E760" s="210" t="s">
        <v>1</v>
      </c>
      <c r="F760" s="211" t="s">
        <v>1573</v>
      </c>
      <c r="G760" s="208"/>
      <c r="H760" s="212">
        <v>30</v>
      </c>
      <c r="I760" s="213"/>
      <c r="J760" s="208"/>
      <c r="K760" s="208"/>
      <c r="L760" s="214"/>
      <c r="M760" s="215"/>
      <c r="N760" s="216"/>
      <c r="O760" s="216"/>
      <c r="P760" s="216"/>
      <c r="Q760" s="216"/>
      <c r="R760" s="216"/>
      <c r="S760" s="216"/>
      <c r="T760" s="217"/>
      <c r="AT760" s="218" t="s">
        <v>186</v>
      </c>
      <c r="AU760" s="218" t="s">
        <v>89</v>
      </c>
      <c r="AV760" s="13" t="s">
        <v>89</v>
      </c>
      <c r="AW760" s="13" t="s">
        <v>35</v>
      </c>
      <c r="AX760" s="13" t="s">
        <v>87</v>
      </c>
      <c r="AY760" s="218" t="s">
        <v>177</v>
      </c>
    </row>
    <row r="761" spans="1:65" s="2" customFormat="1" ht="24.2" customHeight="1">
      <c r="A761" s="35"/>
      <c r="B761" s="36"/>
      <c r="C761" s="240" t="s">
        <v>1574</v>
      </c>
      <c r="D761" s="240" t="s">
        <v>216</v>
      </c>
      <c r="E761" s="241" t="s">
        <v>1575</v>
      </c>
      <c r="F761" s="242" t="s">
        <v>1576</v>
      </c>
      <c r="G761" s="243" t="s">
        <v>191</v>
      </c>
      <c r="H761" s="244">
        <v>4</v>
      </c>
      <c r="I761" s="245"/>
      <c r="J761" s="246">
        <f>ROUND(I761*H761,2)</f>
        <v>0</v>
      </c>
      <c r="K761" s="247"/>
      <c r="L761" s="248"/>
      <c r="M761" s="249" t="s">
        <v>1</v>
      </c>
      <c r="N761" s="250" t="s">
        <v>45</v>
      </c>
      <c r="O761" s="72"/>
      <c r="P761" s="203">
        <f>O761*H761</f>
        <v>0</v>
      </c>
      <c r="Q761" s="203">
        <v>1.7500000000000002E-2</v>
      </c>
      <c r="R761" s="203">
        <f>Q761*H761</f>
        <v>7.0000000000000007E-2</v>
      </c>
      <c r="S761" s="203">
        <v>0</v>
      </c>
      <c r="T761" s="204">
        <f>S761*H761</f>
        <v>0</v>
      </c>
      <c r="U761" s="35"/>
      <c r="V761" s="35"/>
      <c r="W761" s="35"/>
      <c r="X761" s="35"/>
      <c r="Y761" s="35"/>
      <c r="Z761" s="35"/>
      <c r="AA761" s="35"/>
      <c r="AB761" s="35"/>
      <c r="AC761" s="35"/>
      <c r="AD761" s="35"/>
      <c r="AE761" s="35"/>
      <c r="AR761" s="205" t="s">
        <v>335</v>
      </c>
      <c r="AT761" s="205" t="s">
        <v>216</v>
      </c>
      <c r="AU761" s="205" t="s">
        <v>89</v>
      </c>
      <c r="AY761" s="18" t="s">
        <v>177</v>
      </c>
      <c r="BE761" s="206">
        <f>IF(N761="základní",J761,0)</f>
        <v>0</v>
      </c>
      <c r="BF761" s="206">
        <f>IF(N761="snížená",J761,0)</f>
        <v>0</v>
      </c>
      <c r="BG761" s="206">
        <f>IF(N761="zákl. přenesená",J761,0)</f>
        <v>0</v>
      </c>
      <c r="BH761" s="206">
        <f>IF(N761="sníž. přenesená",J761,0)</f>
        <v>0</v>
      </c>
      <c r="BI761" s="206">
        <f>IF(N761="nulová",J761,0)</f>
        <v>0</v>
      </c>
      <c r="BJ761" s="18" t="s">
        <v>87</v>
      </c>
      <c r="BK761" s="206">
        <f>ROUND(I761*H761,2)</f>
        <v>0</v>
      </c>
      <c r="BL761" s="18" t="s">
        <v>193</v>
      </c>
      <c r="BM761" s="205" t="s">
        <v>1577</v>
      </c>
    </row>
    <row r="762" spans="1:65" s="2" customFormat="1" ht="24.2" customHeight="1">
      <c r="A762" s="35"/>
      <c r="B762" s="36"/>
      <c r="C762" s="240" t="s">
        <v>1578</v>
      </c>
      <c r="D762" s="240" t="s">
        <v>216</v>
      </c>
      <c r="E762" s="241" t="s">
        <v>1579</v>
      </c>
      <c r="F762" s="242" t="s">
        <v>1580</v>
      </c>
      <c r="G762" s="243" t="s">
        <v>191</v>
      </c>
      <c r="H762" s="244">
        <v>13</v>
      </c>
      <c r="I762" s="245"/>
      <c r="J762" s="246">
        <f>ROUND(I762*H762,2)</f>
        <v>0</v>
      </c>
      <c r="K762" s="247"/>
      <c r="L762" s="248"/>
      <c r="M762" s="249" t="s">
        <v>1</v>
      </c>
      <c r="N762" s="250" t="s">
        <v>45</v>
      </c>
      <c r="O762" s="72"/>
      <c r="P762" s="203">
        <f>O762*H762</f>
        <v>0</v>
      </c>
      <c r="Q762" s="203">
        <v>1.7500000000000002E-2</v>
      </c>
      <c r="R762" s="203">
        <f>Q762*H762</f>
        <v>0.22750000000000004</v>
      </c>
      <c r="S762" s="203">
        <v>0</v>
      </c>
      <c r="T762" s="204">
        <f>S762*H762</f>
        <v>0</v>
      </c>
      <c r="U762" s="35"/>
      <c r="V762" s="35"/>
      <c r="W762" s="35"/>
      <c r="X762" s="35"/>
      <c r="Y762" s="35"/>
      <c r="Z762" s="35"/>
      <c r="AA762" s="35"/>
      <c r="AB762" s="35"/>
      <c r="AC762" s="35"/>
      <c r="AD762" s="35"/>
      <c r="AE762" s="35"/>
      <c r="AR762" s="205" t="s">
        <v>335</v>
      </c>
      <c r="AT762" s="205" t="s">
        <v>216</v>
      </c>
      <c r="AU762" s="205" t="s">
        <v>89</v>
      </c>
      <c r="AY762" s="18" t="s">
        <v>177</v>
      </c>
      <c r="BE762" s="206">
        <f>IF(N762="základní",J762,0)</f>
        <v>0</v>
      </c>
      <c r="BF762" s="206">
        <f>IF(N762="snížená",J762,0)</f>
        <v>0</v>
      </c>
      <c r="BG762" s="206">
        <f>IF(N762="zákl. přenesená",J762,0)</f>
        <v>0</v>
      </c>
      <c r="BH762" s="206">
        <f>IF(N762="sníž. přenesená",J762,0)</f>
        <v>0</v>
      </c>
      <c r="BI762" s="206">
        <f>IF(N762="nulová",J762,0)</f>
        <v>0</v>
      </c>
      <c r="BJ762" s="18" t="s">
        <v>87</v>
      </c>
      <c r="BK762" s="206">
        <f>ROUND(I762*H762,2)</f>
        <v>0</v>
      </c>
      <c r="BL762" s="18" t="s">
        <v>193</v>
      </c>
      <c r="BM762" s="205" t="s">
        <v>1581</v>
      </c>
    </row>
    <row r="763" spans="1:65" s="2" customFormat="1" ht="24.2" customHeight="1">
      <c r="A763" s="35"/>
      <c r="B763" s="36"/>
      <c r="C763" s="240" t="s">
        <v>1582</v>
      </c>
      <c r="D763" s="240" t="s">
        <v>216</v>
      </c>
      <c r="E763" s="241" t="s">
        <v>1583</v>
      </c>
      <c r="F763" s="242" t="s">
        <v>1584</v>
      </c>
      <c r="G763" s="243" t="s">
        <v>191</v>
      </c>
      <c r="H763" s="244">
        <v>9</v>
      </c>
      <c r="I763" s="245"/>
      <c r="J763" s="246">
        <f>ROUND(I763*H763,2)</f>
        <v>0</v>
      </c>
      <c r="K763" s="247"/>
      <c r="L763" s="248"/>
      <c r="M763" s="249" t="s">
        <v>1</v>
      </c>
      <c r="N763" s="250" t="s">
        <v>45</v>
      </c>
      <c r="O763" s="72"/>
      <c r="P763" s="203">
        <f>O763*H763</f>
        <v>0</v>
      </c>
      <c r="Q763" s="203">
        <v>1.95E-2</v>
      </c>
      <c r="R763" s="203">
        <f>Q763*H763</f>
        <v>0.17549999999999999</v>
      </c>
      <c r="S763" s="203">
        <v>0</v>
      </c>
      <c r="T763" s="204">
        <f>S763*H763</f>
        <v>0</v>
      </c>
      <c r="U763" s="35"/>
      <c r="V763" s="35"/>
      <c r="W763" s="35"/>
      <c r="X763" s="35"/>
      <c r="Y763" s="35"/>
      <c r="Z763" s="35"/>
      <c r="AA763" s="35"/>
      <c r="AB763" s="35"/>
      <c r="AC763" s="35"/>
      <c r="AD763" s="35"/>
      <c r="AE763" s="35"/>
      <c r="AR763" s="205" t="s">
        <v>335</v>
      </c>
      <c r="AT763" s="205" t="s">
        <v>216</v>
      </c>
      <c r="AU763" s="205" t="s">
        <v>89</v>
      </c>
      <c r="AY763" s="18" t="s">
        <v>177</v>
      </c>
      <c r="BE763" s="206">
        <f>IF(N763="základní",J763,0)</f>
        <v>0</v>
      </c>
      <c r="BF763" s="206">
        <f>IF(N763="snížená",J763,0)</f>
        <v>0</v>
      </c>
      <c r="BG763" s="206">
        <f>IF(N763="zákl. přenesená",J763,0)</f>
        <v>0</v>
      </c>
      <c r="BH763" s="206">
        <f>IF(N763="sníž. přenesená",J763,0)</f>
        <v>0</v>
      </c>
      <c r="BI763" s="206">
        <f>IF(N763="nulová",J763,0)</f>
        <v>0</v>
      </c>
      <c r="BJ763" s="18" t="s">
        <v>87</v>
      </c>
      <c r="BK763" s="206">
        <f>ROUND(I763*H763,2)</f>
        <v>0</v>
      </c>
      <c r="BL763" s="18" t="s">
        <v>193</v>
      </c>
      <c r="BM763" s="205" t="s">
        <v>1585</v>
      </c>
    </row>
    <row r="764" spans="1:65" s="2" customFormat="1" ht="24.2" customHeight="1">
      <c r="A764" s="35"/>
      <c r="B764" s="36"/>
      <c r="C764" s="240" t="s">
        <v>1586</v>
      </c>
      <c r="D764" s="240" t="s">
        <v>216</v>
      </c>
      <c r="E764" s="241" t="s">
        <v>1587</v>
      </c>
      <c r="F764" s="242" t="s">
        <v>1588</v>
      </c>
      <c r="G764" s="243" t="s">
        <v>191</v>
      </c>
      <c r="H764" s="244">
        <v>4</v>
      </c>
      <c r="I764" s="245"/>
      <c r="J764" s="246">
        <f>ROUND(I764*H764,2)</f>
        <v>0</v>
      </c>
      <c r="K764" s="247"/>
      <c r="L764" s="248"/>
      <c r="M764" s="249" t="s">
        <v>1</v>
      </c>
      <c r="N764" s="250" t="s">
        <v>45</v>
      </c>
      <c r="O764" s="72"/>
      <c r="P764" s="203">
        <f>O764*H764</f>
        <v>0</v>
      </c>
      <c r="Q764" s="203">
        <v>2.1000000000000001E-2</v>
      </c>
      <c r="R764" s="203">
        <f>Q764*H764</f>
        <v>8.4000000000000005E-2</v>
      </c>
      <c r="S764" s="203">
        <v>0</v>
      </c>
      <c r="T764" s="204">
        <f>S764*H764</f>
        <v>0</v>
      </c>
      <c r="U764" s="35"/>
      <c r="V764" s="35"/>
      <c r="W764" s="35"/>
      <c r="X764" s="35"/>
      <c r="Y764" s="35"/>
      <c r="Z764" s="35"/>
      <c r="AA764" s="35"/>
      <c r="AB764" s="35"/>
      <c r="AC764" s="35"/>
      <c r="AD764" s="35"/>
      <c r="AE764" s="35"/>
      <c r="AR764" s="205" t="s">
        <v>335</v>
      </c>
      <c r="AT764" s="205" t="s">
        <v>216</v>
      </c>
      <c r="AU764" s="205" t="s">
        <v>89</v>
      </c>
      <c r="AY764" s="18" t="s">
        <v>177</v>
      </c>
      <c r="BE764" s="206">
        <f>IF(N764="základní",J764,0)</f>
        <v>0</v>
      </c>
      <c r="BF764" s="206">
        <f>IF(N764="snížená",J764,0)</f>
        <v>0</v>
      </c>
      <c r="BG764" s="206">
        <f>IF(N764="zákl. přenesená",J764,0)</f>
        <v>0</v>
      </c>
      <c r="BH764" s="206">
        <f>IF(N764="sníž. přenesená",J764,0)</f>
        <v>0</v>
      </c>
      <c r="BI764" s="206">
        <f>IF(N764="nulová",J764,0)</f>
        <v>0</v>
      </c>
      <c r="BJ764" s="18" t="s">
        <v>87</v>
      </c>
      <c r="BK764" s="206">
        <f>ROUND(I764*H764,2)</f>
        <v>0</v>
      </c>
      <c r="BL764" s="18" t="s">
        <v>193</v>
      </c>
      <c r="BM764" s="205" t="s">
        <v>1589</v>
      </c>
    </row>
    <row r="765" spans="1:65" s="2" customFormat="1" ht="24.2" customHeight="1">
      <c r="A765" s="35"/>
      <c r="B765" s="36"/>
      <c r="C765" s="193" t="s">
        <v>1590</v>
      </c>
      <c r="D765" s="193" t="s">
        <v>180</v>
      </c>
      <c r="E765" s="194" t="s">
        <v>1591</v>
      </c>
      <c r="F765" s="195" t="s">
        <v>1592</v>
      </c>
      <c r="G765" s="196" t="s">
        <v>191</v>
      </c>
      <c r="H765" s="197">
        <v>13</v>
      </c>
      <c r="I765" s="198"/>
      <c r="J765" s="199">
        <f>ROUND(I765*H765,2)</f>
        <v>0</v>
      </c>
      <c r="K765" s="200"/>
      <c r="L765" s="40"/>
      <c r="M765" s="201" t="s">
        <v>1</v>
      </c>
      <c r="N765" s="202" t="s">
        <v>45</v>
      </c>
      <c r="O765" s="72"/>
      <c r="P765" s="203">
        <f>O765*H765</f>
        <v>0</v>
      </c>
      <c r="Q765" s="203">
        <v>0</v>
      </c>
      <c r="R765" s="203">
        <f>Q765*H765</f>
        <v>0</v>
      </c>
      <c r="S765" s="203">
        <v>0</v>
      </c>
      <c r="T765" s="204">
        <f>S765*H765</f>
        <v>0</v>
      </c>
      <c r="U765" s="35"/>
      <c r="V765" s="35"/>
      <c r="W765" s="35"/>
      <c r="X765" s="35"/>
      <c r="Y765" s="35"/>
      <c r="Z765" s="35"/>
      <c r="AA765" s="35"/>
      <c r="AB765" s="35"/>
      <c r="AC765" s="35"/>
      <c r="AD765" s="35"/>
      <c r="AE765" s="35"/>
      <c r="AR765" s="205" t="s">
        <v>193</v>
      </c>
      <c r="AT765" s="205" t="s">
        <v>180</v>
      </c>
      <c r="AU765" s="205" t="s">
        <v>89</v>
      </c>
      <c r="AY765" s="18" t="s">
        <v>177</v>
      </c>
      <c r="BE765" s="206">
        <f>IF(N765="základní",J765,0)</f>
        <v>0</v>
      </c>
      <c r="BF765" s="206">
        <f>IF(N765="snížená",J765,0)</f>
        <v>0</v>
      </c>
      <c r="BG765" s="206">
        <f>IF(N765="zákl. přenesená",J765,0)</f>
        <v>0</v>
      </c>
      <c r="BH765" s="206">
        <f>IF(N765="sníž. přenesená",J765,0)</f>
        <v>0</v>
      </c>
      <c r="BI765" s="206">
        <f>IF(N765="nulová",J765,0)</f>
        <v>0</v>
      </c>
      <c r="BJ765" s="18" t="s">
        <v>87</v>
      </c>
      <c r="BK765" s="206">
        <f>ROUND(I765*H765,2)</f>
        <v>0</v>
      </c>
      <c r="BL765" s="18" t="s">
        <v>193</v>
      </c>
      <c r="BM765" s="205" t="s">
        <v>1593</v>
      </c>
    </row>
    <row r="766" spans="1:65" s="13" customFormat="1">
      <c r="B766" s="207"/>
      <c r="C766" s="208"/>
      <c r="D766" s="209" t="s">
        <v>186</v>
      </c>
      <c r="E766" s="210" t="s">
        <v>1</v>
      </c>
      <c r="F766" s="211" t="s">
        <v>1594</v>
      </c>
      <c r="G766" s="208"/>
      <c r="H766" s="212">
        <v>13</v>
      </c>
      <c r="I766" s="213"/>
      <c r="J766" s="208"/>
      <c r="K766" s="208"/>
      <c r="L766" s="214"/>
      <c r="M766" s="215"/>
      <c r="N766" s="216"/>
      <c r="O766" s="216"/>
      <c r="P766" s="216"/>
      <c r="Q766" s="216"/>
      <c r="R766" s="216"/>
      <c r="S766" s="216"/>
      <c r="T766" s="217"/>
      <c r="AT766" s="218" t="s">
        <v>186</v>
      </c>
      <c r="AU766" s="218" t="s">
        <v>89</v>
      </c>
      <c r="AV766" s="13" t="s">
        <v>89</v>
      </c>
      <c r="AW766" s="13" t="s">
        <v>35</v>
      </c>
      <c r="AX766" s="13" t="s">
        <v>87</v>
      </c>
      <c r="AY766" s="218" t="s">
        <v>177</v>
      </c>
    </row>
    <row r="767" spans="1:65" s="2" customFormat="1" ht="24.2" customHeight="1">
      <c r="A767" s="35"/>
      <c r="B767" s="36"/>
      <c r="C767" s="240" t="s">
        <v>1595</v>
      </c>
      <c r="D767" s="240" t="s">
        <v>216</v>
      </c>
      <c r="E767" s="241" t="s">
        <v>1596</v>
      </c>
      <c r="F767" s="242" t="s">
        <v>1597</v>
      </c>
      <c r="G767" s="243" t="s">
        <v>191</v>
      </c>
      <c r="H767" s="244">
        <v>7</v>
      </c>
      <c r="I767" s="245"/>
      <c r="J767" s="246">
        <f t="shared" ref="J767:J773" si="10">ROUND(I767*H767,2)</f>
        <v>0</v>
      </c>
      <c r="K767" s="247"/>
      <c r="L767" s="248"/>
      <c r="M767" s="249" t="s">
        <v>1</v>
      </c>
      <c r="N767" s="250" t="s">
        <v>45</v>
      </c>
      <c r="O767" s="72"/>
      <c r="P767" s="203">
        <f t="shared" ref="P767:P773" si="11">O767*H767</f>
        <v>0</v>
      </c>
      <c r="Q767" s="203">
        <v>2.0500000000000001E-2</v>
      </c>
      <c r="R767" s="203">
        <f t="shared" ref="R767:R773" si="12">Q767*H767</f>
        <v>0.14350000000000002</v>
      </c>
      <c r="S767" s="203">
        <v>0</v>
      </c>
      <c r="T767" s="204">
        <f t="shared" ref="T767:T773" si="13">S767*H767</f>
        <v>0</v>
      </c>
      <c r="U767" s="35"/>
      <c r="V767" s="35"/>
      <c r="W767" s="35"/>
      <c r="X767" s="35"/>
      <c r="Y767" s="35"/>
      <c r="Z767" s="35"/>
      <c r="AA767" s="35"/>
      <c r="AB767" s="35"/>
      <c r="AC767" s="35"/>
      <c r="AD767" s="35"/>
      <c r="AE767" s="35"/>
      <c r="AR767" s="205" t="s">
        <v>335</v>
      </c>
      <c r="AT767" s="205" t="s">
        <v>216</v>
      </c>
      <c r="AU767" s="205" t="s">
        <v>89</v>
      </c>
      <c r="AY767" s="18" t="s">
        <v>177</v>
      </c>
      <c r="BE767" s="206">
        <f t="shared" ref="BE767:BE773" si="14">IF(N767="základní",J767,0)</f>
        <v>0</v>
      </c>
      <c r="BF767" s="206">
        <f t="shared" ref="BF767:BF773" si="15">IF(N767="snížená",J767,0)</f>
        <v>0</v>
      </c>
      <c r="BG767" s="206">
        <f t="shared" ref="BG767:BG773" si="16">IF(N767="zákl. přenesená",J767,0)</f>
        <v>0</v>
      </c>
      <c r="BH767" s="206">
        <f t="shared" ref="BH767:BH773" si="17">IF(N767="sníž. přenesená",J767,0)</f>
        <v>0</v>
      </c>
      <c r="BI767" s="206">
        <f t="shared" ref="BI767:BI773" si="18">IF(N767="nulová",J767,0)</f>
        <v>0</v>
      </c>
      <c r="BJ767" s="18" t="s">
        <v>87</v>
      </c>
      <c r="BK767" s="206">
        <f t="shared" ref="BK767:BK773" si="19">ROUND(I767*H767,2)</f>
        <v>0</v>
      </c>
      <c r="BL767" s="18" t="s">
        <v>193</v>
      </c>
      <c r="BM767" s="205" t="s">
        <v>1598</v>
      </c>
    </row>
    <row r="768" spans="1:65" s="2" customFormat="1" ht="24.2" customHeight="1">
      <c r="A768" s="35"/>
      <c r="B768" s="36"/>
      <c r="C768" s="240" t="s">
        <v>1599</v>
      </c>
      <c r="D768" s="240" t="s">
        <v>216</v>
      </c>
      <c r="E768" s="241" t="s">
        <v>1600</v>
      </c>
      <c r="F768" s="242" t="s">
        <v>1601</v>
      </c>
      <c r="G768" s="243" t="s">
        <v>191</v>
      </c>
      <c r="H768" s="244">
        <v>6</v>
      </c>
      <c r="I768" s="245"/>
      <c r="J768" s="246">
        <f t="shared" si="10"/>
        <v>0</v>
      </c>
      <c r="K768" s="247"/>
      <c r="L768" s="248"/>
      <c r="M768" s="249" t="s">
        <v>1</v>
      </c>
      <c r="N768" s="250" t="s">
        <v>45</v>
      </c>
      <c r="O768" s="72"/>
      <c r="P768" s="203">
        <f t="shared" si="11"/>
        <v>0</v>
      </c>
      <c r="Q768" s="203">
        <v>2.2499999999999999E-2</v>
      </c>
      <c r="R768" s="203">
        <f t="shared" si="12"/>
        <v>0.13500000000000001</v>
      </c>
      <c r="S768" s="203">
        <v>0</v>
      </c>
      <c r="T768" s="204">
        <f t="shared" si="13"/>
        <v>0</v>
      </c>
      <c r="U768" s="35"/>
      <c r="V768" s="35"/>
      <c r="W768" s="35"/>
      <c r="X768" s="35"/>
      <c r="Y768" s="35"/>
      <c r="Z768" s="35"/>
      <c r="AA768" s="35"/>
      <c r="AB768" s="35"/>
      <c r="AC768" s="35"/>
      <c r="AD768" s="35"/>
      <c r="AE768" s="35"/>
      <c r="AR768" s="205" t="s">
        <v>335</v>
      </c>
      <c r="AT768" s="205" t="s">
        <v>216</v>
      </c>
      <c r="AU768" s="205" t="s">
        <v>89</v>
      </c>
      <c r="AY768" s="18" t="s">
        <v>177</v>
      </c>
      <c r="BE768" s="206">
        <f t="shared" si="14"/>
        <v>0</v>
      </c>
      <c r="BF768" s="206">
        <f t="shared" si="15"/>
        <v>0</v>
      </c>
      <c r="BG768" s="206">
        <f t="shared" si="16"/>
        <v>0</v>
      </c>
      <c r="BH768" s="206">
        <f t="shared" si="17"/>
        <v>0</v>
      </c>
      <c r="BI768" s="206">
        <f t="shared" si="18"/>
        <v>0</v>
      </c>
      <c r="BJ768" s="18" t="s">
        <v>87</v>
      </c>
      <c r="BK768" s="206">
        <f t="shared" si="19"/>
        <v>0</v>
      </c>
      <c r="BL768" s="18" t="s">
        <v>193</v>
      </c>
      <c r="BM768" s="205" t="s">
        <v>1602</v>
      </c>
    </row>
    <row r="769" spans="1:65" s="2" customFormat="1" ht="24.2" customHeight="1">
      <c r="A769" s="35"/>
      <c r="B769" s="36"/>
      <c r="C769" s="193" t="s">
        <v>1603</v>
      </c>
      <c r="D769" s="193" t="s">
        <v>180</v>
      </c>
      <c r="E769" s="194" t="s">
        <v>1604</v>
      </c>
      <c r="F769" s="195" t="s">
        <v>1605</v>
      </c>
      <c r="G769" s="196" t="s">
        <v>191</v>
      </c>
      <c r="H769" s="197">
        <v>3</v>
      </c>
      <c r="I769" s="198"/>
      <c r="J769" s="199">
        <f t="shared" si="10"/>
        <v>0</v>
      </c>
      <c r="K769" s="200"/>
      <c r="L769" s="40"/>
      <c r="M769" s="201" t="s">
        <v>1</v>
      </c>
      <c r="N769" s="202" t="s">
        <v>45</v>
      </c>
      <c r="O769" s="72"/>
      <c r="P769" s="203">
        <f t="shared" si="11"/>
        <v>0</v>
      </c>
      <c r="Q769" s="203">
        <v>0</v>
      </c>
      <c r="R769" s="203">
        <f t="shared" si="12"/>
        <v>0</v>
      </c>
      <c r="S769" s="203">
        <v>0</v>
      </c>
      <c r="T769" s="204">
        <f t="shared" si="13"/>
        <v>0</v>
      </c>
      <c r="U769" s="35"/>
      <c r="V769" s="35"/>
      <c r="W769" s="35"/>
      <c r="X769" s="35"/>
      <c r="Y769" s="35"/>
      <c r="Z769" s="35"/>
      <c r="AA769" s="35"/>
      <c r="AB769" s="35"/>
      <c r="AC769" s="35"/>
      <c r="AD769" s="35"/>
      <c r="AE769" s="35"/>
      <c r="AR769" s="205" t="s">
        <v>193</v>
      </c>
      <c r="AT769" s="205" t="s">
        <v>180</v>
      </c>
      <c r="AU769" s="205" t="s">
        <v>89</v>
      </c>
      <c r="AY769" s="18" t="s">
        <v>177</v>
      </c>
      <c r="BE769" s="206">
        <f t="shared" si="14"/>
        <v>0</v>
      </c>
      <c r="BF769" s="206">
        <f t="shared" si="15"/>
        <v>0</v>
      </c>
      <c r="BG769" s="206">
        <f t="shared" si="16"/>
        <v>0</v>
      </c>
      <c r="BH769" s="206">
        <f t="shared" si="17"/>
        <v>0</v>
      </c>
      <c r="BI769" s="206">
        <f t="shared" si="18"/>
        <v>0</v>
      </c>
      <c r="BJ769" s="18" t="s">
        <v>87</v>
      </c>
      <c r="BK769" s="206">
        <f t="shared" si="19"/>
        <v>0</v>
      </c>
      <c r="BL769" s="18" t="s">
        <v>193</v>
      </c>
      <c r="BM769" s="205" t="s">
        <v>1606</v>
      </c>
    </row>
    <row r="770" spans="1:65" s="2" customFormat="1" ht="24.2" customHeight="1">
      <c r="A770" s="35"/>
      <c r="B770" s="36"/>
      <c r="C770" s="240" t="s">
        <v>1607</v>
      </c>
      <c r="D770" s="240" t="s">
        <v>216</v>
      </c>
      <c r="E770" s="241" t="s">
        <v>1608</v>
      </c>
      <c r="F770" s="242" t="s">
        <v>1609</v>
      </c>
      <c r="G770" s="243" t="s">
        <v>191</v>
      </c>
      <c r="H770" s="244">
        <v>1</v>
      </c>
      <c r="I770" s="245"/>
      <c r="J770" s="246">
        <f t="shared" si="10"/>
        <v>0</v>
      </c>
      <c r="K770" s="247"/>
      <c r="L770" s="248"/>
      <c r="M770" s="249" t="s">
        <v>1</v>
      </c>
      <c r="N770" s="250" t="s">
        <v>45</v>
      </c>
      <c r="O770" s="72"/>
      <c r="P770" s="203">
        <f t="shared" si="11"/>
        <v>0</v>
      </c>
      <c r="Q770" s="203">
        <v>0.04</v>
      </c>
      <c r="R770" s="203">
        <f t="shared" si="12"/>
        <v>0.04</v>
      </c>
      <c r="S770" s="203">
        <v>0</v>
      </c>
      <c r="T770" s="204">
        <f t="shared" si="13"/>
        <v>0</v>
      </c>
      <c r="U770" s="35"/>
      <c r="V770" s="35"/>
      <c r="W770" s="35"/>
      <c r="X770" s="35"/>
      <c r="Y770" s="35"/>
      <c r="Z770" s="35"/>
      <c r="AA770" s="35"/>
      <c r="AB770" s="35"/>
      <c r="AC770" s="35"/>
      <c r="AD770" s="35"/>
      <c r="AE770" s="35"/>
      <c r="AR770" s="205" t="s">
        <v>335</v>
      </c>
      <c r="AT770" s="205" t="s">
        <v>216</v>
      </c>
      <c r="AU770" s="205" t="s">
        <v>89</v>
      </c>
      <c r="AY770" s="18" t="s">
        <v>177</v>
      </c>
      <c r="BE770" s="206">
        <f t="shared" si="14"/>
        <v>0</v>
      </c>
      <c r="BF770" s="206">
        <f t="shared" si="15"/>
        <v>0</v>
      </c>
      <c r="BG770" s="206">
        <f t="shared" si="16"/>
        <v>0</v>
      </c>
      <c r="BH770" s="206">
        <f t="shared" si="17"/>
        <v>0</v>
      </c>
      <c r="BI770" s="206">
        <f t="shared" si="18"/>
        <v>0</v>
      </c>
      <c r="BJ770" s="18" t="s">
        <v>87</v>
      </c>
      <c r="BK770" s="206">
        <f t="shared" si="19"/>
        <v>0</v>
      </c>
      <c r="BL770" s="18" t="s">
        <v>193</v>
      </c>
      <c r="BM770" s="205" t="s">
        <v>1610</v>
      </c>
    </row>
    <row r="771" spans="1:65" s="2" customFormat="1" ht="24.2" customHeight="1">
      <c r="A771" s="35"/>
      <c r="B771" s="36"/>
      <c r="C771" s="240" t="s">
        <v>1611</v>
      </c>
      <c r="D771" s="240" t="s">
        <v>216</v>
      </c>
      <c r="E771" s="241" t="s">
        <v>1612</v>
      </c>
      <c r="F771" s="242" t="s">
        <v>1613</v>
      </c>
      <c r="G771" s="243" t="s">
        <v>191</v>
      </c>
      <c r="H771" s="244">
        <v>1</v>
      </c>
      <c r="I771" s="245"/>
      <c r="J771" s="246">
        <f t="shared" si="10"/>
        <v>0</v>
      </c>
      <c r="K771" s="247"/>
      <c r="L771" s="248"/>
      <c r="M771" s="249" t="s">
        <v>1</v>
      </c>
      <c r="N771" s="250" t="s">
        <v>45</v>
      </c>
      <c r="O771" s="72"/>
      <c r="P771" s="203">
        <f t="shared" si="11"/>
        <v>0</v>
      </c>
      <c r="Q771" s="203">
        <v>4.3999999999999997E-2</v>
      </c>
      <c r="R771" s="203">
        <f t="shared" si="12"/>
        <v>4.3999999999999997E-2</v>
      </c>
      <c r="S771" s="203">
        <v>0</v>
      </c>
      <c r="T771" s="204">
        <f t="shared" si="13"/>
        <v>0</v>
      </c>
      <c r="U771" s="35"/>
      <c r="V771" s="35"/>
      <c r="W771" s="35"/>
      <c r="X771" s="35"/>
      <c r="Y771" s="35"/>
      <c r="Z771" s="35"/>
      <c r="AA771" s="35"/>
      <c r="AB771" s="35"/>
      <c r="AC771" s="35"/>
      <c r="AD771" s="35"/>
      <c r="AE771" s="35"/>
      <c r="AR771" s="205" t="s">
        <v>335</v>
      </c>
      <c r="AT771" s="205" t="s">
        <v>216</v>
      </c>
      <c r="AU771" s="205" t="s">
        <v>89</v>
      </c>
      <c r="AY771" s="18" t="s">
        <v>177</v>
      </c>
      <c r="BE771" s="206">
        <f t="shared" si="14"/>
        <v>0</v>
      </c>
      <c r="BF771" s="206">
        <f t="shared" si="15"/>
        <v>0</v>
      </c>
      <c r="BG771" s="206">
        <f t="shared" si="16"/>
        <v>0</v>
      </c>
      <c r="BH771" s="206">
        <f t="shared" si="17"/>
        <v>0</v>
      </c>
      <c r="BI771" s="206">
        <f t="shared" si="18"/>
        <v>0</v>
      </c>
      <c r="BJ771" s="18" t="s">
        <v>87</v>
      </c>
      <c r="BK771" s="206">
        <f t="shared" si="19"/>
        <v>0</v>
      </c>
      <c r="BL771" s="18" t="s">
        <v>193</v>
      </c>
      <c r="BM771" s="205" t="s">
        <v>1614</v>
      </c>
    </row>
    <row r="772" spans="1:65" s="2" customFormat="1" ht="24.2" customHeight="1">
      <c r="A772" s="35"/>
      <c r="B772" s="36"/>
      <c r="C772" s="240" t="s">
        <v>1615</v>
      </c>
      <c r="D772" s="240" t="s">
        <v>216</v>
      </c>
      <c r="E772" s="241" t="s">
        <v>1616</v>
      </c>
      <c r="F772" s="242" t="s">
        <v>1617</v>
      </c>
      <c r="G772" s="243" t="s">
        <v>191</v>
      </c>
      <c r="H772" s="244">
        <v>1</v>
      </c>
      <c r="I772" s="245"/>
      <c r="J772" s="246">
        <f t="shared" si="10"/>
        <v>0</v>
      </c>
      <c r="K772" s="247"/>
      <c r="L772" s="248"/>
      <c r="M772" s="249" t="s">
        <v>1</v>
      </c>
      <c r="N772" s="250" t="s">
        <v>45</v>
      </c>
      <c r="O772" s="72"/>
      <c r="P772" s="203">
        <f t="shared" si="11"/>
        <v>0</v>
      </c>
      <c r="Q772" s="203">
        <v>4.2999999999999997E-2</v>
      </c>
      <c r="R772" s="203">
        <f t="shared" si="12"/>
        <v>4.2999999999999997E-2</v>
      </c>
      <c r="S772" s="203">
        <v>0</v>
      </c>
      <c r="T772" s="204">
        <f t="shared" si="13"/>
        <v>0</v>
      </c>
      <c r="U772" s="35"/>
      <c r="V772" s="35"/>
      <c r="W772" s="35"/>
      <c r="X772" s="35"/>
      <c r="Y772" s="35"/>
      <c r="Z772" s="35"/>
      <c r="AA772" s="35"/>
      <c r="AB772" s="35"/>
      <c r="AC772" s="35"/>
      <c r="AD772" s="35"/>
      <c r="AE772" s="35"/>
      <c r="AR772" s="205" t="s">
        <v>335</v>
      </c>
      <c r="AT772" s="205" t="s">
        <v>216</v>
      </c>
      <c r="AU772" s="205" t="s">
        <v>89</v>
      </c>
      <c r="AY772" s="18" t="s">
        <v>177</v>
      </c>
      <c r="BE772" s="206">
        <f t="shared" si="14"/>
        <v>0</v>
      </c>
      <c r="BF772" s="206">
        <f t="shared" si="15"/>
        <v>0</v>
      </c>
      <c r="BG772" s="206">
        <f t="shared" si="16"/>
        <v>0</v>
      </c>
      <c r="BH772" s="206">
        <f t="shared" si="17"/>
        <v>0</v>
      </c>
      <c r="BI772" s="206">
        <f t="shared" si="18"/>
        <v>0</v>
      </c>
      <c r="BJ772" s="18" t="s">
        <v>87</v>
      </c>
      <c r="BK772" s="206">
        <f t="shared" si="19"/>
        <v>0</v>
      </c>
      <c r="BL772" s="18" t="s">
        <v>193</v>
      </c>
      <c r="BM772" s="205" t="s">
        <v>1618</v>
      </c>
    </row>
    <row r="773" spans="1:65" s="2" customFormat="1" ht="16.5" customHeight="1">
      <c r="A773" s="35"/>
      <c r="B773" s="36"/>
      <c r="C773" s="240" t="s">
        <v>1619</v>
      </c>
      <c r="D773" s="240" t="s">
        <v>216</v>
      </c>
      <c r="E773" s="241" t="s">
        <v>1620</v>
      </c>
      <c r="F773" s="242" t="s">
        <v>1621</v>
      </c>
      <c r="G773" s="243" t="s">
        <v>191</v>
      </c>
      <c r="H773" s="244">
        <v>46</v>
      </c>
      <c r="I773" s="245"/>
      <c r="J773" s="246">
        <f t="shared" si="10"/>
        <v>0</v>
      </c>
      <c r="K773" s="247"/>
      <c r="L773" s="248"/>
      <c r="M773" s="249" t="s">
        <v>1</v>
      </c>
      <c r="N773" s="250" t="s">
        <v>45</v>
      </c>
      <c r="O773" s="72"/>
      <c r="P773" s="203">
        <f t="shared" si="11"/>
        <v>0</v>
      </c>
      <c r="Q773" s="203">
        <v>2.2000000000000001E-3</v>
      </c>
      <c r="R773" s="203">
        <f t="shared" si="12"/>
        <v>0.10120000000000001</v>
      </c>
      <c r="S773" s="203">
        <v>0</v>
      </c>
      <c r="T773" s="204">
        <f t="shared" si="13"/>
        <v>0</v>
      </c>
      <c r="U773" s="35"/>
      <c r="V773" s="35"/>
      <c r="W773" s="35"/>
      <c r="X773" s="35"/>
      <c r="Y773" s="35"/>
      <c r="Z773" s="35"/>
      <c r="AA773" s="35"/>
      <c r="AB773" s="35"/>
      <c r="AC773" s="35"/>
      <c r="AD773" s="35"/>
      <c r="AE773" s="35"/>
      <c r="AR773" s="205" t="s">
        <v>335</v>
      </c>
      <c r="AT773" s="205" t="s">
        <v>216</v>
      </c>
      <c r="AU773" s="205" t="s">
        <v>89</v>
      </c>
      <c r="AY773" s="18" t="s">
        <v>177</v>
      </c>
      <c r="BE773" s="206">
        <f t="shared" si="14"/>
        <v>0</v>
      </c>
      <c r="BF773" s="206">
        <f t="shared" si="15"/>
        <v>0</v>
      </c>
      <c r="BG773" s="206">
        <f t="shared" si="16"/>
        <v>0</v>
      </c>
      <c r="BH773" s="206">
        <f t="shared" si="17"/>
        <v>0</v>
      </c>
      <c r="BI773" s="206">
        <f t="shared" si="18"/>
        <v>0</v>
      </c>
      <c r="BJ773" s="18" t="s">
        <v>87</v>
      </c>
      <c r="BK773" s="206">
        <f t="shared" si="19"/>
        <v>0</v>
      </c>
      <c r="BL773" s="18" t="s">
        <v>193</v>
      </c>
      <c r="BM773" s="205" t="s">
        <v>1622</v>
      </c>
    </row>
    <row r="774" spans="1:65" s="13" customFormat="1">
      <c r="B774" s="207"/>
      <c r="C774" s="208"/>
      <c r="D774" s="209" t="s">
        <v>186</v>
      </c>
      <c r="E774" s="210" t="s">
        <v>1</v>
      </c>
      <c r="F774" s="211" t="s">
        <v>1623</v>
      </c>
      <c r="G774" s="208"/>
      <c r="H774" s="212">
        <v>46</v>
      </c>
      <c r="I774" s="213"/>
      <c r="J774" s="208"/>
      <c r="K774" s="208"/>
      <c r="L774" s="214"/>
      <c r="M774" s="215"/>
      <c r="N774" s="216"/>
      <c r="O774" s="216"/>
      <c r="P774" s="216"/>
      <c r="Q774" s="216"/>
      <c r="R774" s="216"/>
      <c r="S774" s="216"/>
      <c r="T774" s="217"/>
      <c r="AT774" s="218" t="s">
        <v>186</v>
      </c>
      <c r="AU774" s="218" t="s">
        <v>89</v>
      </c>
      <c r="AV774" s="13" t="s">
        <v>89</v>
      </c>
      <c r="AW774" s="13" t="s">
        <v>35</v>
      </c>
      <c r="AX774" s="13" t="s">
        <v>87</v>
      </c>
      <c r="AY774" s="218" t="s">
        <v>177</v>
      </c>
    </row>
    <row r="775" spans="1:65" s="2" customFormat="1" ht="16.5" customHeight="1">
      <c r="A775" s="35"/>
      <c r="B775" s="36"/>
      <c r="C775" s="240" t="s">
        <v>1624</v>
      </c>
      <c r="D775" s="240" t="s">
        <v>216</v>
      </c>
      <c r="E775" s="241" t="s">
        <v>1625</v>
      </c>
      <c r="F775" s="242" t="s">
        <v>1626</v>
      </c>
      <c r="G775" s="243" t="s">
        <v>191</v>
      </c>
      <c r="H775" s="244">
        <v>29</v>
      </c>
      <c r="I775" s="245"/>
      <c r="J775" s="246">
        <f>ROUND(I775*H775,2)</f>
        <v>0</v>
      </c>
      <c r="K775" s="247"/>
      <c r="L775" s="248"/>
      <c r="M775" s="249" t="s">
        <v>1</v>
      </c>
      <c r="N775" s="250" t="s">
        <v>45</v>
      </c>
      <c r="O775" s="72"/>
      <c r="P775" s="203">
        <f>O775*H775</f>
        <v>0</v>
      </c>
      <c r="Q775" s="203">
        <v>2.2000000000000001E-3</v>
      </c>
      <c r="R775" s="203">
        <f>Q775*H775</f>
        <v>6.3800000000000009E-2</v>
      </c>
      <c r="S775" s="203">
        <v>0</v>
      </c>
      <c r="T775" s="204">
        <f>S775*H775</f>
        <v>0</v>
      </c>
      <c r="U775" s="35"/>
      <c r="V775" s="35"/>
      <c r="W775" s="35"/>
      <c r="X775" s="35"/>
      <c r="Y775" s="35"/>
      <c r="Z775" s="35"/>
      <c r="AA775" s="35"/>
      <c r="AB775" s="35"/>
      <c r="AC775" s="35"/>
      <c r="AD775" s="35"/>
      <c r="AE775" s="35"/>
      <c r="AR775" s="205" t="s">
        <v>335</v>
      </c>
      <c r="AT775" s="205" t="s">
        <v>216</v>
      </c>
      <c r="AU775" s="205" t="s">
        <v>89</v>
      </c>
      <c r="AY775" s="18" t="s">
        <v>177</v>
      </c>
      <c r="BE775" s="206">
        <f>IF(N775="základní",J775,0)</f>
        <v>0</v>
      </c>
      <c r="BF775" s="206">
        <f>IF(N775="snížená",J775,0)</f>
        <v>0</v>
      </c>
      <c r="BG775" s="206">
        <f>IF(N775="zákl. přenesená",J775,0)</f>
        <v>0</v>
      </c>
      <c r="BH775" s="206">
        <f>IF(N775="sníž. přenesená",J775,0)</f>
        <v>0</v>
      </c>
      <c r="BI775" s="206">
        <f>IF(N775="nulová",J775,0)</f>
        <v>0</v>
      </c>
      <c r="BJ775" s="18" t="s">
        <v>87</v>
      </c>
      <c r="BK775" s="206">
        <f>ROUND(I775*H775,2)</f>
        <v>0</v>
      </c>
      <c r="BL775" s="18" t="s">
        <v>193</v>
      </c>
      <c r="BM775" s="205" t="s">
        <v>1627</v>
      </c>
    </row>
    <row r="776" spans="1:65" s="13" customFormat="1">
      <c r="B776" s="207"/>
      <c r="C776" s="208"/>
      <c r="D776" s="209" t="s">
        <v>186</v>
      </c>
      <c r="E776" s="210" t="s">
        <v>1</v>
      </c>
      <c r="F776" s="211" t="s">
        <v>1628</v>
      </c>
      <c r="G776" s="208"/>
      <c r="H776" s="212">
        <v>29</v>
      </c>
      <c r="I776" s="213"/>
      <c r="J776" s="208"/>
      <c r="K776" s="208"/>
      <c r="L776" s="214"/>
      <c r="M776" s="215"/>
      <c r="N776" s="216"/>
      <c r="O776" s="216"/>
      <c r="P776" s="216"/>
      <c r="Q776" s="216"/>
      <c r="R776" s="216"/>
      <c r="S776" s="216"/>
      <c r="T776" s="217"/>
      <c r="AT776" s="218" t="s">
        <v>186</v>
      </c>
      <c r="AU776" s="218" t="s">
        <v>89</v>
      </c>
      <c r="AV776" s="13" t="s">
        <v>89</v>
      </c>
      <c r="AW776" s="13" t="s">
        <v>35</v>
      </c>
      <c r="AX776" s="13" t="s">
        <v>87</v>
      </c>
      <c r="AY776" s="218" t="s">
        <v>177</v>
      </c>
    </row>
    <row r="777" spans="1:65" s="2" customFormat="1" ht="33" customHeight="1">
      <c r="A777" s="35"/>
      <c r="B777" s="36"/>
      <c r="C777" s="193" t="s">
        <v>1629</v>
      </c>
      <c r="D777" s="193" t="s">
        <v>180</v>
      </c>
      <c r="E777" s="194" t="s">
        <v>1630</v>
      </c>
      <c r="F777" s="195" t="s">
        <v>1631</v>
      </c>
      <c r="G777" s="196" t="s">
        <v>191</v>
      </c>
      <c r="H777" s="197">
        <v>16</v>
      </c>
      <c r="I777" s="198"/>
      <c r="J777" s="199">
        <f>ROUND(I777*H777,2)</f>
        <v>0</v>
      </c>
      <c r="K777" s="200"/>
      <c r="L777" s="40"/>
      <c r="M777" s="201" t="s">
        <v>1</v>
      </c>
      <c r="N777" s="202" t="s">
        <v>45</v>
      </c>
      <c r="O777" s="72"/>
      <c r="P777" s="203">
        <f>O777*H777</f>
        <v>0</v>
      </c>
      <c r="Q777" s="203">
        <v>0</v>
      </c>
      <c r="R777" s="203">
        <f>Q777*H777</f>
        <v>0</v>
      </c>
      <c r="S777" s="203">
        <v>0</v>
      </c>
      <c r="T777" s="204">
        <f>S777*H777</f>
        <v>0</v>
      </c>
      <c r="U777" s="35"/>
      <c r="V777" s="35"/>
      <c r="W777" s="35"/>
      <c r="X777" s="35"/>
      <c r="Y777" s="35"/>
      <c r="Z777" s="35"/>
      <c r="AA777" s="35"/>
      <c r="AB777" s="35"/>
      <c r="AC777" s="35"/>
      <c r="AD777" s="35"/>
      <c r="AE777" s="35"/>
      <c r="AR777" s="205" t="s">
        <v>193</v>
      </c>
      <c r="AT777" s="205" t="s">
        <v>180</v>
      </c>
      <c r="AU777" s="205" t="s">
        <v>89</v>
      </c>
      <c r="AY777" s="18" t="s">
        <v>177</v>
      </c>
      <c r="BE777" s="206">
        <f>IF(N777="základní",J777,0)</f>
        <v>0</v>
      </c>
      <c r="BF777" s="206">
        <f>IF(N777="snížená",J777,0)</f>
        <v>0</v>
      </c>
      <c r="BG777" s="206">
        <f>IF(N777="zákl. přenesená",J777,0)</f>
        <v>0</v>
      </c>
      <c r="BH777" s="206">
        <f>IF(N777="sníž. přenesená",J777,0)</f>
        <v>0</v>
      </c>
      <c r="BI777" s="206">
        <f>IF(N777="nulová",J777,0)</f>
        <v>0</v>
      </c>
      <c r="BJ777" s="18" t="s">
        <v>87</v>
      </c>
      <c r="BK777" s="206">
        <f>ROUND(I777*H777,2)</f>
        <v>0</v>
      </c>
      <c r="BL777" s="18" t="s">
        <v>193</v>
      </c>
      <c r="BM777" s="205" t="s">
        <v>1632</v>
      </c>
    </row>
    <row r="778" spans="1:65" s="15" customFormat="1">
      <c r="B778" s="230"/>
      <c r="C778" s="231"/>
      <c r="D778" s="209" t="s">
        <v>186</v>
      </c>
      <c r="E778" s="232" t="s">
        <v>1</v>
      </c>
      <c r="F778" s="233" t="s">
        <v>1022</v>
      </c>
      <c r="G778" s="231"/>
      <c r="H778" s="232" t="s">
        <v>1</v>
      </c>
      <c r="I778" s="234"/>
      <c r="J778" s="231"/>
      <c r="K778" s="231"/>
      <c r="L778" s="235"/>
      <c r="M778" s="236"/>
      <c r="N778" s="237"/>
      <c r="O778" s="237"/>
      <c r="P778" s="237"/>
      <c r="Q778" s="237"/>
      <c r="R778" s="237"/>
      <c r="S778" s="237"/>
      <c r="T778" s="238"/>
      <c r="AT778" s="239" t="s">
        <v>186</v>
      </c>
      <c r="AU778" s="239" t="s">
        <v>89</v>
      </c>
      <c r="AV778" s="15" t="s">
        <v>87</v>
      </c>
      <c r="AW778" s="15" t="s">
        <v>35</v>
      </c>
      <c r="AX778" s="15" t="s">
        <v>80</v>
      </c>
      <c r="AY778" s="239" t="s">
        <v>177</v>
      </c>
    </row>
    <row r="779" spans="1:65" s="15" customFormat="1">
      <c r="B779" s="230"/>
      <c r="C779" s="231"/>
      <c r="D779" s="209" t="s">
        <v>186</v>
      </c>
      <c r="E779" s="232" t="s">
        <v>1</v>
      </c>
      <c r="F779" s="233" t="s">
        <v>1633</v>
      </c>
      <c r="G779" s="231"/>
      <c r="H779" s="232" t="s">
        <v>1</v>
      </c>
      <c r="I779" s="234"/>
      <c r="J779" s="231"/>
      <c r="K779" s="231"/>
      <c r="L779" s="235"/>
      <c r="M779" s="236"/>
      <c r="N779" s="237"/>
      <c r="O779" s="237"/>
      <c r="P779" s="237"/>
      <c r="Q779" s="237"/>
      <c r="R779" s="237"/>
      <c r="S779" s="237"/>
      <c r="T779" s="238"/>
      <c r="AT779" s="239" t="s">
        <v>186</v>
      </c>
      <c r="AU779" s="239" t="s">
        <v>89</v>
      </c>
      <c r="AV779" s="15" t="s">
        <v>87</v>
      </c>
      <c r="AW779" s="15" t="s">
        <v>35</v>
      </c>
      <c r="AX779" s="15" t="s">
        <v>80</v>
      </c>
      <c r="AY779" s="239" t="s">
        <v>177</v>
      </c>
    </row>
    <row r="780" spans="1:65" s="13" customFormat="1">
      <c r="B780" s="207"/>
      <c r="C780" s="208"/>
      <c r="D780" s="209" t="s">
        <v>186</v>
      </c>
      <c r="E780" s="210" t="s">
        <v>1</v>
      </c>
      <c r="F780" s="211" t="s">
        <v>1634</v>
      </c>
      <c r="G780" s="208"/>
      <c r="H780" s="212">
        <v>10</v>
      </c>
      <c r="I780" s="213"/>
      <c r="J780" s="208"/>
      <c r="K780" s="208"/>
      <c r="L780" s="214"/>
      <c r="M780" s="215"/>
      <c r="N780" s="216"/>
      <c r="O780" s="216"/>
      <c r="P780" s="216"/>
      <c r="Q780" s="216"/>
      <c r="R780" s="216"/>
      <c r="S780" s="216"/>
      <c r="T780" s="217"/>
      <c r="AT780" s="218" t="s">
        <v>186</v>
      </c>
      <c r="AU780" s="218" t="s">
        <v>89</v>
      </c>
      <c r="AV780" s="13" t="s">
        <v>89</v>
      </c>
      <c r="AW780" s="13" t="s">
        <v>35</v>
      </c>
      <c r="AX780" s="13" t="s">
        <v>80</v>
      </c>
      <c r="AY780" s="218" t="s">
        <v>177</v>
      </c>
    </row>
    <row r="781" spans="1:65" s="13" customFormat="1">
      <c r="B781" s="207"/>
      <c r="C781" s="208"/>
      <c r="D781" s="209" t="s">
        <v>186</v>
      </c>
      <c r="E781" s="210" t="s">
        <v>1</v>
      </c>
      <c r="F781" s="211" t="s">
        <v>1635</v>
      </c>
      <c r="G781" s="208"/>
      <c r="H781" s="212">
        <v>2</v>
      </c>
      <c r="I781" s="213"/>
      <c r="J781" s="208"/>
      <c r="K781" s="208"/>
      <c r="L781" s="214"/>
      <c r="M781" s="215"/>
      <c r="N781" s="216"/>
      <c r="O781" s="216"/>
      <c r="P781" s="216"/>
      <c r="Q781" s="216"/>
      <c r="R781" s="216"/>
      <c r="S781" s="216"/>
      <c r="T781" s="217"/>
      <c r="AT781" s="218" t="s">
        <v>186</v>
      </c>
      <c r="AU781" s="218" t="s">
        <v>89</v>
      </c>
      <c r="AV781" s="13" t="s">
        <v>89</v>
      </c>
      <c r="AW781" s="13" t="s">
        <v>35</v>
      </c>
      <c r="AX781" s="13" t="s">
        <v>80</v>
      </c>
      <c r="AY781" s="218" t="s">
        <v>177</v>
      </c>
    </row>
    <row r="782" spans="1:65" s="15" customFormat="1">
      <c r="B782" s="230"/>
      <c r="C782" s="231"/>
      <c r="D782" s="209" t="s">
        <v>186</v>
      </c>
      <c r="E782" s="232" t="s">
        <v>1</v>
      </c>
      <c r="F782" s="233" t="s">
        <v>1636</v>
      </c>
      <c r="G782" s="231"/>
      <c r="H782" s="232" t="s">
        <v>1</v>
      </c>
      <c r="I782" s="234"/>
      <c r="J782" s="231"/>
      <c r="K782" s="231"/>
      <c r="L782" s="235"/>
      <c r="M782" s="236"/>
      <c r="N782" s="237"/>
      <c r="O782" s="237"/>
      <c r="P782" s="237"/>
      <c r="Q782" s="237"/>
      <c r="R782" s="237"/>
      <c r="S782" s="237"/>
      <c r="T782" s="238"/>
      <c r="AT782" s="239" t="s">
        <v>186</v>
      </c>
      <c r="AU782" s="239" t="s">
        <v>89</v>
      </c>
      <c r="AV782" s="15" t="s">
        <v>87</v>
      </c>
      <c r="AW782" s="15" t="s">
        <v>35</v>
      </c>
      <c r="AX782" s="15" t="s">
        <v>80</v>
      </c>
      <c r="AY782" s="239" t="s">
        <v>177</v>
      </c>
    </row>
    <row r="783" spans="1:65" s="13" customFormat="1">
      <c r="B783" s="207"/>
      <c r="C783" s="208"/>
      <c r="D783" s="209" t="s">
        <v>186</v>
      </c>
      <c r="E783" s="210" t="s">
        <v>1</v>
      </c>
      <c r="F783" s="211" t="s">
        <v>1637</v>
      </c>
      <c r="G783" s="208"/>
      <c r="H783" s="212">
        <v>1</v>
      </c>
      <c r="I783" s="213"/>
      <c r="J783" s="208"/>
      <c r="K783" s="208"/>
      <c r="L783" s="214"/>
      <c r="M783" s="215"/>
      <c r="N783" s="216"/>
      <c r="O783" s="216"/>
      <c r="P783" s="216"/>
      <c r="Q783" s="216"/>
      <c r="R783" s="216"/>
      <c r="S783" s="216"/>
      <c r="T783" s="217"/>
      <c r="AT783" s="218" t="s">
        <v>186</v>
      </c>
      <c r="AU783" s="218" t="s">
        <v>89</v>
      </c>
      <c r="AV783" s="13" t="s">
        <v>89</v>
      </c>
      <c r="AW783" s="13" t="s">
        <v>35</v>
      </c>
      <c r="AX783" s="13" t="s">
        <v>80</v>
      </c>
      <c r="AY783" s="218" t="s">
        <v>177</v>
      </c>
    </row>
    <row r="784" spans="1:65" s="13" customFormat="1">
      <c r="B784" s="207"/>
      <c r="C784" s="208"/>
      <c r="D784" s="209" t="s">
        <v>186</v>
      </c>
      <c r="E784" s="210" t="s">
        <v>1</v>
      </c>
      <c r="F784" s="211" t="s">
        <v>1638</v>
      </c>
      <c r="G784" s="208"/>
      <c r="H784" s="212">
        <v>1</v>
      </c>
      <c r="I784" s="213"/>
      <c r="J784" s="208"/>
      <c r="K784" s="208"/>
      <c r="L784" s="214"/>
      <c r="M784" s="215"/>
      <c r="N784" s="216"/>
      <c r="O784" s="216"/>
      <c r="P784" s="216"/>
      <c r="Q784" s="216"/>
      <c r="R784" s="216"/>
      <c r="S784" s="216"/>
      <c r="T784" s="217"/>
      <c r="AT784" s="218" t="s">
        <v>186</v>
      </c>
      <c r="AU784" s="218" t="s">
        <v>89</v>
      </c>
      <c r="AV784" s="13" t="s">
        <v>89</v>
      </c>
      <c r="AW784" s="13" t="s">
        <v>35</v>
      </c>
      <c r="AX784" s="13" t="s">
        <v>80</v>
      </c>
      <c r="AY784" s="218" t="s">
        <v>177</v>
      </c>
    </row>
    <row r="785" spans="1:65" s="13" customFormat="1">
      <c r="B785" s="207"/>
      <c r="C785" s="208"/>
      <c r="D785" s="209" t="s">
        <v>186</v>
      </c>
      <c r="E785" s="210" t="s">
        <v>1</v>
      </c>
      <c r="F785" s="211" t="s">
        <v>1639</v>
      </c>
      <c r="G785" s="208"/>
      <c r="H785" s="212">
        <v>2</v>
      </c>
      <c r="I785" s="213"/>
      <c r="J785" s="208"/>
      <c r="K785" s="208"/>
      <c r="L785" s="214"/>
      <c r="M785" s="215"/>
      <c r="N785" s="216"/>
      <c r="O785" s="216"/>
      <c r="P785" s="216"/>
      <c r="Q785" s="216"/>
      <c r="R785" s="216"/>
      <c r="S785" s="216"/>
      <c r="T785" s="217"/>
      <c r="AT785" s="218" t="s">
        <v>186</v>
      </c>
      <c r="AU785" s="218" t="s">
        <v>89</v>
      </c>
      <c r="AV785" s="13" t="s">
        <v>89</v>
      </c>
      <c r="AW785" s="13" t="s">
        <v>35</v>
      </c>
      <c r="AX785" s="13" t="s">
        <v>80</v>
      </c>
      <c r="AY785" s="218" t="s">
        <v>177</v>
      </c>
    </row>
    <row r="786" spans="1:65" s="14" customFormat="1">
      <c r="B786" s="219"/>
      <c r="C786" s="220"/>
      <c r="D786" s="209" t="s">
        <v>186</v>
      </c>
      <c r="E786" s="221" t="s">
        <v>1</v>
      </c>
      <c r="F786" s="222" t="s">
        <v>188</v>
      </c>
      <c r="G786" s="220"/>
      <c r="H786" s="223">
        <v>16</v>
      </c>
      <c r="I786" s="224"/>
      <c r="J786" s="220"/>
      <c r="K786" s="220"/>
      <c r="L786" s="225"/>
      <c r="M786" s="226"/>
      <c r="N786" s="227"/>
      <c r="O786" s="227"/>
      <c r="P786" s="227"/>
      <c r="Q786" s="227"/>
      <c r="R786" s="227"/>
      <c r="S786" s="227"/>
      <c r="T786" s="228"/>
      <c r="AT786" s="229" t="s">
        <v>186</v>
      </c>
      <c r="AU786" s="229" t="s">
        <v>89</v>
      </c>
      <c r="AV786" s="14" t="s">
        <v>184</v>
      </c>
      <c r="AW786" s="14" t="s">
        <v>35</v>
      </c>
      <c r="AX786" s="14" t="s">
        <v>87</v>
      </c>
      <c r="AY786" s="229" t="s">
        <v>177</v>
      </c>
    </row>
    <row r="787" spans="1:65" s="2" customFormat="1" ht="16.5" customHeight="1">
      <c r="A787" s="35"/>
      <c r="B787" s="36"/>
      <c r="C787" s="240" t="s">
        <v>1640</v>
      </c>
      <c r="D787" s="240" t="s">
        <v>216</v>
      </c>
      <c r="E787" s="241" t="s">
        <v>1641</v>
      </c>
      <c r="F787" s="242" t="s">
        <v>1642</v>
      </c>
      <c r="G787" s="243" t="s">
        <v>191</v>
      </c>
      <c r="H787" s="244">
        <v>16</v>
      </c>
      <c r="I787" s="245"/>
      <c r="J787" s="246">
        <f t="shared" ref="J787:J795" si="20">ROUND(I787*H787,2)</f>
        <v>0</v>
      </c>
      <c r="K787" s="247"/>
      <c r="L787" s="248"/>
      <c r="M787" s="249" t="s">
        <v>1</v>
      </c>
      <c r="N787" s="250" t="s">
        <v>45</v>
      </c>
      <c r="O787" s="72"/>
      <c r="P787" s="203">
        <f t="shared" ref="P787:P795" si="21">O787*H787</f>
        <v>0</v>
      </c>
      <c r="Q787" s="203">
        <v>5.0000000000000002E-5</v>
      </c>
      <c r="R787" s="203">
        <f t="shared" ref="R787:R795" si="22">Q787*H787</f>
        <v>8.0000000000000004E-4</v>
      </c>
      <c r="S787" s="203">
        <v>0</v>
      </c>
      <c r="T787" s="204">
        <f t="shared" ref="T787:T795" si="23">S787*H787</f>
        <v>0</v>
      </c>
      <c r="U787" s="35"/>
      <c r="V787" s="35"/>
      <c r="W787" s="35"/>
      <c r="X787" s="35"/>
      <c r="Y787" s="35"/>
      <c r="Z787" s="35"/>
      <c r="AA787" s="35"/>
      <c r="AB787" s="35"/>
      <c r="AC787" s="35"/>
      <c r="AD787" s="35"/>
      <c r="AE787" s="35"/>
      <c r="AR787" s="205" t="s">
        <v>335</v>
      </c>
      <c r="AT787" s="205" t="s">
        <v>216</v>
      </c>
      <c r="AU787" s="205" t="s">
        <v>89</v>
      </c>
      <c r="AY787" s="18" t="s">
        <v>177</v>
      </c>
      <c r="BE787" s="206">
        <f t="shared" ref="BE787:BE795" si="24">IF(N787="základní",J787,0)</f>
        <v>0</v>
      </c>
      <c r="BF787" s="206">
        <f t="shared" ref="BF787:BF795" si="25">IF(N787="snížená",J787,0)</f>
        <v>0</v>
      </c>
      <c r="BG787" s="206">
        <f t="shared" ref="BG787:BG795" si="26">IF(N787="zákl. přenesená",J787,0)</f>
        <v>0</v>
      </c>
      <c r="BH787" s="206">
        <f t="shared" ref="BH787:BH795" si="27">IF(N787="sníž. přenesená",J787,0)</f>
        <v>0</v>
      </c>
      <c r="BI787" s="206">
        <f t="shared" ref="BI787:BI795" si="28">IF(N787="nulová",J787,0)</f>
        <v>0</v>
      </c>
      <c r="BJ787" s="18" t="s">
        <v>87</v>
      </c>
      <c r="BK787" s="206">
        <f t="shared" ref="BK787:BK795" si="29">ROUND(I787*H787,2)</f>
        <v>0</v>
      </c>
      <c r="BL787" s="18" t="s">
        <v>193</v>
      </c>
      <c r="BM787" s="205" t="s">
        <v>1643</v>
      </c>
    </row>
    <row r="788" spans="1:65" s="2" customFormat="1" ht="24.2" customHeight="1">
      <c r="A788" s="35"/>
      <c r="B788" s="36"/>
      <c r="C788" s="240" t="s">
        <v>1644</v>
      </c>
      <c r="D788" s="240" t="s">
        <v>216</v>
      </c>
      <c r="E788" s="241" t="s">
        <v>1645</v>
      </c>
      <c r="F788" s="242" t="s">
        <v>1646</v>
      </c>
      <c r="G788" s="243" t="s">
        <v>191</v>
      </c>
      <c r="H788" s="244">
        <v>16</v>
      </c>
      <c r="I788" s="245"/>
      <c r="J788" s="246">
        <f t="shared" si="20"/>
        <v>0</v>
      </c>
      <c r="K788" s="247"/>
      <c r="L788" s="248"/>
      <c r="M788" s="249" t="s">
        <v>1</v>
      </c>
      <c r="N788" s="250" t="s">
        <v>45</v>
      </c>
      <c r="O788" s="72"/>
      <c r="P788" s="203">
        <f t="shared" si="21"/>
        <v>0</v>
      </c>
      <c r="Q788" s="203">
        <v>1.6000000000000001E-3</v>
      </c>
      <c r="R788" s="203">
        <f t="shared" si="22"/>
        <v>2.5600000000000001E-2</v>
      </c>
      <c r="S788" s="203">
        <v>0</v>
      </c>
      <c r="T788" s="204">
        <f t="shared" si="23"/>
        <v>0</v>
      </c>
      <c r="U788" s="35"/>
      <c r="V788" s="35"/>
      <c r="W788" s="35"/>
      <c r="X788" s="35"/>
      <c r="Y788" s="35"/>
      <c r="Z788" s="35"/>
      <c r="AA788" s="35"/>
      <c r="AB788" s="35"/>
      <c r="AC788" s="35"/>
      <c r="AD788" s="35"/>
      <c r="AE788" s="35"/>
      <c r="AR788" s="205" t="s">
        <v>335</v>
      </c>
      <c r="AT788" s="205" t="s">
        <v>216</v>
      </c>
      <c r="AU788" s="205" t="s">
        <v>89</v>
      </c>
      <c r="AY788" s="18" t="s">
        <v>177</v>
      </c>
      <c r="BE788" s="206">
        <f t="shared" si="24"/>
        <v>0</v>
      </c>
      <c r="BF788" s="206">
        <f t="shared" si="25"/>
        <v>0</v>
      </c>
      <c r="BG788" s="206">
        <f t="shared" si="26"/>
        <v>0</v>
      </c>
      <c r="BH788" s="206">
        <f t="shared" si="27"/>
        <v>0</v>
      </c>
      <c r="BI788" s="206">
        <f t="shared" si="28"/>
        <v>0</v>
      </c>
      <c r="BJ788" s="18" t="s">
        <v>87</v>
      </c>
      <c r="BK788" s="206">
        <f t="shared" si="29"/>
        <v>0</v>
      </c>
      <c r="BL788" s="18" t="s">
        <v>193</v>
      </c>
      <c r="BM788" s="205" t="s">
        <v>1647</v>
      </c>
    </row>
    <row r="789" spans="1:65" s="2" customFormat="1" ht="24.2" customHeight="1">
      <c r="A789" s="35"/>
      <c r="B789" s="36"/>
      <c r="C789" s="240" t="s">
        <v>1648</v>
      </c>
      <c r="D789" s="240" t="s">
        <v>216</v>
      </c>
      <c r="E789" s="241" t="s">
        <v>1596</v>
      </c>
      <c r="F789" s="242" t="s">
        <v>1597</v>
      </c>
      <c r="G789" s="243" t="s">
        <v>191</v>
      </c>
      <c r="H789" s="244">
        <v>2</v>
      </c>
      <c r="I789" s="245"/>
      <c r="J789" s="246">
        <f t="shared" si="20"/>
        <v>0</v>
      </c>
      <c r="K789" s="247"/>
      <c r="L789" s="248"/>
      <c r="M789" s="249" t="s">
        <v>1</v>
      </c>
      <c r="N789" s="250" t="s">
        <v>45</v>
      </c>
      <c r="O789" s="72"/>
      <c r="P789" s="203">
        <f t="shared" si="21"/>
        <v>0</v>
      </c>
      <c r="Q789" s="203">
        <v>2.0500000000000001E-2</v>
      </c>
      <c r="R789" s="203">
        <f t="shared" si="22"/>
        <v>4.1000000000000002E-2</v>
      </c>
      <c r="S789" s="203">
        <v>0</v>
      </c>
      <c r="T789" s="204">
        <f t="shared" si="23"/>
        <v>0</v>
      </c>
      <c r="U789" s="35"/>
      <c r="V789" s="35"/>
      <c r="W789" s="35"/>
      <c r="X789" s="35"/>
      <c r="Y789" s="35"/>
      <c r="Z789" s="35"/>
      <c r="AA789" s="35"/>
      <c r="AB789" s="35"/>
      <c r="AC789" s="35"/>
      <c r="AD789" s="35"/>
      <c r="AE789" s="35"/>
      <c r="AR789" s="205" t="s">
        <v>335</v>
      </c>
      <c r="AT789" s="205" t="s">
        <v>216</v>
      </c>
      <c r="AU789" s="205" t="s">
        <v>89</v>
      </c>
      <c r="AY789" s="18" t="s">
        <v>177</v>
      </c>
      <c r="BE789" s="206">
        <f t="shared" si="24"/>
        <v>0</v>
      </c>
      <c r="BF789" s="206">
        <f t="shared" si="25"/>
        <v>0</v>
      </c>
      <c r="BG789" s="206">
        <f t="shared" si="26"/>
        <v>0</v>
      </c>
      <c r="BH789" s="206">
        <f t="shared" si="27"/>
        <v>0</v>
      </c>
      <c r="BI789" s="206">
        <f t="shared" si="28"/>
        <v>0</v>
      </c>
      <c r="BJ789" s="18" t="s">
        <v>87</v>
      </c>
      <c r="BK789" s="206">
        <f t="shared" si="29"/>
        <v>0</v>
      </c>
      <c r="BL789" s="18" t="s">
        <v>193</v>
      </c>
      <c r="BM789" s="205" t="s">
        <v>1649</v>
      </c>
    </row>
    <row r="790" spans="1:65" s="2" customFormat="1" ht="24.2" customHeight="1">
      <c r="A790" s="35"/>
      <c r="B790" s="36"/>
      <c r="C790" s="240" t="s">
        <v>1650</v>
      </c>
      <c r="D790" s="240" t="s">
        <v>216</v>
      </c>
      <c r="E790" s="241" t="s">
        <v>1651</v>
      </c>
      <c r="F790" s="242" t="s">
        <v>1652</v>
      </c>
      <c r="G790" s="243" t="s">
        <v>191</v>
      </c>
      <c r="H790" s="244">
        <v>1</v>
      </c>
      <c r="I790" s="245"/>
      <c r="J790" s="246">
        <f t="shared" si="20"/>
        <v>0</v>
      </c>
      <c r="K790" s="247"/>
      <c r="L790" s="248"/>
      <c r="M790" s="249" t="s">
        <v>1</v>
      </c>
      <c r="N790" s="250" t="s">
        <v>45</v>
      </c>
      <c r="O790" s="72"/>
      <c r="P790" s="203">
        <f t="shared" si="21"/>
        <v>0</v>
      </c>
      <c r="Q790" s="203">
        <v>2.1499999999999998E-2</v>
      </c>
      <c r="R790" s="203">
        <f t="shared" si="22"/>
        <v>2.1499999999999998E-2</v>
      </c>
      <c r="S790" s="203">
        <v>0</v>
      </c>
      <c r="T790" s="204">
        <f t="shared" si="23"/>
        <v>0</v>
      </c>
      <c r="U790" s="35"/>
      <c r="V790" s="35"/>
      <c r="W790" s="35"/>
      <c r="X790" s="35"/>
      <c r="Y790" s="35"/>
      <c r="Z790" s="35"/>
      <c r="AA790" s="35"/>
      <c r="AB790" s="35"/>
      <c r="AC790" s="35"/>
      <c r="AD790" s="35"/>
      <c r="AE790" s="35"/>
      <c r="AR790" s="205" t="s">
        <v>335</v>
      </c>
      <c r="AT790" s="205" t="s">
        <v>216</v>
      </c>
      <c r="AU790" s="205" t="s">
        <v>89</v>
      </c>
      <c r="AY790" s="18" t="s">
        <v>177</v>
      </c>
      <c r="BE790" s="206">
        <f t="shared" si="24"/>
        <v>0</v>
      </c>
      <c r="BF790" s="206">
        <f t="shared" si="25"/>
        <v>0</v>
      </c>
      <c r="BG790" s="206">
        <f t="shared" si="26"/>
        <v>0</v>
      </c>
      <c r="BH790" s="206">
        <f t="shared" si="27"/>
        <v>0</v>
      </c>
      <c r="BI790" s="206">
        <f t="shared" si="28"/>
        <v>0</v>
      </c>
      <c r="BJ790" s="18" t="s">
        <v>87</v>
      </c>
      <c r="BK790" s="206">
        <f t="shared" si="29"/>
        <v>0</v>
      </c>
      <c r="BL790" s="18" t="s">
        <v>193</v>
      </c>
      <c r="BM790" s="205" t="s">
        <v>1653</v>
      </c>
    </row>
    <row r="791" spans="1:65" s="2" customFormat="1" ht="24.2" customHeight="1">
      <c r="A791" s="35"/>
      <c r="B791" s="36"/>
      <c r="C791" s="240" t="s">
        <v>1654</v>
      </c>
      <c r="D791" s="240" t="s">
        <v>216</v>
      </c>
      <c r="E791" s="241" t="s">
        <v>1600</v>
      </c>
      <c r="F791" s="242" t="s">
        <v>1601</v>
      </c>
      <c r="G791" s="243" t="s">
        <v>191</v>
      </c>
      <c r="H791" s="244">
        <v>10</v>
      </c>
      <c r="I791" s="245"/>
      <c r="J791" s="246">
        <f t="shared" si="20"/>
        <v>0</v>
      </c>
      <c r="K791" s="247"/>
      <c r="L791" s="248"/>
      <c r="M791" s="249" t="s">
        <v>1</v>
      </c>
      <c r="N791" s="250" t="s">
        <v>45</v>
      </c>
      <c r="O791" s="72"/>
      <c r="P791" s="203">
        <f t="shared" si="21"/>
        <v>0</v>
      </c>
      <c r="Q791" s="203">
        <v>2.2499999999999999E-2</v>
      </c>
      <c r="R791" s="203">
        <f t="shared" si="22"/>
        <v>0.22499999999999998</v>
      </c>
      <c r="S791" s="203">
        <v>0</v>
      </c>
      <c r="T791" s="204">
        <f t="shared" si="23"/>
        <v>0</v>
      </c>
      <c r="U791" s="35"/>
      <c r="V791" s="35"/>
      <c r="W791" s="35"/>
      <c r="X791" s="35"/>
      <c r="Y791" s="35"/>
      <c r="Z791" s="35"/>
      <c r="AA791" s="35"/>
      <c r="AB791" s="35"/>
      <c r="AC791" s="35"/>
      <c r="AD791" s="35"/>
      <c r="AE791" s="35"/>
      <c r="AR791" s="205" t="s">
        <v>335</v>
      </c>
      <c r="AT791" s="205" t="s">
        <v>216</v>
      </c>
      <c r="AU791" s="205" t="s">
        <v>89</v>
      </c>
      <c r="AY791" s="18" t="s">
        <v>177</v>
      </c>
      <c r="BE791" s="206">
        <f t="shared" si="24"/>
        <v>0</v>
      </c>
      <c r="BF791" s="206">
        <f t="shared" si="25"/>
        <v>0</v>
      </c>
      <c r="BG791" s="206">
        <f t="shared" si="26"/>
        <v>0</v>
      </c>
      <c r="BH791" s="206">
        <f t="shared" si="27"/>
        <v>0</v>
      </c>
      <c r="BI791" s="206">
        <f t="shared" si="28"/>
        <v>0</v>
      </c>
      <c r="BJ791" s="18" t="s">
        <v>87</v>
      </c>
      <c r="BK791" s="206">
        <f t="shared" si="29"/>
        <v>0</v>
      </c>
      <c r="BL791" s="18" t="s">
        <v>193</v>
      </c>
      <c r="BM791" s="205" t="s">
        <v>1655</v>
      </c>
    </row>
    <row r="792" spans="1:65" s="2" customFormat="1" ht="24.2" customHeight="1">
      <c r="A792" s="35"/>
      <c r="B792" s="36"/>
      <c r="C792" s="240" t="s">
        <v>1656</v>
      </c>
      <c r="D792" s="240" t="s">
        <v>216</v>
      </c>
      <c r="E792" s="241" t="s">
        <v>1657</v>
      </c>
      <c r="F792" s="242" t="s">
        <v>1658</v>
      </c>
      <c r="G792" s="243" t="s">
        <v>191</v>
      </c>
      <c r="H792" s="244">
        <v>1</v>
      </c>
      <c r="I792" s="245"/>
      <c r="J792" s="246">
        <f t="shared" si="20"/>
        <v>0</v>
      </c>
      <c r="K792" s="247"/>
      <c r="L792" s="248"/>
      <c r="M792" s="249" t="s">
        <v>1</v>
      </c>
      <c r="N792" s="250" t="s">
        <v>45</v>
      </c>
      <c r="O792" s="72"/>
      <c r="P792" s="203">
        <f t="shared" si="21"/>
        <v>0</v>
      </c>
      <c r="Q792" s="203">
        <v>0</v>
      </c>
      <c r="R792" s="203">
        <f t="shared" si="22"/>
        <v>0</v>
      </c>
      <c r="S792" s="203">
        <v>0</v>
      </c>
      <c r="T792" s="204">
        <f t="shared" si="23"/>
        <v>0</v>
      </c>
      <c r="U792" s="35"/>
      <c r="V792" s="35"/>
      <c r="W792" s="35"/>
      <c r="X792" s="35"/>
      <c r="Y792" s="35"/>
      <c r="Z792" s="35"/>
      <c r="AA792" s="35"/>
      <c r="AB792" s="35"/>
      <c r="AC792" s="35"/>
      <c r="AD792" s="35"/>
      <c r="AE792" s="35"/>
      <c r="AR792" s="205" t="s">
        <v>335</v>
      </c>
      <c r="AT792" s="205" t="s">
        <v>216</v>
      </c>
      <c r="AU792" s="205" t="s">
        <v>89</v>
      </c>
      <c r="AY792" s="18" t="s">
        <v>177</v>
      </c>
      <c r="BE792" s="206">
        <f t="shared" si="24"/>
        <v>0</v>
      </c>
      <c r="BF792" s="206">
        <f t="shared" si="25"/>
        <v>0</v>
      </c>
      <c r="BG792" s="206">
        <f t="shared" si="26"/>
        <v>0</v>
      </c>
      <c r="BH792" s="206">
        <f t="shared" si="27"/>
        <v>0</v>
      </c>
      <c r="BI792" s="206">
        <f t="shared" si="28"/>
        <v>0</v>
      </c>
      <c r="BJ792" s="18" t="s">
        <v>87</v>
      </c>
      <c r="BK792" s="206">
        <f t="shared" si="29"/>
        <v>0</v>
      </c>
      <c r="BL792" s="18" t="s">
        <v>193</v>
      </c>
      <c r="BM792" s="205" t="s">
        <v>1659</v>
      </c>
    </row>
    <row r="793" spans="1:65" s="2" customFormat="1" ht="24.2" customHeight="1">
      <c r="A793" s="35"/>
      <c r="B793" s="36"/>
      <c r="C793" s="240" t="s">
        <v>1660</v>
      </c>
      <c r="D793" s="240" t="s">
        <v>216</v>
      </c>
      <c r="E793" s="241" t="s">
        <v>1661</v>
      </c>
      <c r="F793" s="242" t="s">
        <v>1662</v>
      </c>
      <c r="G793" s="243" t="s">
        <v>191</v>
      </c>
      <c r="H793" s="244">
        <v>2</v>
      </c>
      <c r="I793" s="245"/>
      <c r="J793" s="246">
        <f t="shared" si="20"/>
        <v>0</v>
      </c>
      <c r="K793" s="247"/>
      <c r="L793" s="248"/>
      <c r="M793" s="249" t="s">
        <v>1</v>
      </c>
      <c r="N793" s="250" t="s">
        <v>45</v>
      </c>
      <c r="O793" s="72"/>
      <c r="P793" s="203">
        <f t="shared" si="21"/>
        <v>0</v>
      </c>
      <c r="Q793" s="203">
        <v>0</v>
      </c>
      <c r="R793" s="203">
        <f t="shared" si="22"/>
        <v>0</v>
      </c>
      <c r="S793" s="203">
        <v>0</v>
      </c>
      <c r="T793" s="204">
        <f t="shared" si="23"/>
        <v>0</v>
      </c>
      <c r="U793" s="35"/>
      <c r="V793" s="35"/>
      <c r="W793" s="35"/>
      <c r="X793" s="35"/>
      <c r="Y793" s="35"/>
      <c r="Z793" s="35"/>
      <c r="AA793" s="35"/>
      <c r="AB793" s="35"/>
      <c r="AC793" s="35"/>
      <c r="AD793" s="35"/>
      <c r="AE793" s="35"/>
      <c r="AR793" s="205" t="s">
        <v>335</v>
      </c>
      <c r="AT793" s="205" t="s">
        <v>216</v>
      </c>
      <c r="AU793" s="205" t="s">
        <v>89</v>
      </c>
      <c r="AY793" s="18" t="s">
        <v>177</v>
      </c>
      <c r="BE793" s="206">
        <f t="shared" si="24"/>
        <v>0</v>
      </c>
      <c r="BF793" s="206">
        <f t="shared" si="25"/>
        <v>0</v>
      </c>
      <c r="BG793" s="206">
        <f t="shared" si="26"/>
        <v>0</v>
      </c>
      <c r="BH793" s="206">
        <f t="shared" si="27"/>
        <v>0</v>
      </c>
      <c r="BI793" s="206">
        <f t="shared" si="28"/>
        <v>0</v>
      </c>
      <c r="BJ793" s="18" t="s">
        <v>87</v>
      </c>
      <c r="BK793" s="206">
        <f t="shared" si="29"/>
        <v>0</v>
      </c>
      <c r="BL793" s="18" t="s">
        <v>193</v>
      </c>
      <c r="BM793" s="205" t="s">
        <v>1663</v>
      </c>
    </row>
    <row r="794" spans="1:65" s="2" customFormat="1" ht="21.75" customHeight="1">
      <c r="A794" s="35"/>
      <c r="B794" s="36"/>
      <c r="C794" s="240" t="s">
        <v>1664</v>
      </c>
      <c r="D794" s="240" t="s">
        <v>216</v>
      </c>
      <c r="E794" s="241" t="s">
        <v>1665</v>
      </c>
      <c r="F794" s="242" t="s">
        <v>1666</v>
      </c>
      <c r="G794" s="243" t="s">
        <v>191</v>
      </c>
      <c r="H794" s="244">
        <v>16</v>
      </c>
      <c r="I794" s="245"/>
      <c r="J794" s="246">
        <f t="shared" si="20"/>
        <v>0</v>
      </c>
      <c r="K794" s="247"/>
      <c r="L794" s="248"/>
      <c r="M794" s="249" t="s">
        <v>1</v>
      </c>
      <c r="N794" s="250" t="s">
        <v>45</v>
      </c>
      <c r="O794" s="72"/>
      <c r="P794" s="203">
        <f t="shared" si="21"/>
        <v>0</v>
      </c>
      <c r="Q794" s="203">
        <v>0</v>
      </c>
      <c r="R794" s="203">
        <f t="shared" si="22"/>
        <v>0</v>
      </c>
      <c r="S794" s="203">
        <v>0</v>
      </c>
      <c r="T794" s="204">
        <f t="shared" si="23"/>
        <v>0</v>
      </c>
      <c r="U794" s="35"/>
      <c r="V794" s="35"/>
      <c r="W794" s="35"/>
      <c r="X794" s="35"/>
      <c r="Y794" s="35"/>
      <c r="Z794" s="35"/>
      <c r="AA794" s="35"/>
      <c r="AB794" s="35"/>
      <c r="AC794" s="35"/>
      <c r="AD794" s="35"/>
      <c r="AE794" s="35"/>
      <c r="AR794" s="205" t="s">
        <v>335</v>
      </c>
      <c r="AT794" s="205" t="s">
        <v>216</v>
      </c>
      <c r="AU794" s="205" t="s">
        <v>89</v>
      </c>
      <c r="AY794" s="18" t="s">
        <v>177</v>
      </c>
      <c r="BE794" s="206">
        <f t="shared" si="24"/>
        <v>0</v>
      </c>
      <c r="BF794" s="206">
        <f t="shared" si="25"/>
        <v>0</v>
      </c>
      <c r="BG794" s="206">
        <f t="shared" si="26"/>
        <v>0</v>
      </c>
      <c r="BH794" s="206">
        <f t="shared" si="27"/>
        <v>0</v>
      </c>
      <c r="BI794" s="206">
        <f t="shared" si="28"/>
        <v>0</v>
      </c>
      <c r="BJ794" s="18" t="s">
        <v>87</v>
      </c>
      <c r="BK794" s="206">
        <f t="shared" si="29"/>
        <v>0</v>
      </c>
      <c r="BL794" s="18" t="s">
        <v>193</v>
      </c>
      <c r="BM794" s="205" t="s">
        <v>1667</v>
      </c>
    </row>
    <row r="795" spans="1:65" s="2" customFormat="1" ht="24.2" customHeight="1">
      <c r="A795" s="35"/>
      <c r="B795" s="36"/>
      <c r="C795" s="193" t="s">
        <v>1668</v>
      </c>
      <c r="D795" s="193" t="s">
        <v>180</v>
      </c>
      <c r="E795" s="194" t="s">
        <v>1669</v>
      </c>
      <c r="F795" s="195" t="s">
        <v>1670</v>
      </c>
      <c r="G795" s="196" t="s">
        <v>191</v>
      </c>
      <c r="H795" s="197">
        <v>1</v>
      </c>
      <c r="I795" s="198"/>
      <c r="J795" s="199">
        <f t="shared" si="20"/>
        <v>0</v>
      </c>
      <c r="K795" s="200"/>
      <c r="L795" s="40"/>
      <c r="M795" s="201" t="s">
        <v>1</v>
      </c>
      <c r="N795" s="202" t="s">
        <v>45</v>
      </c>
      <c r="O795" s="72"/>
      <c r="P795" s="203">
        <f t="shared" si="21"/>
        <v>0</v>
      </c>
      <c r="Q795" s="203">
        <v>9.2000000000000003E-4</v>
      </c>
      <c r="R795" s="203">
        <f t="shared" si="22"/>
        <v>9.2000000000000003E-4</v>
      </c>
      <c r="S795" s="203">
        <v>0</v>
      </c>
      <c r="T795" s="204">
        <f t="shared" si="23"/>
        <v>0</v>
      </c>
      <c r="U795" s="35"/>
      <c r="V795" s="35"/>
      <c r="W795" s="35"/>
      <c r="X795" s="35"/>
      <c r="Y795" s="35"/>
      <c r="Z795" s="35"/>
      <c r="AA795" s="35"/>
      <c r="AB795" s="35"/>
      <c r="AC795" s="35"/>
      <c r="AD795" s="35"/>
      <c r="AE795" s="35"/>
      <c r="AR795" s="205" t="s">
        <v>193</v>
      </c>
      <c r="AT795" s="205" t="s">
        <v>180</v>
      </c>
      <c r="AU795" s="205" t="s">
        <v>89</v>
      </c>
      <c r="AY795" s="18" t="s">
        <v>177</v>
      </c>
      <c r="BE795" s="206">
        <f t="shared" si="24"/>
        <v>0</v>
      </c>
      <c r="BF795" s="206">
        <f t="shared" si="25"/>
        <v>0</v>
      </c>
      <c r="BG795" s="206">
        <f t="shared" si="26"/>
        <v>0</v>
      </c>
      <c r="BH795" s="206">
        <f t="shared" si="27"/>
        <v>0</v>
      </c>
      <c r="BI795" s="206">
        <f t="shared" si="28"/>
        <v>0</v>
      </c>
      <c r="BJ795" s="18" t="s">
        <v>87</v>
      </c>
      <c r="BK795" s="206">
        <f t="shared" si="29"/>
        <v>0</v>
      </c>
      <c r="BL795" s="18" t="s">
        <v>193</v>
      </c>
      <c r="BM795" s="205" t="s">
        <v>1671</v>
      </c>
    </row>
    <row r="796" spans="1:65" s="15" customFormat="1">
      <c r="B796" s="230"/>
      <c r="C796" s="231"/>
      <c r="D796" s="209" t="s">
        <v>186</v>
      </c>
      <c r="E796" s="232" t="s">
        <v>1</v>
      </c>
      <c r="F796" s="233" t="s">
        <v>775</v>
      </c>
      <c r="G796" s="231"/>
      <c r="H796" s="232" t="s">
        <v>1</v>
      </c>
      <c r="I796" s="234"/>
      <c r="J796" s="231"/>
      <c r="K796" s="231"/>
      <c r="L796" s="235"/>
      <c r="M796" s="236"/>
      <c r="N796" s="237"/>
      <c r="O796" s="237"/>
      <c r="P796" s="237"/>
      <c r="Q796" s="237"/>
      <c r="R796" s="237"/>
      <c r="S796" s="237"/>
      <c r="T796" s="238"/>
      <c r="AT796" s="239" t="s">
        <v>186</v>
      </c>
      <c r="AU796" s="239" t="s">
        <v>89</v>
      </c>
      <c r="AV796" s="15" t="s">
        <v>87</v>
      </c>
      <c r="AW796" s="15" t="s">
        <v>35</v>
      </c>
      <c r="AX796" s="15" t="s">
        <v>80</v>
      </c>
      <c r="AY796" s="239" t="s">
        <v>177</v>
      </c>
    </row>
    <row r="797" spans="1:65" s="13" customFormat="1">
      <c r="B797" s="207"/>
      <c r="C797" s="208"/>
      <c r="D797" s="209" t="s">
        <v>186</v>
      </c>
      <c r="E797" s="210" t="s">
        <v>1</v>
      </c>
      <c r="F797" s="211" t="s">
        <v>1672</v>
      </c>
      <c r="G797" s="208"/>
      <c r="H797" s="212">
        <v>1</v>
      </c>
      <c r="I797" s="213"/>
      <c r="J797" s="208"/>
      <c r="K797" s="208"/>
      <c r="L797" s="214"/>
      <c r="M797" s="215"/>
      <c r="N797" s="216"/>
      <c r="O797" s="216"/>
      <c r="P797" s="216"/>
      <c r="Q797" s="216"/>
      <c r="R797" s="216"/>
      <c r="S797" s="216"/>
      <c r="T797" s="217"/>
      <c r="AT797" s="218" t="s">
        <v>186</v>
      </c>
      <c r="AU797" s="218" t="s">
        <v>89</v>
      </c>
      <c r="AV797" s="13" t="s">
        <v>89</v>
      </c>
      <c r="AW797" s="13" t="s">
        <v>35</v>
      </c>
      <c r="AX797" s="13" t="s">
        <v>80</v>
      </c>
      <c r="AY797" s="218" t="s">
        <v>177</v>
      </c>
    </row>
    <row r="798" spans="1:65" s="14" customFormat="1">
      <c r="B798" s="219"/>
      <c r="C798" s="220"/>
      <c r="D798" s="209" t="s">
        <v>186</v>
      </c>
      <c r="E798" s="221" t="s">
        <v>1</v>
      </c>
      <c r="F798" s="222" t="s">
        <v>188</v>
      </c>
      <c r="G798" s="220"/>
      <c r="H798" s="223">
        <v>1</v>
      </c>
      <c r="I798" s="224"/>
      <c r="J798" s="220"/>
      <c r="K798" s="220"/>
      <c r="L798" s="225"/>
      <c r="M798" s="226"/>
      <c r="N798" s="227"/>
      <c r="O798" s="227"/>
      <c r="P798" s="227"/>
      <c r="Q798" s="227"/>
      <c r="R798" s="227"/>
      <c r="S798" s="227"/>
      <c r="T798" s="228"/>
      <c r="AT798" s="229" t="s">
        <v>186</v>
      </c>
      <c r="AU798" s="229" t="s">
        <v>89</v>
      </c>
      <c r="AV798" s="14" t="s">
        <v>184</v>
      </c>
      <c r="AW798" s="14" t="s">
        <v>35</v>
      </c>
      <c r="AX798" s="14" t="s">
        <v>87</v>
      </c>
      <c r="AY798" s="229" t="s">
        <v>177</v>
      </c>
    </row>
    <row r="799" spans="1:65" s="2" customFormat="1" ht="24.2" customHeight="1">
      <c r="A799" s="35"/>
      <c r="B799" s="36"/>
      <c r="C799" s="240" t="s">
        <v>1673</v>
      </c>
      <c r="D799" s="240" t="s">
        <v>216</v>
      </c>
      <c r="E799" s="241" t="s">
        <v>1674</v>
      </c>
      <c r="F799" s="242" t="s">
        <v>1675</v>
      </c>
      <c r="G799" s="243" t="s">
        <v>199</v>
      </c>
      <c r="H799" s="244">
        <v>2.585</v>
      </c>
      <c r="I799" s="245"/>
      <c r="J799" s="246">
        <f>ROUND(I799*H799,2)</f>
        <v>0</v>
      </c>
      <c r="K799" s="247"/>
      <c r="L799" s="248"/>
      <c r="M799" s="249" t="s">
        <v>1</v>
      </c>
      <c r="N799" s="250" t="s">
        <v>45</v>
      </c>
      <c r="O799" s="72"/>
      <c r="P799" s="203">
        <f>O799*H799</f>
        <v>0</v>
      </c>
      <c r="Q799" s="203">
        <v>4.0210000000000003E-2</v>
      </c>
      <c r="R799" s="203">
        <f>Q799*H799</f>
        <v>0.10394285</v>
      </c>
      <c r="S799" s="203">
        <v>0</v>
      </c>
      <c r="T799" s="204">
        <f>S799*H799</f>
        <v>0</v>
      </c>
      <c r="U799" s="35"/>
      <c r="V799" s="35"/>
      <c r="W799" s="35"/>
      <c r="X799" s="35"/>
      <c r="Y799" s="35"/>
      <c r="Z799" s="35"/>
      <c r="AA799" s="35"/>
      <c r="AB799" s="35"/>
      <c r="AC799" s="35"/>
      <c r="AD799" s="35"/>
      <c r="AE799" s="35"/>
      <c r="AR799" s="205" t="s">
        <v>335</v>
      </c>
      <c r="AT799" s="205" t="s">
        <v>216</v>
      </c>
      <c r="AU799" s="205" t="s">
        <v>89</v>
      </c>
      <c r="AY799" s="18" t="s">
        <v>177</v>
      </c>
      <c r="BE799" s="206">
        <f>IF(N799="základní",J799,0)</f>
        <v>0</v>
      </c>
      <c r="BF799" s="206">
        <f>IF(N799="snížená",J799,0)</f>
        <v>0</v>
      </c>
      <c r="BG799" s="206">
        <f>IF(N799="zákl. přenesená",J799,0)</f>
        <v>0</v>
      </c>
      <c r="BH799" s="206">
        <f>IF(N799="sníž. přenesená",J799,0)</f>
        <v>0</v>
      </c>
      <c r="BI799" s="206">
        <f>IF(N799="nulová",J799,0)</f>
        <v>0</v>
      </c>
      <c r="BJ799" s="18" t="s">
        <v>87</v>
      </c>
      <c r="BK799" s="206">
        <f>ROUND(I799*H799,2)</f>
        <v>0</v>
      </c>
      <c r="BL799" s="18" t="s">
        <v>193</v>
      </c>
      <c r="BM799" s="205" t="s">
        <v>1676</v>
      </c>
    </row>
    <row r="800" spans="1:65" s="13" customFormat="1">
      <c r="B800" s="207"/>
      <c r="C800" s="208"/>
      <c r="D800" s="209" t="s">
        <v>186</v>
      </c>
      <c r="E800" s="210" t="s">
        <v>1</v>
      </c>
      <c r="F800" s="211" t="s">
        <v>1254</v>
      </c>
      <c r="G800" s="208"/>
      <c r="H800" s="212">
        <v>2.585</v>
      </c>
      <c r="I800" s="213"/>
      <c r="J800" s="208"/>
      <c r="K800" s="208"/>
      <c r="L800" s="214"/>
      <c r="M800" s="215"/>
      <c r="N800" s="216"/>
      <c r="O800" s="216"/>
      <c r="P800" s="216"/>
      <c r="Q800" s="216"/>
      <c r="R800" s="216"/>
      <c r="S800" s="216"/>
      <c r="T800" s="217"/>
      <c r="AT800" s="218" t="s">
        <v>186</v>
      </c>
      <c r="AU800" s="218" t="s">
        <v>89</v>
      </c>
      <c r="AV800" s="13" t="s">
        <v>89</v>
      </c>
      <c r="AW800" s="13" t="s">
        <v>35</v>
      </c>
      <c r="AX800" s="13" t="s">
        <v>80</v>
      </c>
      <c r="AY800" s="218" t="s">
        <v>177</v>
      </c>
    </row>
    <row r="801" spans="1:65" s="14" customFormat="1">
      <c r="B801" s="219"/>
      <c r="C801" s="220"/>
      <c r="D801" s="209" t="s">
        <v>186</v>
      </c>
      <c r="E801" s="221" t="s">
        <v>1</v>
      </c>
      <c r="F801" s="222" t="s">
        <v>188</v>
      </c>
      <c r="G801" s="220"/>
      <c r="H801" s="223">
        <v>2.585</v>
      </c>
      <c r="I801" s="224"/>
      <c r="J801" s="220"/>
      <c r="K801" s="220"/>
      <c r="L801" s="225"/>
      <c r="M801" s="226"/>
      <c r="N801" s="227"/>
      <c r="O801" s="227"/>
      <c r="P801" s="227"/>
      <c r="Q801" s="227"/>
      <c r="R801" s="227"/>
      <c r="S801" s="227"/>
      <c r="T801" s="228"/>
      <c r="AT801" s="229" t="s">
        <v>186</v>
      </c>
      <c r="AU801" s="229" t="s">
        <v>89</v>
      </c>
      <c r="AV801" s="14" t="s">
        <v>184</v>
      </c>
      <c r="AW801" s="14" t="s">
        <v>35</v>
      </c>
      <c r="AX801" s="14" t="s">
        <v>87</v>
      </c>
      <c r="AY801" s="229" t="s">
        <v>177</v>
      </c>
    </row>
    <row r="802" spans="1:65" s="2" customFormat="1" ht="24.2" customHeight="1">
      <c r="A802" s="35"/>
      <c r="B802" s="36"/>
      <c r="C802" s="193" t="s">
        <v>1677</v>
      </c>
      <c r="D802" s="193" t="s">
        <v>180</v>
      </c>
      <c r="E802" s="194" t="s">
        <v>1678</v>
      </c>
      <c r="F802" s="195" t="s">
        <v>1679</v>
      </c>
      <c r="G802" s="196" t="s">
        <v>191</v>
      </c>
      <c r="H802" s="197">
        <v>39</v>
      </c>
      <c r="I802" s="198"/>
      <c r="J802" s="199">
        <f>ROUND(I802*H802,2)</f>
        <v>0</v>
      </c>
      <c r="K802" s="200"/>
      <c r="L802" s="40"/>
      <c r="M802" s="201" t="s">
        <v>1</v>
      </c>
      <c r="N802" s="202" t="s">
        <v>45</v>
      </c>
      <c r="O802" s="72"/>
      <c r="P802" s="203">
        <f>O802*H802</f>
        <v>0</v>
      </c>
      <c r="Q802" s="203">
        <v>0</v>
      </c>
      <c r="R802" s="203">
        <f>Q802*H802</f>
        <v>0</v>
      </c>
      <c r="S802" s="203">
        <v>2.4E-2</v>
      </c>
      <c r="T802" s="204">
        <f>S802*H802</f>
        <v>0.93600000000000005</v>
      </c>
      <c r="U802" s="35"/>
      <c r="V802" s="35"/>
      <c r="W802" s="35"/>
      <c r="X802" s="35"/>
      <c r="Y802" s="35"/>
      <c r="Z802" s="35"/>
      <c r="AA802" s="35"/>
      <c r="AB802" s="35"/>
      <c r="AC802" s="35"/>
      <c r="AD802" s="35"/>
      <c r="AE802" s="35"/>
      <c r="AR802" s="205" t="s">
        <v>193</v>
      </c>
      <c r="AT802" s="205" t="s">
        <v>180</v>
      </c>
      <c r="AU802" s="205" t="s">
        <v>89</v>
      </c>
      <c r="AY802" s="18" t="s">
        <v>177</v>
      </c>
      <c r="BE802" s="206">
        <f>IF(N802="základní",J802,0)</f>
        <v>0</v>
      </c>
      <c r="BF802" s="206">
        <f>IF(N802="snížená",J802,0)</f>
        <v>0</v>
      </c>
      <c r="BG802" s="206">
        <f>IF(N802="zákl. přenesená",J802,0)</f>
        <v>0</v>
      </c>
      <c r="BH802" s="206">
        <f>IF(N802="sníž. přenesená",J802,0)</f>
        <v>0</v>
      </c>
      <c r="BI802" s="206">
        <f>IF(N802="nulová",J802,0)</f>
        <v>0</v>
      </c>
      <c r="BJ802" s="18" t="s">
        <v>87</v>
      </c>
      <c r="BK802" s="206">
        <f>ROUND(I802*H802,2)</f>
        <v>0</v>
      </c>
      <c r="BL802" s="18" t="s">
        <v>193</v>
      </c>
      <c r="BM802" s="205" t="s">
        <v>1680</v>
      </c>
    </row>
    <row r="803" spans="1:65" s="13" customFormat="1">
      <c r="B803" s="207"/>
      <c r="C803" s="208"/>
      <c r="D803" s="209" t="s">
        <v>186</v>
      </c>
      <c r="E803" s="210" t="s">
        <v>1</v>
      </c>
      <c r="F803" s="211" t="s">
        <v>1681</v>
      </c>
      <c r="G803" s="208"/>
      <c r="H803" s="212">
        <v>39</v>
      </c>
      <c r="I803" s="213"/>
      <c r="J803" s="208"/>
      <c r="K803" s="208"/>
      <c r="L803" s="214"/>
      <c r="M803" s="215"/>
      <c r="N803" s="216"/>
      <c r="O803" s="216"/>
      <c r="P803" s="216"/>
      <c r="Q803" s="216"/>
      <c r="R803" s="216"/>
      <c r="S803" s="216"/>
      <c r="T803" s="217"/>
      <c r="AT803" s="218" t="s">
        <v>186</v>
      </c>
      <c r="AU803" s="218" t="s">
        <v>89</v>
      </c>
      <c r="AV803" s="13" t="s">
        <v>89</v>
      </c>
      <c r="AW803" s="13" t="s">
        <v>35</v>
      </c>
      <c r="AX803" s="13" t="s">
        <v>87</v>
      </c>
      <c r="AY803" s="218" t="s">
        <v>177</v>
      </c>
    </row>
    <row r="804" spans="1:65" s="2" customFormat="1" ht="24.2" customHeight="1">
      <c r="A804" s="35"/>
      <c r="B804" s="36"/>
      <c r="C804" s="193" t="s">
        <v>1682</v>
      </c>
      <c r="D804" s="193" t="s">
        <v>180</v>
      </c>
      <c r="E804" s="194" t="s">
        <v>1683</v>
      </c>
      <c r="F804" s="195" t="s">
        <v>1684</v>
      </c>
      <c r="G804" s="196" t="s">
        <v>191</v>
      </c>
      <c r="H804" s="197">
        <v>7</v>
      </c>
      <c r="I804" s="198"/>
      <c r="J804" s="199">
        <f>ROUND(I804*H804,2)</f>
        <v>0</v>
      </c>
      <c r="K804" s="200"/>
      <c r="L804" s="40"/>
      <c r="M804" s="201" t="s">
        <v>1</v>
      </c>
      <c r="N804" s="202" t="s">
        <v>45</v>
      </c>
      <c r="O804" s="72"/>
      <c r="P804" s="203">
        <f>O804*H804</f>
        <v>0</v>
      </c>
      <c r="Q804" s="203">
        <v>0</v>
      </c>
      <c r="R804" s="203">
        <f>Q804*H804</f>
        <v>0</v>
      </c>
      <c r="S804" s="203">
        <v>2.8000000000000001E-2</v>
      </c>
      <c r="T804" s="204">
        <f>S804*H804</f>
        <v>0.19600000000000001</v>
      </c>
      <c r="U804" s="35"/>
      <c r="V804" s="35"/>
      <c r="W804" s="35"/>
      <c r="X804" s="35"/>
      <c r="Y804" s="35"/>
      <c r="Z804" s="35"/>
      <c r="AA804" s="35"/>
      <c r="AB804" s="35"/>
      <c r="AC804" s="35"/>
      <c r="AD804" s="35"/>
      <c r="AE804" s="35"/>
      <c r="AR804" s="205" t="s">
        <v>193</v>
      </c>
      <c r="AT804" s="205" t="s">
        <v>180</v>
      </c>
      <c r="AU804" s="205" t="s">
        <v>89</v>
      </c>
      <c r="AY804" s="18" t="s">
        <v>177</v>
      </c>
      <c r="BE804" s="206">
        <f>IF(N804="základní",J804,0)</f>
        <v>0</v>
      </c>
      <c r="BF804" s="206">
        <f>IF(N804="snížená",J804,0)</f>
        <v>0</v>
      </c>
      <c r="BG804" s="206">
        <f>IF(N804="zákl. přenesená",J804,0)</f>
        <v>0</v>
      </c>
      <c r="BH804" s="206">
        <f>IF(N804="sníž. přenesená",J804,0)</f>
        <v>0</v>
      </c>
      <c r="BI804" s="206">
        <f>IF(N804="nulová",J804,0)</f>
        <v>0</v>
      </c>
      <c r="BJ804" s="18" t="s">
        <v>87</v>
      </c>
      <c r="BK804" s="206">
        <f>ROUND(I804*H804,2)</f>
        <v>0</v>
      </c>
      <c r="BL804" s="18" t="s">
        <v>193</v>
      </c>
      <c r="BM804" s="205" t="s">
        <v>1685</v>
      </c>
    </row>
    <row r="805" spans="1:65" s="13" customFormat="1">
      <c r="B805" s="207"/>
      <c r="C805" s="208"/>
      <c r="D805" s="209" t="s">
        <v>186</v>
      </c>
      <c r="E805" s="210" t="s">
        <v>1</v>
      </c>
      <c r="F805" s="211" t="s">
        <v>1686</v>
      </c>
      <c r="G805" s="208"/>
      <c r="H805" s="212">
        <v>7</v>
      </c>
      <c r="I805" s="213"/>
      <c r="J805" s="208"/>
      <c r="K805" s="208"/>
      <c r="L805" s="214"/>
      <c r="M805" s="215"/>
      <c r="N805" s="216"/>
      <c r="O805" s="216"/>
      <c r="P805" s="216"/>
      <c r="Q805" s="216"/>
      <c r="R805" s="216"/>
      <c r="S805" s="216"/>
      <c r="T805" s="217"/>
      <c r="AT805" s="218" t="s">
        <v>186</v>
      </c>
      <c r="AU805" s="218" t="s">
        <v>89</v>
      </c>
      <c r="AV805" s="13" t="s">
        <v>89</v>
      </c>
      <c r="AW805" s="13" t="s">
        <v>35</v>
      </c>
      <c r="AX805" s="13" t="s">
        <v>87</v>
      </c>
      <c r="AY805" s="218" t="s">
        <v>177</v>
      </c>
    </row>
    <row r="806" spans="1:65" s="2" customFormat="1" ht="33" customHeight="1">
      <c r="A806" s="35"/>
      <c r="B806" s="36"/>
      <c r="C806" s="193" t="s">
        <v>1687</v>
      </c>
      <c r="D806" s="193" t="s">
        <v>180</v>
      </c>
      <c r="E806" s="194" t="s">
        <v>1688</v>
      </c>
      <c r="F806" s="195" t="s">
        <v>1689</v>
      </c>
      <c r="G806" s="196" t="s">
        <v>380</v>
      </c>
      <c r="H806" s="197">
        <v>1.7789999999999999</v>
      </c>
      <c r="I806" s="198"/>
      <c r="J806" s="199">
        <f>ROUND(I806*H806,2)</f>
        <v>0</v>
      </c>
      <c r="K806" s="200"/>
      <c r="L806" s="40"/>
      <c r="M806" s="201" t="s">
        <v>1</v>
      </c>
      <c r="N806" s="202" t="s">
        <v>45</v>
      </c>
      <c r="O806" s="72"/>
      <c r="P806" s="203">
        <f>O806*H806</f>
        <v>0</v>
      </c>
      <c r="Q806" s="203">
        <v>0</v>
      </c>
      <c r="R806" s="203">
        <f>Q806*H806</f>
        <v>0</v>
      </c>
      <c r="S806" s="203">
        <v>0</v>
      </c>
      <c r="T806" s="204">
        <f>S806*H806</f>
        <v>0</v>
      </c>
      <c r="U806" s="35"/>
      <c r="V806" s="35"/>
      <c r="W806" s="35"/>
      <c r="X806" s="35"/>
      <c r="Y806" s="35"/>
      <c r="Z806" s="35"/>
      <c r="AA806" s="35"/>
      <c r="AB806" s="35"/>
      <c r="AC806" s="35"/>
      <c r="AD806" s="35"/>
      <c r="AE806" s="35"/>
      <c r="AR806" s="205" t="s">
        <v>193</v>
      </c>
      <c r="AT806" s="205" t="s">
        <v>180</v>
      </c>
      <c r="AU806" s="205" t="s">
        <v>89</v>
      </c>
      <c r="AY806" s="18" t="s">
        <v>177</v>
      </c>
      <c r="BE806" s="206">
        <f>IF(N806="základní",J806,0)</f>
        <v>0</v>
      </c>
      <c r="BF806" s="206">
        <f>IF(N806="snížená",J806,0)</f>
        <v>0</v>
      </c>
      <c r="BG806" s="206">
        <f>IF(N806="zákl. přenesená",J806,0)</f>
        <v>0</v>
      </c>
      <c r="BH806" s="206">
        <f>IF(N806="sníž. přenesená",J806,0)</f>
        <v>0</v>
      </c>
      <c r="BI806" s="206">
        <f>IF(N806="nulová",J806,0)</f>
        <v>0</v>
      </c>
      <c r="BJ806" s="18" t="s">
        <v>87</v>
      </c>
      <c r="BK806" s="206">
        <f>ROUND(I806*H806,2)</f>
        <v>0</v>
      </c>
      <c r="BL806" s="18" t="s">
        <v>193</v>
      </c>
      <c r="BM806" s="205" t="s">
        <v>1690</v>
      </c>
    </row>
    <row r="807" spans="1:65" s="12" customFormat="1" ht="22.9" customHeight="1">
      <c r="B807" s="177"/>
      <c r="C807" s="178"/>
      <c r="D807" s="179" t="s">
        <v>79</v>
      </c>
      <c r="E807" s="191" t="s">
        <v>646</v>
      </c>
      <c r="F807" s="191" t="s">
        <v>647</v>
      </c>
      <c r="G807" s="178"/>
      <c r="H807" s="178"/>
      <c r="I807" s="181"/>
      <c r="J807" s="192">
        <f>BK807</f>
        <v>0</v>
      </c>
      <c r="K807" s="178"/>
      <c r="L807" s="183"/>
      <c r="M807" s="184"/>
      <c r="N807" s="185"/>
      <c r="O807" s="185"/>
      <c r="P807" s="186">
        <f>SUM(P808:P889)</f>
        <v>0</v>
      </c>
      <c r="Q807" s="185"/>
      <c r="R807" s="186">
        <f>SUM(R808:R889)</f>
        <v>13.70305153</v>
      </c>
      <c r="S807" s="185"/>
      <c r="T807" s="187">
        <f>SUM(T808:T889)</f>
        <v>12.67404</v>
      </c>
      <c r="AR807" s="188" t="s">
        <v>89</v>
      </c>
      <c r="AT807" s="189" t="s">
        <v>79</v>
      </c>
      <c r="AU807" s="189" t="s">
        <v>87</v>
      </c>
      <c r="AY807" s="188" t="s">
        <v>177</v>
      </c>
      <c r="BK807" s="190">
        <f>SUM(BK808:BK889)</f>
        <v>0</v>
      </c>
    </row>
    <row r="808" spans="1:65" s="2" customFormat="1" ht="21.75" customHeight="1">
      <c r="A808" s="35"/>
      <c r="B808" s="36"/>
      <c r="C808" s="193" t="s">
        <v>1691</v>
      </c>
      <c r="D808" s="193" t="s">
        <v>180</v>
      </c>
      <c r="E808" s="194" t="s">
        <v>1692</v>
      </c>
      <c r="F808" s="195" t="s">
        <v>1693</v>
      </c>
      <c r="G808" s="196" t="s">
        <v>199</v>
      </c>
      <c r="H808" s="197">
        <v>408.84</v>
      </c>
      <c r="I808" s="198"/>
      <c r="J808" s="199">
        <f>ROUND(I808*H808,2)</f>
        <v>0</v>
      </c>
      <c r="K808" s="200"/>
      <c r="L808" s="40"/>
      <c r="M808" s="201" t="s">
        <v>1</v>
      </c>
      <c r="N808" s="202" t="s">
        <v>45</v>
      </c>
      <c r="O808" s="72"/>
      <c r="P808" s="203">
        <f>O808*H808</f>
        <v>0</v>
      </c>
      <c r="Q808" s="203">
        <v>0</v>
      </c>
      <c r="R808" s="203">
        <f>Q808*H808</f>
        <v>0</v>
      </c>
      <c r="S808" s="203">
        <v>3.1E-2</v>
      </c>
      <c r="T808" s="204">
        <f>S808*H808</f>
        <v>12.67404</v>
      </c>
      <c r="U808" s="35"/>
      <c r="V808" s="35"/>
      <c r="W808" s="35"/>
      <c r="X808" s="35"/>
      <c r="Y808" s="35"/>
      <c r="Z808" s="35"/>
      <c r="AA808" s="35"/>
      <c r="AB808" s="35"/>
      <c r="AC808" s="35"/>
      <c r="AD808" s="35"/>
      <c r="AE808" s="35"/>
      <c r="AR808" s="205" t="s">
        <v>193</v>
      </c>
      <c r="AT808" s="205" t="s">
        <v>180</v>
      </c>
      <c r="AU808" s="205" t="s">
        <v>89</v>
      </c>
      <c r="AY808" s="18" t="s">
        <v>177</v>
      </c>
      <c r="BE808" s="206">
        <f>IF(N808="základní",J808,0)</f>
        <v>0</v>
      </c>
      <c r="BF808" s="206">
        <f>IF(N808="snížená",J808,0)</f>
        <v>0</v>
      </c>
      <c r="BG808" s="206">
        <f>IF(N808="zákl. přenesená",J808,0)</f>
        <v>0</v>
      </c>
      <c r="BH808" s="206">
        <f>IF(N808="sníž. přenesená",J808,0)</f>
        <v>0</v>
      </c>
      <c r="BI808" s="206">
        <f>IF(N808="nulová",J808,0)</f>
        <v>0</v>
      </c>
      <c r="BJ808" s="18" t="s">
        <v>87</v>
      </c>
      <c r="BK808" s="206">
        <f>ROUND(I808*H808,2)</f>
        <v>0</v>
      </c>
      <c r="BL808" s="18" t="s">
        <v>193</v>
      </c>
      <c r="BM808" s="205" t="s">
        <v>1694</v>
      </c>
    </row>
    <row r="809" spans="1:65" s="15" customFormat="1">
      <c r="B809" s="230"/>
      <c r="C809" s="231"/>
      <c r="D809" s="209" t="s">
        <v>186</v>
      </c>
      <c r="E809" s="232" t="s">
        <v>1</v>
      </c>
      <c r="F809" s="233" t="s">
        <v>715</v>
      </c>
      <c r="G809" s="231"/>
      <c r="H809" s="232" t="s">
        <v>1</v>
      </c>
      <c r="I809" s="234"/>
      <c r="J809" s="231"/>
      <c r="K809" s="231"/>
      <c r="L809" s="235"/>
      <c r="M809" s="236"/>
      <c r="N809" s="237"/>
      <c r="O809" s="237"/>
      <c r="P809" s="237"/>
      <c r="Q809" s="237"/>
      <c r="R809" s="237"/>
      <c r="S809" s="237"/>
      <c r="T809" s="238"/>
      <c r="AT809" s="239" t="s">
        <v>186</v>
      </c>
      <c r="AU809" s="239" t="s">
        <v>89</v>
      </c>
      <c r="AV809" s="15" t="s">
        <v>87</v>
      </c>
      <c r="AW809" s="15" t="s">
        <v>35</v>
      </c>
      <c r="AX809" s="15" t="s">
        <v>80</v>
      </c>
      <c r="AY809" s="239" t="s">
        <v>177</v>
      </c>
    </row>
    <row r="810" spans="1:65" s="13" customFormat="1">
      <c r="B810" s="207"/>
      <c r="C810" s="208"/>
      <c r="D810" s="209" t="s">
        <v>186</v>
      </c>
      <c r="E810" s="210" t="s">
        <v>1</v>
      </c>
      <c r="F810" s="211" t="s">
        <v>716</v>
      </c>
      <c r="G810" s="208"/>
      <c r="H810" s="212">
        <v>56.76</v>
      </c>
      <c r="I810" s="213"/>
      <c r="J810" s="208"/>
      <c r="K810" s="208"/>
      <c r="L810" s="214"/>
      <c r="M810" s="215"/>
      <c r="N810" s="216"/>
      <c r="O810" s="216"/>
      <c r="P810" s="216"/>
      <c r="Q810" s="216"/>
      <c r="R810" s="216"/>
      <c r="S810" s="216"/>
      <c r="T810" s="217"/>
      <c r="AT810" s="218" t="s">
        <v>186</v>
      </c>
      <c r="AU810" s="218" t="s">
        <v>89</v>
      </c>
      <c r="AV810" s="13" t="s">
        <v>89</v>
      </c>
      <c r="AW810" s="13" t="s">
        <v>35</v>
      </c>
      <c r="AX810" s="13" t="s">
        <v>80</v>
      </c>
      <c r="AY810" s="218" t="s">
        <v>177</v>
      </c>
    </row>
    <row r="811" spans="1:65" s="13" customFormat="1">
      <c r="B811" s="207"/>
      <c r="C811" s="208"/>
      <c r="D811" s="209" t="s">
        <v>186</v>
      </c>
      <c r="E811" s="210" t="s">
        <v>1</v>
      </c>
      <c r="F811" s="211" t="s">
        <v>717</v>
      </c>
      <c r="G811" s="208"/>
      <c r="H811" s="212">
        <v>15</v>
      </c>
      <c r="I811" s="213"/>
      <c r="J811" s="208"/>
      <c r="K811" s="208"/>
      <c r="L811" s="214"/>
      <c r="M811" s="215"/>
      <c r="N811" s="216"/>
      <c r="O811" s="216"/>
      <c r="P811" s="216"/>
      <c r="Q811" s="216"/>
      <c r="R811" s="216"/>
      <c r="S811" s="216"/>
      <c r="T811" s="217"/>
      <c r="AT811" s="218" t="s">
        <v>186</v>
      </c>
      <c r="AU811" s="218" t="s">
        <v>89</v>
      </c>
      <c r="AV811" s="13" t="s">
        <v>89</v>
      </c>
      <c r="AW811" s="13" t="s">
        <v>35</v>
      </c>
      <c r="AX811" s="13" t="s">
        <v>80</v>
      </c>
      <c r="AY811" s="218" t="s">
        <v>177</v>
      </c>
    </row>
    <row r="812" spans="1:65" s="13" customFormat="1">
      <c r="B812" s="207"/>
      <c r="C812" s="208"/>
      <c r="D812" s="209" t="s">
        <v>186</v>
      </c>
      <c r="E812" s="210" t="s">
        <v>1</v>
      </c>
      <c r="F812" s="211" t="s">
        <v>718</v>
      </c>
      <c r="G812" s="208"/>
      <c r="H812" s="212">
        <v>14.19</v>
      </c>
      <c r="I812" s="213"/>
      <c r="J812" s="208"/>
      <c r="K812" s="208"/>
      <c r="L812" s="214"/>
      <c r="M812" s="215"/>
      <c r="N812" s="216"/>
      <c r="O812" s="216"/>
      <c r="P812" s="216"/>
      <c r="Q812" s="216"/>
      <c r="R812" s="216"/>
      <c r="S812" s="216"/>
      <c r="T812" s="217"/>
      <c r="AT812" s="218" t="s">
        <v>186</v>
      </c>
      <c r="AU812" s="218" t="s">
        <v>89</v>
      </c>
      <c r="AV812" s="13" t="s">
        <v>89</v>
      </c>
      <c r="AW812" s="13" t="s">
        <v>35</v>
      </c>
      <c r="AX812" s="13" t="s">
        <v>80</v>
      </c>
      <c r="AY812" s="218" t="s">
        <v>177</v>
      </c>
    </row>
    <row r="813" spans="1:65" s="13" customFormat="1">
      <c r="B813" s="207"/>
      <c r="C813" s="208"/>
      <c r="D813" s="209" t="s">
        <v>186</v>
      </c>
      <c r="E813" s="210" t="s">
        <v>1</v>
      </c>
      <c r="F813" s="211" t="s">
        <v>719</v>
      </c>
      <c r="G813" s="208"/>
      <c r="H813" s="212">
        <v>139.13999999999999</v>
      </c>
      <c r="I813" s="213"/>
      <c r="J813" s="208"/>
      <c r="K813" s="208"/>
      <c r="L813" s="214"/>
      <c r="M813" s="215"/>
      <c r="N813" s="216"/>
      <c r="O813" s="216"/>
      <c r="P813" s="216"/>
      <c r="Q813" s="216"/>
      <c r="R813" s="216"/>
      <c r="S813" s="216"/>
      <c r="T813" s="217"/>
      <c r="AT813" s="218" t="s">
        <v>186</v>
      </c>
      <c r="AU813" s="218" t="s">
        <v>89</v>
      </c>
      <c r="AV813" s="13" t="s">
        <v>89</v>
      </c>
      <c r="AW813" s="13" t="s">
        <v>35</v>
      </c>
      <c r="AX813" s="13" t="s">
        <v>80</v>
      </c>
      <c r="AY813" s="218" t="s">
        <v>177</v>
      </c>
    </row>
    <row r="814" spans="1:65" s="13" customFormat="1">
      <c r="B814" s="207"/>
      <c r="C814" s="208"/>
      <c r="D814" s="209" t="s">
        <v>186</v>
      </c>
      <c r="E814" s="210" t="s">
        <v>1</v>
      </c>
      <c r="F814" s="211" t="s">
        <v>720</v>
      </c>
      <c r="G814" s="208"/>
      <c r="H814" s="212">
        <v>14.19</v>
      </c>
      <c r="I814" s="213"/>
      <c r="J814" s="208"/>
      <c r="K814" s="208"/>
      <c r="L814" s="214"/>
      <c r="M814" s="215"/>
      <c r="N814" s="216"/>
      <c r="O814" s="216"/>
      <c r="P814" s="216"/>
      <c r="Q814" s="216"/>
      <c r="R814" s="216"/>
      <c r="S814" s="216"/>
      <c r="T814" s="217"/>
      <c r="AT814" s="218" t="s">
        <v>186</v>
      </c>
      <c r="AU814" s="218" t="s">
        <v>89</v>
      </c>
      <c r="AV814" s="13" t="s">
        <v>89</v>
      </c>
      <c r="AW814" s="13" t="s">
        <v>35</v>
      </c>
      <c r="AX814" s="13" t="s">
        <v>80</v>
      </c>
      <c r="AY814" s="218" t="s">
        <v>177</v>
      </c>
    </row>
    <row r="815" spans="1:65" s="13" customFormat="1">
      <c r="B815" s="207"/>
      <c r="C815" s="208"/>
      <c r="D815" s="209" t="s">
        <v>186</v>
      </c>
      <c r="E815" s="210" t="s">
        <v>1</v>
      </c>
      <c r="F815" s="211" t="s">
        <v>721</v>
      </c>
      <c r="G815" s="208"/>
      <c r="H815" s="212">
        <v>95.55</v>
      </c>
      <c r="I815" s="213"/>
      <c r="J815" s="208"/>
      <c r="K815" s="208"/>
      <c r="L815" s="214"/>
      <c r="M815" s="215"/>
      <c r="N815" s="216"/>
      <c r="O815" s="216"/>
      <c r="P815" s="216"/>
      <c r="Q815" s="216"/>
      <c r="R815" s="216"/>
      <c r="S815" s="216"/>
      <c r="T815" s="217"/>
      <c r="AT815" s="218" t="s">
        <v>186</v>
      </c>
      <c r="AU815" s="218" t="s">
        <v>89</v>
      </c>
      <c r="AV815" s="13" t="s">
        <v>89</v>
      </c>
      <c r="AW815" s="13" t="s">
        <v>35</v>
      </c>
      <c r="AX815" s="13" t="s">
        <v>80</v>
      </c>
      <c r="AY815" s="218" t="s">
        <v>177</v>
      </c>
    </row>
    <row r="816" spans="1:65" s="13" customFormat="1">
      <c r="B816" s="207"/>
      <c r="C816" s="208"/>
      <c r="D816" s="209" t="s">
        <v>186</v>
      </c>
      <c r="E816" s="210" t="s">
        <v>1</v>
      </c>
      <c r="F816" s="211" t="s">
        <v>722</v>
      </c>
      <c r="G816" s="208"/>
      <c r="H816" s="212">
        <v>74.010000000000005</v>
      </c>
      <c r="I816" s="213"/>
      <c r="J816" s="208"/>
      <c r="K816" s="208"/>
      <c r="L816" s="214"/>
      <c r="M816" s="215"/>
      <c r="N816" s="216"/>
      <c r="O816" s="216"/>
      <c r="P816" s="216"/>
      <c r="Q816" s="216"/>
      <c r="R816" s="216"/>
      <c r="S816" s="216"/>
      <c r="T816" s="217"/>
      <c r="AT816" s="218" t="s">
        <v>186</v>
      </c>
      <c r="AU816" s="218" t="s">
        <v>89</v>
      </c>
      <c r="AV816" s="13" t="s">
        <v>89</v>
      </c>
      <c r="AW816" s="13" t="s">
        <v>35</v>
      </c>
      <c r="AX816" s="13" t="s">
        <v>80</v>
      </c>
      <c r="AY816" s="218" t="s">
        <v>177</v>
      </c>
    </row>
    <row r="817" spans="1:65" s="14" customFormat="1">
      <c r="B817" s="219"/>
      <c r="C817" s="220"/>
      <c r="D817" s="209" t="s">
        <v>186</v>
      </c>
      <c r="E817" s="221" t="s">
        <v>1</v>
      </c>
      <c r="F817" s="222" t="s">
        <v>188</v>
      </c>
      <c r="G817" s="220"/>
      <c r="H817" s="223">
        <v>408.84</v>
      </c>
      <c r="I817" s="224"/>
      <c r="J817" s="220"/>
      <c r="K817" s="220"/>
      <c r="L817" s="225"/>
      <c r="M817" s="226"/>
      <c r="N817" s="227"/>
      <c r="O817" s="227"/>
      <c r="P817" s="227"/>
      <c r="Q817" s="227"/>
      <c r="R817" s="227"/>
      <c r="S817" s="227"/>
      <c r="T817" s="228"/>
      <c r="AT817" s="229" t="s">
        <v>186</v>
      </c>
      <c r="AU817" s="229" t="s">
        <v>89</v>
      </c>
      <c r="AV817" s="14" t="s">
        <v>184</v>
      </c>
      <c r="AW817" s="14" t="s">
        <v>35</v>
      </c>
      <c r="AX817" s="14" t="s">
        <v>87</v>
      </c>
      <c r="AY817" s="229" t="s">
        <v>177</v>
      </c>
    </row>
    <row r="818" spans="1:65" s="2" customFormat="1" ht="24.2" customHeight="1">
      <c r="A818" s="35"/>
      <c r="B818" s="36"/>
      <c r="C818" s="193" t="s">
        <v>1695</v>
      </c>
      <c r="D818" s="193" t="s">
        <v>180</v>
      </c>
      <c r="E818" s="194" t="s">
        <v>1696</v>
      </c>
      <c r="F818" s="195" t="s">
        <v>1697</v>
      </c>
      <c r="G818" s="196" t="s">
        <v>191</v>
      </c>
      <c r="H818" s="197">
        <v>49</v>
      </c>
      <c r="I818" s="198"/>
      <c r="J818" s="199">
        <f>ROUND(I818*H818,2)</f>
        <v>0</v>
      </c>
      <c r="K818" s="200"/>
      <c r="L818" s="40"/>
      <c r="M818" s="201" t="s">
        <v>1</v>
      </c>
      <c r="N818" s="202" t="s">
        <v>45</v>
      </c>
      <c r="O818" s="72"/>
      <c r="P818" s="203">
        <f>O818*H818</f>
        <v>0</v>
      </c>
      <c r="Q818" s="203">
        <v>0</v>
      </c>
      <c r="R818" s="203">
        <f>Q818*H818</f>
        <v>0</v>
      </c>
      <c r="S818" s="203">
        <v>0</v>
      </c>
      <c r="T818" s="204">
        <f>S818*H818</f>
        <v>0</v>
      </c>
      <c r="U818" s="35"/>
      <c r="V818" s="35"/>
      <c r="W818" s="35"/>
      <c r="X818" s="35"/>
      <c r="Y818" s="35"/>
      <c r="Z818" s="35"/>
      <c r="AA818" s="35"/>
      <c r="AB818" s="35"/>
      <c r="AC818" s="35"/>
      <c r="AD818" s="35"/>
      <c r="AE818" s="35"/>
      <c r="AR818" s="205" t="s">
        <v>193</v>
      </c>
      <c r="AT818" s="205" t="s">
        <v>180</v>
      </c>
      <c r="AU818" s="205" t="s">
        <v>89</v>
      </c>
      <c r="AY818" s="18" t="s">
        <v>177</v>
      </c>
      <c r="BE818" s="206">
        <f>IF(N818="základní",J818,0)</f>
        <v>0</v>
      </c>
      <c r="BF818" s="206">
        <f>IF(N818="snížená",J818,0)</f>
        <v>0</v>
      </c>
      <c r="BG818" s="206">
        <f>IF(N818="zákl. přenesená",J818,0)</f>
        <v>0</v>
      </c>
      <c r="BH818" s="206">
        <f>IF(N818="sníž. přenesená",J818,0)</f>
        <v>0</v>
      </c>
      <c r="BI818" s="206">
        <f>IF(N818="nulová",J818,0)</f>
        <v>0</v>
      </c>
      <c r="BJ818" s="18" t="s">
        <v>87</v>
      </c>
      <c r="BK818" s="206">
        <f>ROUND(I818*H818,2)</f>
        <v>0</v>
      </c>
      <c r="BL818" s="18" t="s">
        <v>193</v>
      </c>
      <c r="BM818" s="205" t="s">
        <v>1698</v>
      </c>
    </row>
    <row r="819" spans="1:65" s="2" customFormat="1" ht="24.2" customHeight="1">
      <c r="A819" s="35"/>
      <c r="B819" s="36"/>
      <c r="C819" s="240" t="s">
        <v>1699</v>
      </c>
      <c r="D819" s="240" t="s">
        <v>216</v>
      </c>
      <c r="E819" s="241" t="s">
        <v>1700</v>
      </c>
      <c r="F819" s="242" t="s">
        <v>1701</v>
      </c>
      <c r="G819" s="243" t="s">
        <v>1702</v>
      </c>
      <c r="H819" s="244">
        <v>49</v>
      </c>
      <c r="I819" s="245"/>
      <c r="J819" s="246">
        <f>ROUND(I819*H819,2)</f>
        <v>0</v>
      </c>
      <c r="K819" s="247"/>
      <c r="L819" s="248"/>
      <c r="M819" s="249" t="s">
        <v>1</v>
      </c>
      <c r="N819" s="250" t="s">
        <v>45</v>
      </c>
      <c r="O819" s="72"/>
      <c r="P819" s="203">
        <f>O819*H819</f>
        <v>0</v>
      </c>
      <c r="Q819" s="203">
        <v>9.7000000000000003E-3</v>
      </c>
      <c r="R819" s="203">
        <f>Q819*H819</f>
        <v>0.4753</v>
      </c>
      <c r="S819" s="203">
        <v>0</v>
      </c>
      <c r="T819" s="204">
        <f>S819*H819</f>
        <v>0</v>
      </c>
      <c r="U819" s="35"/>
      <c r="V819" s="35"/>
      <c r="W819" s="35"/>
      <c r="X819" s="35"/>
      <c r="Y819" s="35"/>
      <c r="Z819" s="35"/>
      <c r="AA819" s="35"/>
      <c r="AB819" s="35"/>
      <c r="AC819" s="35"/>
      <c r="AD819" s="35"/>
      <c r="AE819" s="35"/>
      <c r="AR819" s="205" t="s">
        <v>335</v>
      </c>
      <c r="AT819" s="205" t="s">
        <v>216</v>
      </c>
      <c r="AU819" s="205" t="s">
        <v>89</v>
      </c>
      <c r="AY819" s="18" t="s">
        <v>177</v>
      </c>
      <c r="BE819" s="206">
        <f>IF(N819="základní",J819,0)</f>
        <v>0</v>
      </c>
      <c r="BF819" s="206">
        <f>IF(N819="snížená",J819,0)</f>
        <v>0</v>
      </c>
      <c r="BG819" s="206">
        <f>IF(N819="zákl. přenesená",J819,0)</f>
        <v>0</v>
      </c>
      <c r="BH819" s="206">
        <f>IF(N819="sníž. přenesená",J819,0)</f>
        <v>0</v>
      </c>
      <c r="BI819" s="206">
        <f>IF(N819="nulová",J819,0)</f>
        <v>0</v>
      </c>
      <c r="BJ819" s="18" t="s">
        <v>87</v>
      </c>
      <c r="BK819" s="206">
        <f>ROUND(I819*H819,2)</f>
        <v>0</v>
      </c>
      <c r="BL819" s="18" t="s">
        <v>193</v>
      </c>
      <c r="BM819" s="205" t="s">
        <v>1703</v>
      </c>
    </row>
    <row r="820" spans="1:65" s="2" customFormat="1" ht="24.2" customHeight="1">
      <c r="A820" s="35"/>
      <c r="B820" s="36"/>
      <c r="C820" s="193" t="s">
        <v>1704</v>
      </c>
      <c r="D820" s="193" t="s">
        <v>180</v>
      </c>
      <c r="E820" s="194" t="s">
        <v>1705</v>
      </c>
      <c r="F820" s="195" t="s">
        <v>1706</v>
      </c>
      <c r="G820" s="196" t="s">
        <v>251</v>
      </c>
      <c r="H820" s="197">
        <v>98</v>
      </c>
      <c r="I820" s="198"/>
      <c r="J820" s="199">
        <f>ROUND(I820*H820,2)</f>
        <v>0</v>
      </c>
      <c r="K820" s="200"/>
      <c r="L820" s="40"/>
      <c r="M820" s="201" t="s">
        <v>1</v>
      </c>
      <c r="N820" s="202" t="s">
        <v>45</v>
      </c>
      <c r="O820" s="72"/>
      <c r="P820" s="203">
        <f>O820*H820</f>
        <v>0</v>
      </c>
      <c r="Q820" s="203">
        <v>0</v>
      </c>
      <c r="R820" s="203">
        <f>Q820*H820</f>
        <v>0</v>
      </c>
      <c r="S820" s="203">
        <v>0</v>
      </c>
      <c r="T820" s="204">
        <f>S820*H820</f>
        <v>0</v>
      </c>
      <c r="U820" s="35"/>
      <c r="V820" s="35"/>
      <c r="W820" s="35"/>
      <c r="X820" s="35"/>
      <c r="Y820" s="35"/>
      <c r="Z820" s="35"/>
      <c r="AA820" s="35"/>
      <c r="AB820" s="35"/>
      <c r="AC820" s="35"/>
      <c r="AD820" s="35"/>
      <c r="AE820" s="35"/>
      <c r="AR820" s="205" t="s">
        <v>193</v>
      </c>
      <c r="AT820" s="205" t="s">
        <v>180</v>
      </c>
      <c r="AU820" s="205" t="s">
        <v>89</v>
      </c>
      <c r="AY820" s="18" t="s">
        <v>177</v>
      </c>
      <c r="BE820" s="206">
        <f>IF(N820="základní",J820,0)</f>
        <v>0</v>
      </c>
      <c r="BF820" s="206">
        <f>IF(N820="snížená",J820,0)</f>
        <v>0</v>
      </c>
      <c r="BG820" s="206">
        <f>IF(N820="zákl. přenesená",J820,0)</f>
        <v>0</v>
      </c>
      <c r="BH820" s="206">
        <f>IF(N820="sníž. přenesená",J820,0)</f>
        <v>0</v>
      </c>
      <c r="BI820" s="206">
        <f>IF(N820="nulová",J820,0)</f>
        <v>0</v>
      </c>
      <c r="BJ820" s="18" t="s">
        <v>87</v>
      </c>
      <c r="BK820" s="206">
        <f>ROUND(I820*H820,2)</f>
        <v>0</v>
      </c>
      <c r="BL820" s="18" t="s">
        <v>193</v>
      </c>
      <c r="BM820" s="205" t="s">
        <v>1707</v>
      </c>
    </row>
    <row r="821" spans="1:65" s="15" customFormat="1">
      <c r="B821" s="230"/>
      <c r="C821" s="231"/>
      <c r="D821" s="209" t="s">
        <v>186</v>
      </c>
      <c r="E821" s="232" t="s">
        <v>1</v>
      </c>
      <c r="F821" s="233" t="s">
        <v>1278</v>
      </c>
      <c r="G821" s="231"/>
      <c r="H821" s="232" t="s">
        <v>1</v>
      </c>
      <c r="I821" s="234"/>
      <c r="J821" s="231"/>
      <c r="K821" s="231"/>
      <c r="L821" s="235"/>
      <c r="M821" s="236"/>
      <c r="N821" s="237"/>
      <c r="O821" s="237"/>
      <c r="P821" s="237"/>
      <c r="Q821" s="237"/>
      <c r="R821" s="237"/>
      <c r="S821" s="237"/>
      <c r="T821" s="238"/>
      <c r="AT821" s="239" t="s">
        <v>186</v>
      </c>
      <c r="AU821" s="239" t="s">
        <v>89</v>
      </c>
      <c r="AV821" s="15" t="s">
        <v>87</v>
      </c>
      <c r="AW821" s="15" t="s">
        <v>35</v>
      </c>
      <c r="AX821" s="15" t="s">
        <v>80</v>
      </c>
      <c r="AY821" s="239" t="s">
        <v>177</v>
      </c>
    </row>
    <row r="822" spans="1:65" s="13" customFormat="1">
      <c r="B822" s="207"/>
      <c r="C822" s="208"/>
      <c r="D822" s="209" t="s">
        <v>186</v>
      </c>
      <c r="E822" s="210" t="s">
        <v>1</v>
      </c>
      <c r="F822" s="211" t="s">
        <v>1708</v>
      </c>
      <c r="G822" s="208"/>
      <c r="H822" s="212">
        <v>98</v>
      </c>
      <c r="I822" s="213"/>
      <c r="J822" s="208"/>
      <c r="K822" s="208"/>
      <c r="L822" s="214"/>
      <c r="M822" s="215"/>
      <c r="N822" s="216"/>
      <c r="O822" s="216"/>
      <c r="P822" s="216"/>
      <c r="Q822" s="216"/>
      <c r="R822" s="216"/>
      <c r="S822" s="216"/>
      <c r="T822" s="217"/>
      <c r="AT822" s="218" t="s">
        <v>186</v>
      </c>
      <c r="AU822" s="218" t="s">
        <v>89</v>
      </c>
      <c r="AV822" s="13" t="s">
        <v>89</v>
      </c>
      <c r="AW822" s="13" t="s">
        <v>35</v>
      </c>
      <c r="AX822" s="13" t="s">
        <v>80</v>
      </c>
      <c r="AY822" s="218" t="s">
        <v>177</v>
      </c>
    </row>
    <row r="823" spans="1:65" s="14" customFormat="1">
      <c r="B823" s="219"/>
      <c r="C823" s="220"/>
      <c r="D823" s="209" t="s">
        <v>186</v>
      </c>
      <c r="E823" s="221" t="s">
        <v>1</v>
      </c>
      <c r="F823" s="222" t="s">
        <v>188</v>
      </c>
      <c r="G823" s="220"/>
      <c r="H823" s="223">
        <v>98</v>
      </c>
      <c r="I823" s="224"/>
      <c r="J823" s="220"/>
      <c r="K823" s="220"/>
      <c r="L823" s="225"/>
      <c r="M823" s="226"/>
      <c r="N823" s="227"/>
      <c r="O823" s="227"/>
      <c r="P823" s="227"/>
      <c r="Q823" s="227"/>
      <c r="R823" s="227"/>
      <c r="S823" s="227"/>
      <c r="T823" s="228"/>
      <c r="AT823" s="229" t="s">
        <v>186</v>
      </c>
      <c r="AU823" s="229" t="s">
        <v>89</v>
      </c>
      <c r="AV823" s="14" t="s">
        <v>184</v>
      </c>
      <c r="AW823" s="14" t="s">
        <v>35</v>
      </c>
      <c r="AX823" s="14" t="s">
        <v>87</v>
      </c>
      <c r="AY823" s="229" t="s">
        <v>177</v>
      </c>
    </row>
    <row r="824" spans="1:65" s="2" customFormat="1" ht="16.5" customHeight="1">
      <c r="A824" s="35"/>
      <c r="B824" s="36"/>
      <c r="C824" s="240" t="s">
        <v>1709</v>
      </c>
      <c r="D824" s="240" t="s">
        <v>216</v>
      </c>
      <c r="E824" s="241" t="s">
        <v>1710</v>
      </c>
      <c r="F824" s="242" t="s">
        <v>1711</v>
      </c>
      <c r="G824" s="243" t="s">
        <v>251</v>
      </c>
      <c r="H824" s="244">
        <v>98</v>
      </c>
      <c r="I824" s="245"/>
      <c r="J824" s="246">
        <f>ROUND(I824*H824,2)</f>
        <v>0</v>
      </c>
      <c r="K824" s="247"/>
      <c r="L824" s="248"/>
      <c r="M824" s="249" t="s">
        <v>1</v>
      </c>
      <c r="N824" s="250" t="s">
        <v>45</v>
      </c>
      <c r="O824" s="72"/>
      <c r="P824" s="203">
        <f>O824*H824</f>
        <v>0</v>
      </c>
      <c r="Q824" s="203">
        <v>4.6999999999999999E-4</v>
      </c>
      <c r="R824" s="203">
        <f>Q824*H824</f>
        <v>4.6059999999999997E-2</v>
      </c>
      <c r="S824" s="203">
        <v>0</v>
      </c>
      <c r="T824" s="204">
        <f>S824*H824</f>
        <v>0</v>
      </c>
      <c r="U824" s="35"/>
      <c r="V824" s="35"/>
      <c r="W824" s="35"/>
      <c r="X824" s="35"/>
      <c r="Y824" s="35"/>
      <c r="Z824" s="35"/>
      <c r="AA824" s="35"/>
      <c r="AB824" s="35"/>
      <c r="AC824" s="35"/>
      <c r="AD824" s="35"/>
      <c r="AE824" s="35"/>
      <c r="AR824" s="205" t="s">
        <v>335</v>
      </c>
      <c r="AT824" s="205" t="s">
        <v>216</v>
      </c>
      <c r="AU824" s="205" t="s">
        <v>89</v>
      </c>
      <c r="AY824" s="18" t="s">
        <v>177</v>
      </c>
      <c r="BE824" s="206">
        <f>IF(N824="základní",J824,0)</f>
        <v>0</v>
      </c>
      <c r="BF824" s="206">
        <f>IF(N824="snížená",J824,0)</f>
        <v>0</v>
      </c>
      <c r="BG824" s="206">
        <f>IF(N824="zákl. přenesená",J824,0)</f>
        <v>0</v>
      </c>
      <c r="BH824" s="206">
        <f>IF(N824="sníž. přenesená",J824,0)</f>
        <v>0</v>
      </c>
      <c r="BI824" s="206">
        <f>IF(N824="nulová",J824,0)</f>
        <v>0</v>
      </c>
      <c r="BJ824" s="18" t="s">
        <v>87</v>
      </c>
      <c r="BK824" s="206">
        <f>ROUND(I824*H824,2)</f>
        <v>0</v>
      </c>
      <c r="BL824" s="18" t="s">
        <v>193</v>
      </c>
      <c r="BM824" s="205" t="s">
        <v>1712</v>
      </c>
    </row>
    <row r="825" spans="1:65" s="2" customFormat="1" ht="24.2" customHeight="1">
      <c r="A825" s="35"/>
      <c r="B825" s="36"/>
      <c r="C825" s="193" t="s">
        <v>1713</v>
      </c>
      <c r="D825" s="193" t="s">
        <v>180</v>
      </c>
      <c r="E825" s="194" t="s">
        <v>1714</v>
      </c>
      <c r="F825" s="195" t="s">
        <v>1715</v>
      </c>
      <c r="G825" s="196" t="s">
        <v>191</v>
      </c>
      <c r="H825" s="197">
        <v>49</v>
      </c>
      <c r="I825" s="198"/>
      <c r="J825" s="199">
        <f>ROUND(I825*H825,2)</f>
        <v>0</v>
      </c>
      <c r="K825" s="200"/>
      <c r="L825" s="40"/>
      <c r="M825" s="201" t="s">
        <v>1</v>
      </c>
      <c r="N825" s="202" t="s">
        <v>45</v>
      </c>
      <c r="O825" s="72"/>
      <c r="P825" s="203">
        <f>O825*H825</f>
        <v>0</v>
      </c>
      <c r="Q825" s="203">
        <v>0</v>
      </c>
      <c r="R825" s="203">
        <f>Q825*H825</f>
        <v>0</v>
      </c>
      <c r="S825" s="203">
        <v>0</v>
      </c>
      <c r="T825" s="204">
        <f>S825*H825</f>
        <v>0</v>
      </c>
      <c r="U825" s="35"/>
      <c r="V825" s="35"/>
      <c r="W825" s="35"/>
      <c r="X825" s="35"/>
      <c r="Y825" s="35"/>
      <c r="Z825" s="35"/>
      <c r="AA825" s="35"/>
      <c r="AB825" s="35"/>
      <c r="AC825" s="35"/>
      <c r="AD825" s="35"/>
      <c r="AE825" s="35"/>
      <c r="AR825" s="205" t="s">
        <v>193</v>
      </c>
      <c r="AT825" s="205" t="s">
        <v>180</v>
      </c>
      <c r="AU825" s="205" t="s">
        <v>89</v>
      </c>
      <c r="AY825" s="18" t="s">
        <v>177</v>
      </c>
      <c r="BE825" s="206">
        <f>IF(N825="základní",J825,0)</f>
        <v>0</v>
      </c>
      <c r="BF825" s="206">
        <f>IF(N825="snížená",J825,0)</f>
        <v>0</v>
      </c>
      <c r="BG825" s="206">
        <f>IF(N825="zákl. přenesená",J825,0)</f>
        <v>0</v>
      </c>
      <c r="BH825" s="206">
        <f>IF(N825="sníž. přenesená",J825,0)</f>
        <v>0</v>
      </c>
      <c r="BI825" s="206">
        <f>IF(N825="nulová",J825,0)</f>
        <v>0</v>
      </c>
      <c r="BJ825" s="18" t="s">
        <v>87</v>
      </c>
      <c r="BK825" s="206">
        <f>ROUND(I825*H825,2)</f>
        <v>0</v>
      </c>
      <c r="BL825" s="18" t="s">
        <v>193</v>
      </c>
      <c r="BM825" s="205" t="s">
        <v>1716</v>
      </c>
    </row>
    <row r="826" spans="1:65" s="15" customFormat="1">
      <c r="B826" s="230"/>
      <c r="C826" s="231"/>
      <c r="D826" s="209" t="s">
        <v>186</v>
      </c>
      <c r="E826" s="232" t="s">
        <v>1</v>
      </c>
      <c r="F826" s="233" t="s">
        <v>1278</v>
      </c>
      <c r="G826" s="231"/>
      <c r="H826" s="232" t="s">
        <v>1</v>
      </c>
      <c r="I826" s="234"/>
      <c r="J826" s="231"/>
      <c r="K826" s="231"/>
      <c r="L826" s="235"/>
      <c r="M826" s="236"/>
      <c r="N826" s="237"/>
      <c r="O826" s="237"/>
      <c r="P826" s="237"/>
      <c r="Q826" s="237"/>
      <c r="R826" s="237"/>
      <c r="S826" s="237"/>
      <c r="T826" s="238"/>
      <c r="AT826" s="239" t="s">
        <v>186</v>
      </c>
      <c r="AU826" s="239" t="s">
        <v>89</v>
      </c>
      <c r="AV826" s="15" t="s">
        <v>87</v>
      </c>
      <c r="AW826" s="15" t="s">
        <v>35</v>
      </c>
      <c r="AX826" s="15" t="s">
        <v>80</v>
      </c>
      <c r="AY826" s="239" t="s">
        <v>177</v>
      </c>
    </row>
    <row r="827" spans="1:65" s="13" customFormat="1">
      <c r="B827" s="207"/>
      <c r="C827" s="208"/>
      <c r="D827" s="209" t="s">
        <v>186</v>
      </c>
      <c r="E827" s="210" t="s">
        <v>1</v>
      </c>
      <c r="F827" s="211" t="s">
        <v>415</v>
      </c>
      <c r="G827" s="208"/>
      <c r="H827" s="212">
        <v>49</v>
      </c>
      <c r="I827" s="213"/>
      <c r="J827" s="208"/>
      <c r="K827" s="208"/>
      <c r="L827" s="214"/>
      <c r="M827" s="215"/>
      <c r="N827" s="216"/>
      <c r="O827" s="216"/>
      <c r="P827" s="216"/>
      <c r="Q827" s="216"/>
      <c r="R827" s="216"/>
      <c r="S827" s="216"/>
      <c r="T827" s="217"/>
      <c r="AT827" s="218" t="s">
        <v>186</v>
      </c>
      <c r="AU827" s="218" t="s">
        <v>89</v>
      </c>
      <c r="AV827" s="13" t="s">
        <v>89</v>
      </c>
      <c r="AW827" s="13" t="s">
        <v>35</v>
      </c>
      <c r="AX827" s="13" t="s">
        <v>80</v>
      </c>
      <c r="AY827" s="218" t="s">
        <v>177</v>
      </c>
    </row>
    <row r="828" spans="1:65" s="14" customFormat="1">
      <c r="B828" s="219"/>
      <c r="C828" s="220"/>
      <c r="D828" s="209" t="s">
        <v>186</v>
      </c>
      <c r="E828" s="221" t="s">
        <v>1</v>
      </c>
      <c r="F828" s="222" t="s">
        <v>188</v>
      </c>
      <c r="G828" s="220"/>
      <c r="H828" s="223">
        <v>49</v>
      </c>
      <c r="I828" s="224"/>
      <c r="J828" s="220"/>
      <c r="K828" s="220"/>
      <c r="L828" s="225"/>
      <c r="M828" s="226"/>
      <c r="N828" s="227"/>
      <c r="O828" s="227"/>
      <c r="P828" s="227"/>
      <c r="Q828" s="227"/>
      <c r="R828" s="227"/>
      <c r="S828" s="227"/>
      <c r="T828" s="228"/>
      <c r="AT828" s="229" t="s">
        <v>186</v>
      </c>
      <c r="AU828" s="229" t="s">
        <v>89</v>
      </c>
      <c r="AV828" s="14" t="s">
        <v>184</v>
      </c>
      <c r="AW828" s="14" t="s">
        <v>35</v>
      </c>
      <c r="AX828" s="14" t="s">
        <v>87</v>
      </c>
      <c r="AY828" s="229" t="s">
        <v>177</v>
      </c>
    </row>
    <row r="829" spans="1:65" s="2" customFormat="1" ht="16.5" customHeight="1">
      <c r="A829" s="35"/>
      <c r="B829" s="36"/>
      <c r="C829" s="240" t="s">
        <v>1717</v>
      </c>
      <c r="D829" s="240" t="s">
        <v>216</v>
      </c>
      <c r="E829" s="241" t="s">
        <v>1718</v>
      </c>
      <c r="F829" s="242" t="s">
        <v>1719</v>
      </c>
      <c r="G829" s="243" t="s">
        <v>191</v>
      </c>
      <c r="H829" s="244">
        <v>49</v>
      </c>
      <c r="I829" s="245"/>
      <c r="J829" s="246">
        <f>ROUND(I829*H829,2)</f>
        <v>0</v>
      </c>
      <c r="K829" s="247"/>
      <c r="L829" s="248"/>
      <c r="M829" s="249" t="s">
        <v>1</v>
      </c>
      <c r="N829" s="250" t="s">
        <v>45</v>
      </c>
      <c r="O829" s="72"/>
      <c r="P829" s="203">
        <f>O829*H829</f>
        <v>0</v>
      </c>
      <c r="Q829" s="203">
        <v>2.0000000000000001E-4</v>
      </c>
      <c r="R829" s="203">
        <f>Q829*H829</f>
        <v>9.7999999999999997E-3</v>
      </c>
      <c r="S829" s="203">
        <v>0</v>
      </c>
      <c r="T829" s="204">
        <f>S829*H829</f>
        <v>0</v>
      </c>
      <c r="U829" s="35"/>
      <c r="V829" s="35"/>
      <c r="W829" s="35"/>
      <c r="X829" s="35"/>
      <c r="Y829" s="35"/>
      <c r="Z829" s="35"/>
      <c r="AA829" s="35"/>
      <c r="AB829" s="35"/>
      <c r="AC829" s="35"/>
      <c r="AD829" s="35"/>
      <c r="AE829" s="35"/>
      <c r="AR829" s="205" t="s">
        <v>335</v>
      </c>
      <c r="AT829" s="205" t="s">
        <v>216</v>
      </c>
      <c r="AU829" s="205" t="s">
        <v>89</v>
      </c>
      <c r="AY829" s="18" t="s">
        <v>177</v>
      </c>
      <c r="BE829" s="206">
        <f>IF(N829="základní",J829,0)</f>
        <v>0</v>
      </c>
      <c r="BF829" s="206">
        <f>IF(N829="snížená",J829,0)</f>
        <v>0</v>
      </c>
      <c r="BG829" s="206">
        <f>IF(N829="zákl. přenesená",J829,0)</f>
        <v>0</v>
      </c>
      <c r="BH829" s="206">
        <f>IF(N829="sníž. přenesená",J829,0)</f>
        <v>0</v>
      </c>
      <c r="BI829" s="206">
        <f>IF(N829="nulová",J829,0)</f>
        <v>0</v>
      </c>
      <c r="BJ829" s="18" t="s">
        <v>87</v>
      </c>
      <c r="BK829" s="206">
        <f>ROUND(I829*H829,2)</f>
        <v>0</v>
      </c>
      <c r="BL829" s="18" t="s">
        <v>193</v>
      </c>
      <c r="BM829" s="205" t="s">
        <v>1720</v>
      </c>
    </row>
    <row r="830" spans="1:65" s="2" customFormat="1" ht="16.5" customHeight="1">
      <c r="A830" s="35"/>
      <c r="B830" s="36"/>
      <c r="C830" s="193" t="s">
        <v>1721</v>
      </c>
      <c r="D830" s="193" t="s">
        <v>180</v>
      </c>
      <c r="E830" s="194" t="s">
        <v>1722</v>
      </c>
      <c r="F830" s="195" t="s">
        <v>1723</v>
      </c>
      <c r="G830" s="196" t="s">
        <v>199</v>
      </c>
      <c r="H830" s="197">
        <v>26</v>
      </c>
      <c r="I830" s="198"/>
      <c r="J830" s="199">
        <f>ROUND(I830*H830,2)</f>
        <v>0</v>
      </c>
      <c r="K830" s="200"/>
      <c r="L830" s="40"/>
      <c r="M830" s="201" t="s">
        <v>1</v>
      </c>
      <c r="N830" s="202" t="s">
        <v>45</v>
      </c>
      <c r="O830" s="72"/>
      <c r="P830" s="203">
        <f>O830*H830</f>
        <v>0</v>
      </c>
      <c r="Q830" s="203">
        <v>5.0000000000000002E-5</v>
      </c>
      <c r="R830" s="203">
        <f>Q830*H830</f>
        <v>1.3000000000000002E-3</v>
      </c>
      <c r="S830" s="203">
        <v>0</v>
      </c>
      <c r="T830" s="204">
        <f>S830*H830</f>
        <v>0</v>
      </c>
      <c r="U830" s="35"/>
      <c r="V830" s="35"/>
      <c r="W830" s="35"/>
      <c r="X830" s="35"/>
      <c r="Y830" s="35"/>
      <c r="Z830" s="35"/>
      <c r="AA830" s="35"/>
      <c r="AB830" s="35"/>
      <c r="AC830" s="35"/>
      <c r="AD830" s="35"/>
      <c r="AE830" s="35"/>
      <c r="AR830" s="205" t="s">
        <v>193</v>
      </c>
      <c r="AT830" s="205" t="s">
        <v>180</v>
      </c>
      <c r="AU830" s="205" t="s">
        <v>89</v>
      </c>
      <c r="AY830" s="18" t="s">
        <v>177</v>
      </c>
      <c r="BE830" s="206">
        <f>IF(N830="základní",J830,0)</f>
        <v>0</v>
      </c>
      <c r="BF830" s="206">
        <f>IF(N830="snížená",J830,0)</f>
        <v>0</v>
      </c>
      <c r="BG830" s="206">
        <f>IF(N830="zákl. přenesená",J830,0)</f>
        <v>0</v>
      </c>
      <c r="BH830" s="206">
        <f>IF(N830="sníž. přenesená",J830,0)</f>
        <v>0</v>
      </c>
      <c r="BI830" s="206">
        <f>IF(N830="nulová",J830,0)</f>
        <v>0</v>
      </c>
      <c r="BJ830" s="18" t="s">
        <v>87</v>
      </c>
      <c r="BK830" s="206">
        <f>ROUND(I830*H830,2)</f>
        <v>0</v>
      </c>
      <c r="BL830" s="18" t="s">
        <v>193</v>
      </c>
      <c r="BM830" s="205" t="s">
        <v>1724</v>
      </c>
    </row>
    <row r="831" spans="1:65" s="2" customFormat="1" ht="24.2" customHeight="1">
      <c r="A831" s="35"/>
      <c r="B831" s="36"/>
      <c r="C831" s="240" t="s">
        <v>1725</v>
      </c>
      <c r="D831" s="240" t="s">
        <v>216</v>
      </c>
      <c r="E831" s="241" t="s">
        <v>1726</v>
      </c>
      <c r="F831" s="242" t="s">
        <v>1727</v>
      </c>
      <c r="G831" s="243" t="s">
        <v>199</v>
      </c>
      <c r="H831" s="244">
        <v>27.3</v>
      </c>
      <c r="I831" s="245"/>
      <c r="J831" s="246">
        <f>ROUND(I831*H831,2)</f>
        <v>0</v>
      </c>
      <c r="K831" s="247"/>
      <c r="L831" s="248"/>
      <c r="M831" s="249" t="s">
        <v>1</v>
      </c>
      <c r="N831" s="250" t="s">
        <v>45</v>
      </c>
      <c r="O831" s="72"/>
      <c r="P831" s="203">
        <f>O831*H831</f>
        <v>0</v>
      </c>
      <c r="Q831" s="203">
        <v>0.04</v>
      </c>
      <c r="R831" s="203">
        <f>Q831*H831</f>
        <v>1.0920000000000001</v>
      </c>
      <c r="S831" s="203">
        <v>0</v>
      </c>
      <c r="T831" s="204">
        <f>S831*H831</f>
        <v>0</v>
      </c>
      <c r="U831" s="35"/>
      <c r="V831" s="35"/>
      <c r="W831" s="35"/>
      <c r="X831" s="35"/>
      <c r="Y831" s="35"/>
      <c r="Z831" s="35"/>
      <c r="AA831" s="35"/>
      <c r="AB831" s="35"/>
      <c r="AC831" s="35"/>
      <c r="AD831" s="35"/>
      <c r="AE831" s="35"/>
      <c r="AR831" s="205" t="s">
        <v>335</v>
      </c>
      <c r="AT831" s="205" t="s">
        <v>216</v>
      </c>
      <c r="AU831" s="205" t="s">
        <v>89</v>
      </c>
      <c r="AY831" s="18" t="s">
        <v>177</v>
      </c>
      <c r="BE831" s="206">
        <f>IF(N831="základní",J831,0)</f>
        <v>0</v>
      </c>
      <c r="BF831" s="206">
        <f>IF(N831="snížená",J831,0)</f>
        <v>0</v>
      </c>
      <c r="BG831" s="206">
        <f>IF(N831="zákl. přenesená",J831,0)</f>
        <v>0</v>
      </c>
      <c r="BH831" s="206">
        <f>IF(N831="sníž. přenesená",J831,0)</f>
        <v>0</v>
      </c>
      <c r="BI831" s="206">
        <f>IF(N831="nulová",J831,0)</f>
        <v>0</v>
      </c>
      <c r="BJ831" s="18" t="s">
        <v>87</v>
      </c>
      <c r="BK831" s="206">
        <f>ROUND(I831*H831,2)</f>
        <v>0</v>
      </c>
      <c r="BL831" s="18" t="s">
        <v>193</v>
      </c>
      <c r="BM831" s="205" t="s">
        <v>1728</v>
      </c>
    </row>
    <row r="832" spans="1:65" s="13" customFormat="1">
      <c r="B832" s="207"/>
      <c r="C832" s="208"/>
      <c r="D832" s="209" t="s">
        <v>186</v>
      </c>
      <c r="E832" s="208"/>
      <c r="F832" s="211" t="s">
        <v>1729</v>
      </c>
      <c r="G832" s="208"/>
      <c r="H832" s="212">
        <v>27.3</v>
      </c>
      <c r="I832" s="213"/>
      <c r="J832" s="208"/>
      <c r="K832" s="208"/>
      <c r="L832" s="214"/>
      <c r="M832" s="215"/>
      <c r="N832" s="216"/>
      <c r="O832" s="216"/>
      <c r="P832" s="216"/>
      <c r="Q832" s="216"/>
      <c r="R832" s="216"/>
      <c r="S832" s="216"/>
      <c r="T832" s="217"/>
      <c r="AT832" s="218" t="s">
        <v>186</v>
      </c>
      <c r="AU832" s="218" t="s">
        <v>89</v>
      </c>
      <c r="AV832" s="13" t="s">
        <v>89</v>
      </c>
      <c r="AW832" s="13" t="s">
        <v>4</v>
      </c>
      <c r="AX832" s="13" t="s">
        <v>87</v>
      </c>
      <c r="AY832" s="218" t="s">
        <v>177</v>
      </c>
    </row>
    <row r="833" spans="1:65" s="2" customFormat="1" ht="16.5" customHeight="1">
      <c r="A833" s="35"/>
      <c r="B833" s="36"/>
      <c r="C833" s="193" t="s">
        <v>1730</v>
      </c>
      <c r="D833" s="193" t="s">
        <v>180</v>
      </c>
      <c r="E833" s="194" t="s">
        <v>1731</v>
      </c>
      <c r="F833" s="195" t="s">
        <v>1732</v>
      </c>
      <c r="G833" s="196" t="s">
        <v>572</v>
      </c>
      <c r="H833" s="197">
        <v>1</v>
      </c>
      <c r="I833" s="198"/>
      <c r="J833" s="199">
        <f>ROUND(I833*H833,2)</f>
        <v>0</v>
      </c>
      <c r="K833" s="200"/>
      <c r="L833" s="40"/>
      <c r="M833" s="201" t="s">
        <v>1</v>
      </c>
      <c r="N833" s="202" t="s">
        <v>45</v>
      </c>
      <c r="O833" s="72"/>
      <c r="P833" s="203">
        <f>O833*H833</f>
        <v>0</v>
      </c>
      <c r="Q833" s="203">
        <v>0</v>
      </c>
      <c r="R833" s="203">
        <f>Q833*H833</f>
        <v>0</v>
      </c>
      <c r="S833" s="203">
        <v>0</v>
      </c>
      <c r="T833" s="204">
        <f>S833*H833</f>
        <v>0</v>
      </c>
      <c r="U833" s="35"/>
      <c r="V833" s="35"/>
      <c r="W833" s="35"/>
      <c r="X833" s="35"/>
      <c r="Y833" s="35"/>
      <c r="Z833" s="35"/>
      <c r="AA833" s="35"/>
      <c r="AB833" s="35"/>
      <c r="AC833" s="35"/>
      <c r="AD833" s="35"/>
      <c r="AE833" s="35"/>
      <c r="AR833" s="205" t="s">
        <v>193</v>
      </c>
      <c r="AT833" s="205" t="s">
        <v>180</v>
      </c>
      <c r="AU833" s="205" t="s">
        <v>89</v>
      </c>
      <c r="AY833" s="18" t="s">
        <v>177</v>
      </c>
      <c r="BE833" s="206">
        <f>IF(N833="základní",J833,0)</f>
        <v>0</v>
      </c>
      <c r="BF833" s="206">
        <f>IF(N833="snížená",J833,0)</f>
        <v>0</v>
      </c>
      <c r="BG833" s="206">
        <f>IF(N833="zákl. přenesená",J833,0)</f>
        <v>0</v>
      </c>
      <c r="BH833" s="206">
        <f>IF(N833="sníž. přenesená",J833,0)</f>
        <v>0</v>
      </c>
      <c r="BI833" s="206">
        <f>IF(N833="nulová",J833,0)</f>
        <v>0</v>
      </c>
      <c r="BJ833" s="18" t="s">
        <v>87</v>
      </c>
      <c r="BK833" s="206">
        <f>ROUND(I833*H833,2)</f>
        <v>0</v>
      </c>
      <c r="BL833" s="18" t="s">
        <v>193</v>
      </c>
      <c r="BM833" s="205" t="s">
        <v>1733</v>
      </c>
    </row>
    <row r="834" spans="1:65" s="2" customFormat="1" ht="24.2" customHeight="1">
      <c r="A834" s="35"/>
      <c r="B834" s="36"/>
      <c r="C834" s="193" t="s">
        <v>1734</v>
      </c>
      <c r="D834" s="193" t="s">
        <v>180</v>
      </c>
      <c r="E834" s="194" t="s">
        <v>1735</v>
      </c>
      <c r="F834" s="195" t="s">
        <v>1736</v>
      </c>
      <c r="G834" s="196" t="s">
        <v>572</v>
      </c>
      <c r="H834" s="197">
        <v>1</v>
      </c>
      <c r="I834" s="198"/>
      <c r="J834" s="199">
        <f>ROUND(I834*H834,2)</f>
        <v>0</v>
      </c>
      <c r="K834" s="200"/>
      <c r="L834" s="40"/>
      <c r="M834" s="201" t="s">
        <v>1</v>
      </c>
      <c r="N834" s="202" t="s">
        <v>45</v>
      </c>
      <c r="O834" s="72"/>
      <c r="P834" s="203">
        <f>O834*H834</f>
        <v>0</v>
      </c>
      <c r="Q834" s="203">
        <v>0</v>
      </c>
      <c r="R834" s="203">
        <f>Q834*H834</f>
        <v>0</v>
      </c>
      <c r="S834" s="203">
        <v>0</v>
      </c>
      <c r="T834" s="204">
        <f>S834*H834</f>
        <v>0</v>
      </c>
      <c r="U834" s="35"/>
      <c r="V834" s="35"/>
      <c r="W834" s="35"/>
      <c r="X834" s="35"/>
      <c r="Y834" s="35"/>
      <c r="Z834" s="35"/>
      <c r="AA834" s="35"/>
      <c r="AB834" s="35"/>
      <c r="AC834" s="35"/>
      <c r="AD834" s="35"/>
      <c r="AE834" s="35"/>
      <c r="AR834" s="205" t="s">
        <v>193</v>
      </c>
      <c r="AT834" s="205" t="s">
        <v>180</v>
      </c>
      <c r="AU834" s="205" t="s">
        <v>89</v>
      </c>
      <c r="AY834" s="18" t="s">
        <v>177</v>
      </c>
      <c r="BE834" s="206">
        <f>IF(N834="základní",J834,0)</f>
        <v>0</v>
      </c>
      <c r="BF834" s="206">
        <f>IF(N834="snížená",J834,0)</f>
        <v>0</v>
      </c>
      <c r="BG834" s="206">
        <f>IF(N834="zákl. přenesená",J834,0)</f>
        <v>0</v>
      </c>
      <c r="BH834" s="206">
        <f>IF(N834="sníž. přenesená",J834,0)</f>
        <v>0</v>
      </c>
      <c r="BI834" s="206">
        <f>IF(N834="nulová",J834,0)</f>
        <v>0</v>
      </c>
      <c r="BJ834" s="18" t="s">
        <v>87</v>
      </c>
      <c r="BK834" s="206">
        <f>ROUND(I834*H834,2)</f>
        <v>0</v>
      </c>
      <c r="BL834" s="18" t="s">
        <v>193</v>
      </c>
      <c r="BM834" s="205" t="s">
        <v>1737</v>
      </c>
    </row>
    <row r="835" spans="1:65" s="2" customFormat="1" ht="16.5" customHeight="1">
      <c r="A835" s="35"/>
      <c r="B835" s="36"/>
      <c r="C835" s="193" t="s">
        <v>1738</v>
      </c>
      <c r="D835" s="193" t="s">
        <v>180</v>
      </c>
      <c r="E835" s="194" t="s">
        <v>1739</v>
      </c>
      <c r="F835" s="195" t="s">
        <v>1740</v>
      </c>
      <c r="G835" s="196" t="s">
        <v>651</v>
      </c>
      <c r="H835" s="197">
        <v>2315.7510000000002</v>
      </c>
      <c r="I835" s="198"/>
      <c r="J835" s="199">
        <f>ROUND(I835*H835,2)</f>
        <v>0</v>
      </c>
      <c r="K835" s="200"/>
      <c r="L835" s="40"/>
      <c r="M835" s="201" t="s">
        <v>1</v>
      </c>
      <c r="N835" s="202" t="s">
        <v>45</v>
      </c>
      <c r="O835" s="72"/>
      <c r="P835" s="203">
        <f>O835*H835</f>
        <v>0</v>
      </c>
      <c r="Q835" s="203">
        <v>0</v>
      </c>
      <c r="R835" s="203">
        <f>Q835*H835</f>
        <v>0</v>
      </c>
      <c r="S835" s="203">
        <v>0</v>
      </c>
      <c r="T835" s="204">
        <f>S835*H835</f>
        <v>0</v>
      </c>
      <c r="U835" s="35"/>
      <c r="V835" s="35"/>
      <c r="W835" s="35"/>
      <c r="X835" s="35"/>
      <c r="Y835" s="35"/>
      <c r="Z835" s="35"/>
      <c r="AA835" s="35"/>
      <c r="AB835" s="35"/>
      <c r="AC835" s="35"/>
      <c r="AD835" s="35"/>
      <c r="AE835" s="35"/>
      <c r="AR835" s="205" t="s">
        <v>193</v>
      </c>
      <c r="AT835" s="205" t="s">
        <v>180</v>
      </c>
      <c r="AU835" s="205" t="s">
        <v>89</v>
      </c>
      <c r="AY835" s="18" t="s">
        <v>177</v>
      </c>
      <c r="BE835" s="206">
        <f>IF(N835="základní",J835,0)</f>
        <v>0</v>
      </c>
      <c r="BF835" s="206">
        <f>IF(N835="snížená",J835,0)</f>
        <v>0</v>
      </c>
      <c r="BG835" s="206">
        <f>IF(N835="zákl. přenesená",J835,0)</f>
        <v>0</v>
      </c>
      <c r="BH835" s="206">
        <f>IF(N835="sníž. přenesená",J835,0)</f>
        <v>0</v>
      </c>
      <c r="BI835" s="206">
        <f>IF(N835="nulová",J835,0)</f>
        <v>0</v>
      </c>
      <c r="BJ835" s="18" t="s">
        <v>87</v>
      </c>
      <c r="BK835" s="206">
        <f>ROUND(I835*H835,2)</f>
        <v>0</v>
      </c>
      <c r="BL835" s="18" t="s">
        <v>193</v>
      </c>
      <c r="BM835" s="205" t="s">
        <v>1741</v>
      </c>
    </row>
    <row r="836" spans="1:65" s="15" customFormat="1">
      <c r="B836" s="230"/>
      <c r="C836" s="231"/>
      <c r="D836" s="209" t="s">
        <v>186</v>
      </c>
      <c r="E836" s="232" t="s">
        <v>1</v>
      </c>
      <c r="F836" s="233" t="s">
        <v>1742</v>
      </c>
      <c r="G836" s="231"/>
      <c r="H836" s="232" t="s">
        <v>1</v>
      </c>
      <c r="I836" s="234"/>
      <c r="J836" s="231"/>
      <c r="K836" s="231"/>
      <c r="L836" s="235"/>
      <c r="M836" s="236"/>
      <c r="N836" s="237"/>
      <c r="O836" s="237"/>
      <c r="P836" s="237"/>
      <c r="Q836" s="237"/>
      <c r="R836" s="237"/>
      <c r="S836" s="237"/>
      <c r="T836" s="238"/>
      <c r="AT836" s="239" t="s">
        <v>186</v>
      </c>
      <c r="AU836" s="239" t="s">
        <v>89</v>
      </c>
      <c r="AV836" s="15" t="s">
        <v>87</v>
      </c>
      <c r="AW836" s="15" t="s">
        <v>35</v>
      </c>
      <c r="AX836" s="15" t="s">
        <v>80</v>
      </c>
      <c r="AY836" s="239" t="s">
        <v>177</v>
      </c>
    </row>
    <row r="837" spans="1:65" s="15" customFormat="1">
      <c r="B837" s="230"/>
      <c r="C837" s="231"/>
      <c r="D837" s="209" t="s">
        <v>186</v>
      </c>
      <c r="E837" s="232" t="s">
        <v>1</v>
      </c>
      <c r="F837" s="233" t="s">
        <v>1743</v>
      </c>
      <c r="G837" s="231"/>
      <c r="H837" s="232" t="s">
        <v>1</v>
      </c>
      <c r="I837" s="234"/>
      <c r="J837" s="231"/>
      <c r="K837" s="231"/>
      <c r="L837" s="235"/>
      <c r="M837" s="236"/>
      <c r="N837" s="237"/>
      <c r="O837" s="237"/>
      <c r="P837" s="237"/>
      <c r="Q837" s="237"/>
      <c r="R837" s="237"/>
      <c r="S837" s="237"/>
      <c r="T837" s="238"/>
      <c r="AT837" s="239" t="s">
        <v>186</v>
      </c>
      <c r="AU837" s="239" t="s">
        <v>89</v>
      </c>
      <c r="AV837" s="15" t="s">
        <v>87</v>
      </c>
      <c r="AW837" s="15" t="s">
        <v>35</v>
      </c>
      <c r="AX837" s="15" t="s">
        <v>80</v>
      </c>
      <c r="AY837" s="239" t="s">
        <v>177</v>
      </c>
    </row>
    <row r="838" spans="1:65" s="13" customFormat="1">
      <c r="B838" s="207"/>
      <c r="C838" s="208"/>
      <c r="D838" s="209" t="s">
        <v>186</v>
      </c>
      <c r="E838" s="210" t="s">
        <v>1</v>
      </c>
      <c r="F838" s="211" t="s">
        <v>1744</v>
      </c>
      <c r="G838" s="208"/>
      <c r="H838" s="212">
        <v>1204.5450000000001</v>
      </c>
      <c r="I838" s="213"/>
      <c r="J838" s="208"/>
      <c r="K838" s="208"/>
      <c r="L838" s="214"/>
      <c r="M838" s="215"/>
      <c r="N838" s="216"/>
      <c r="O838" s="216"/>
      <c r="P838" s="216"/>
      <c r="Q838" s="216"/>
      <c r="R838" s="216"/>
      <c r="S838" s="216"/>
      <c r="T838" s="217"/>
      <c r="AT838" s="218" t="s">
        <v>186</v>
      </c>
      <c r="AU838" s="218" t="s">
        <v>89</v>
      </c>
      <c r="AV838" s="13" t="s">
        <v>89</v>
      </c>
      <c r="AW838" s="13" t="s">
        <v>35</v>
      </c>
      <c r="AX838" s="13" t="s">
        <v>80</v>
      </c>
      <c r="AY838" s="218" t="s">
        <v>177</v>
      </c>
    </row>
    <row r="839" spans="1:65" s="15" customFormat="1">
      <c r="B839" s="230"/>
      <c r="C839" s="231"/>
      <c r="D839" s="209" t="s">
        <v>186</v>
      </c>
      <c r="E839" s="232" t="s">
        <v>1</v>
      </c>
      <c r="F839" s="233" t="s">
        <v>1745</v>
      </c>
      <c r="G839" s="231"/>
      <c r="H839" s="232" t="s">
        <v>1</v>
      </c>
      <c r="I839" s="234"/>
      <c r="J839" s="231"/>
      <c r="K839" s="231"/>
      <c r="L839" s="235"/>
      <c r="M839" s="236"/>
      <c r="N839" s="237"/>
      <c r="O839" s="237"/>
      <c r="P839" s="237"/>
      <c r="Q839" s="237"/>
      <c r="R839" s="237"/>
      <c r="S839" s="237"/>
      <c r="T839" s="238"/>
      <c r="AT839" s="239" t="s">
        <v>186</v>
      </c>
      <c r="AU839" s="239" t="s">
        <v>89</v>
      </c>
      <c r="AV839" s="15" t="s">
        <v>87</v>
      </c>
      <c r="AW839" s="15" t="s">
        <v>35</v>
      </c>
      <c r="AX839" s="15" t="s">
        <v>80</v>
      </c>
      <c r="AY839" s="239" t="s">
        <v>177</v>
      </c>
    </row>
    <row r="840" spans="1:65" s="13" customFormat="1">
      <c r="B840" s="207"/>
      <c r="C840" s="208"/>
      <c r="D840" s="209" t="s">
        <v>186</v>
      </c>
      <c r="E840" s="210" t="s">
        <v>1</v>
      </c>
      <c r="F840" s="211" t="s">
        <v>1746</v>
      </c>
      <c r="G840" s="208"/>
      <c r="H840" s="212">
        <v>866.2</v>
      </c>
      <c r="I840" s="213"/>
      <c r="J840" s="208"/>
      <c r="K840" s="208"/>
      <c r="L840" s="214"/>
      <c r="M840" s="215"/>
      <c r="N840" s="216"/>
      <c r="O840" s="216"/>
      <c r="P840" s="216"/>
      <c r="Q840" s="216"/>
      <c r="R840" s="216"/>
      <c r="S840" s="216"/>
      <c r="T840" s="217"/>
      <c r="AT840" s="218" t="s">
        <v>186</v>
      </c>
      <c r="AU840" s="218" t="s">
        <v>89</v>
      </c>
      <c r="AV840" s="13" t="s">
        <v>89</v>
      </c>
      <c r="AW840" s="13" t="s">
        <v>35</v>
      </c>
      <c r="AX840" s="13" t="s">
        <v>80</v>
      </c>
      <c r="AY840" s="218" t="s">
        <v>177</v>
      </c>
    </row>
    <row r="841" spans="1:65" s="15" customFormat="1">
      <c r="B841" s="230"/>
      <c r="C841" s="231"/>
      <c r="D841" s="209" t="s">
        <v>186</v>
      </c>
      <c r="E841" s="232" t="s">
        <v>1</v>
      </c>
      <c r="F841" s="233" t="s">
        <v>1747</v>
      </c>
      <c r="G841" s="231"/>
      <c r="H841" s="232" t="s">
        <v>1</v>
      </c>
      <c r="I841" s="234"/>
      <c r="J841" s="231"/>
      <c r="K841" s="231"/>
      <c r="L841" s="235"/>
      <c r="M841" s="236"/>
      <c r="N841" s="237"/>
      <c r="O841" s="237"/>
      <c r="P841" s="237"/>
      <c r="Q841" s="237"/>
      <c r="R841" s="237"/>
      <c r="S841" s="237"/>
      <c r="T841" s="238"/>
      <c r="AT841" s="239" t="s">
        <v>186</v>
      </c>
      <c r="AU841" s="239" t="s">
        <v>89</v>
      </c>
      <c r="AV841" s="15" t="s">
        <v>87</v>
      </c>
      <c r="AW841" s="15" t="s">
        <v>35</v>
      </c>
      <c r="AX841" s="15" t="s">
        <v>80</v>
      </c>
      <c r="AY841" s="239" t="s">
        <v>177</v>
      </c>
    </row>
    <row r="842" spans="1:65" s="13" customFormat="1">
      <c r="B842" s="207"/>
      <c r="C842" s="208"/>
      <c r="D842" s="209" t="s">
        <v>186</v>
      </c>
      <c r="E842" s="210" t="s">
        <v>1</v>
      </c>
      <c r="F842" s="211" t="s">
        <v>1748</v>
      </c>
      <c r="G842" s="208"/>
      <c r="H842" s="212">
        <v>240.34</v>
      </c>
      <c r="I842" s="213"/>
      <c r="J842" s="208"/>
      <c r="K842" s="208"/>
      <c r="L842" s="214"/>
      <c r="M842" s="215"/>
      <c r="N842" s="216"/>
      <c r="O842" s="216"/>
      <c r="P842" s="216"/>
      <c r="Q842" s="216"/>
      <c r="R842" s="216"/>
      <c r="S842" s="216"/>
      <c r="T842" s="217"/>
      <c r="AT842" s="218" t="s">
        <v>186</v>
      </c>
      <c r="AU842" s="218" t="s">
        <v>89</v>
      </c>
      <c r="AV842" s="13" t="s">
        <v>89</v>
      </c>
      <c r="AW842" s="13" t="s">
        <v>35</v>
      </c>
      <c r="AX842" s="13" t="s">
        <v>80</v>
      </c>
      <c r="AY842" s="218" t="s">
        <v>177</v>
      </c>
    </row>
    <row r="843" spans="1:65" s="15" customFormat="1">
      <c r="B843" s="230"/>
      <c r="C843" s="231"/>
      <c r="D843" s="209" t="s">
        <v>186</v>
      </c>
      <c r="E843" s="232" t="s">
        <v>1</v>
      </c>
      <c r="F843" s="233" t="s">
        <v>1749</v>
      </c>
      <c r="G843" s="231"/>
      <c r="H843" s="232" t="s">
        <v>1</v>
      </c>
      <c r="I843" s="234"/>
      <c r="J843" s="231"/>
      <c r="K843" s="231"/>
      <c r="L843" s="235"/>
      <c r="M843" s="236"/>
      <c r="N843" s="237"/>
      <c r="O843" s="237"/>
      <c r="P843" s="237"/>
      <c r="Q843" s="237"/>
      <c r="R843" s="237"/>
      <c r="S843" s="237"/>
      <c r="T843" s="238"/>
      <c r="AT843" s="239" t="s">
        <v>186</v>
      </c>
      <c r="AU843" s="239" t="s">
        <v>89</v>
      </c>
      <c r="AV843" s="15" t="s">
        <v>87</v>
      </c>
      <c r="AW843" s="15" t="s">
        <v>35</v>
      </c>
      <c r="AX843" s="15" t="s">
        <v>80</v>
      </c>
      <c r="AY843" s="239" t="s">
        <v>177</v>
      </c>
    </row>
    <row r="844" spans="1:65" s="13" customFormat="1">
      <c r="B844" s="207"/>
      <c r="C844" s="208"/>
      <c r="D844" s="209" t="s">
        <v>186</v>
      </c>
      <c r="E844" s="210" t="s">
        <v>1</v>
      </c>
      <c r="F844" s="211" t="s">
        <v>1750</v>
      </c>
      <c r="G844" s="208"/>
      <c r="H844" s="212">
        <v>4.6660000000000004</v>
      </c>
      <c r="I844" s="213"/>
      <c r="J844" s="208"/>
      <c r="K844" s="208"/>
      <c r="L844" s="214"/>
      <c r="M844" s="215"/>
      <c r="N844" s="216"/>
      <c r="O844" s="216"/>
      <c r="P844" s="216"/>
      <c r="Q844" s="216"/>
      <c r="R844" s="216"/>
      <c r="S844" s="216"/>
      <c r="T844" s="217"/>
      <c r="AT844" s="218" t="s">
        <v>186</v>
      </c>
      <c r="AU844" s="218" t="s">
        <v>89</v>
      </c>
      <c r="AV844" s="13" t="s">
        <v>89</v>
      </c>
      <c r="AW844" s="13" t="s">
        <v>35</v>
      </c>
      <c r="AX844" s="13" t="s">
        <v>80</v>
      </c>
      <c r="AY844" s="218" t="s">
        <v>177</v>
      </c>
    </row>
    <row r="845" spans="1:65" s="14" customFormat="1">
      <c r="B845" s="219"/>
      <c r="C845" s="220"/>
      <c r="D845" s="209" t="s">
        <v>186</v>
      </c>
      <c r="E845" s="221" t="s">
        <v>1</v>
      </c>
      <c r="F845" s="222" t="s">
        <v>188</v>
      </c>
      <c r="G845" s="220"/>
      <c r="H845" s="223">
        <v>2315.7510000000002</v>
      </c>
      <c r="I845" s="224"/>
      <c r="J845" s="220"/>
      <c r="K845" s="220"/>
      <c r="L845" s="225"/>
      <c r="M845" s="226"/>
      <c r="N845" s="227"/>
      <c r="O845" s="227"/>
      <c r="P845" s="227"/>
      <c r="Q845" s="227"/>
      <c r="R845" s="227"/>
      <c r="S845" s="227"/>
      <c r="T845" s="228"/>
      <c r="AT845" s="229" t="s">
        <v>186</v>
      </c>
      <c r="AU845" s="229" t="s">
        <v>89</v>
      </c>
      <c r="AV845" s="14" t="s">
        <v>184</v>
      </c>
      <c r="AW845" s="14" t="s">
        <v>35</v>
      </c>
      <c r="AX845" s="14" t="s">
        <v>87</v>
      </c>
      <c r="AY845" s="229" t="s">
        <v>177</v>
      </c>
    </row>
    <row r="846" spans="1:65" s="2" customFormat="1" ht="21.75" customHeight="1">
      <c r="A846" s="35"/>
      <c r="B846" s="36"/>
      <c r="C846" s="193" t="s">
        <v>1751</v>
      </c>
      <c r="D846" s="193" t="s">
        <v>180</v>
      </c>
      <c r="E846" s="194" t="s">
        <v>1752</v>
      </c>
      <c r="F846" s="195" t="s">
        <v>1753</v>
      </c>
      <c r="G846" s="196" t="s">
        <v>651</v>
      </c>
      <c r="H846" s="197">
        <v>2315.7510000000002</v>
      </c>
      <c r="I846" s="198"/>
      <c r="J846" s="199">
        <f>ROUND(I846*H846,2)</f>
        <v>0</v>
      </c>
      <c r="K846" s="200"/>
      <c r="L846" s="40"/>
      <c r="M846" s="201" t="s">
        <v>1</v>
      </c>
      <c r="N846" s="202" t="s">
        <v>45</v>
      </c>
      <c r="O846" s="72"/>
      <c r="P846" s="203">
        <f>O846*H846</f>
        <v>0</v>
      </c>
      <c r="Q846" s="203">
        <v>6.9999999999999994E-5</v>
      </c>
      <c r="R846" s="203">
        <f>Q846*H846</f>
        <v>0.16210257</v>
      </c>
      <c r="S846" s="203">
        <v>0</v>
      </c>
      <c r="T846" s="204">
        <f>S846*H846</f>
        <v>0</v>
      </c>
      <c r="U846" s="35"/>
      <c r="V846" s="35"/>
      <c r="W846" s="35"/>
      <c r="X846" s="35"/>
      <c r="Y846" s="35"/>
      <c r="Z846" s="35"/>
      <c r="AA846" s="35"/>
      <c r="AB846" s="35"/>
      <c r="AC846" s="35"/>
      <c r="AD846" s="35"/>
      <c r="AE846" s="35"/>
      <c r="AR846" s="205" t="s">
        <v>193</v>
      </c>
      <c r="AT846" s="205" t="s">
        <v>180</v>
      </c>
      <c r="AU846" s="205" t="s">
        <v>89</v>
      </c>
      <c r="AY846" s="18" t="s">
        <v>177</v>
      </c>
      <c r="BE846" s="206">
        <f>IF(N846="základní",J846,0)</f>
        <v>0</v>
      </c>
      <c r="BF846" s="206">
        <f>IF(N846="snížená",J846,0)</f>
        <v>0</v>
      </c>
      <c r="BG846" s="206">
        <f>IF(N846="zákl. přenesená",J846,0)</f>
        <v>0</v>
      </c>
      <c r="BH846" s="206">
        <f>IF(N846="sníž. přenesená",J846,0)</f>
        <v>0</v>
      </c>
      <c r="BI846" s="206">
        <f>IF(N846="nulová",J846,0)</f>
        <v>0</v>
      </c>
      <c r="BJ846" s="18" t="s">
        <v>87</v>
      </c>
      <c r="BK846" s="206">
        <f>ROUND(I846*H846,2)</f>
        <v>0</v>
      </c>
      <c r="BL846" s="18" t="s">
        <v>193</v>
      </c>
      <c r="BM846" s="205" t="s">
        <v>1754</v>
      </c>
    </row>
    <row r="847" spans="1:65" s="15" customFormat="1">
      <c r="B847" s="230"/>
      <c r="C847" s="231"/>
      <c r="D847" s="209" t="s">
        <v>186</v>
      </c>
      <c r="E847" s="232" t="s">
        <v>1</v>
      </c>
      <c r="F847" s="233" t="s">
        <v>1742</v>
      </c>
      <c r="G847" s="231"/>
      <c r="H847" s="232" t="s">
        <v>1</v>
      </c>
      <c r="I847" s="234"/>
      <c r="J847" s="231"/>
      <c r="K847" s="231"/>
      <c r="L847" s="235"/>
      <c r="M847" s="236"/>
      <c r="N847" s="237"/>
      <c r="O847" s="237"/>
      <c r="P847" s="237"/>
      <c r="Q847" s="237"/>
      <c r="R847" s="237"/>
      <c r="S847" s="237"/>
      <c r="T847" s="238"/>
      <c r="AT847" s="239" t="s">
        <v>186</v>
      </c>
      <c r="AU847" s="239" t="s">
        <v>89</v>
      </c>
      <c r="AV847" s="15" t="s">
        <v>87</v>
      </c>
      <c r="AW847" s="15" t="s">
        <v>35</v>
      </c>
      <c r="AX847" s="15" t="s">
        <v>80</v>
      </c>
      <c r="AY847" s="239" t="s">
        <v>177</v>
      </c>
    </row>
    <row r="848" spans="1:65" s="15" customFormat="1">
      <c r="B848" s="230"/>
      <c r="C848" s="231"/>
      <c r="D848" s="209" t="s">
        <v>186</v>
      </c>
      <c r="E848" s="232" t="s">
        <v>1</v>
      </c>
      <c r="F848" s="233" t="s">
        <v>1743</v>
      </c>
      <c r="G848" s="231"/>
      <c r="H848" s="232" t="s">
        <v>1</v>
      </c>
      <c r="I848" s="234"/>
      <c r="J848" s="231"/>
      <c r="K848" s="231"/>
      <c r="L848" s="235"/>
      <c r="M848" s="236"/>
      <c r="N848" s="237"/>
      <c r="O848" s="237"/>
      <c r="P848" s="237"/>
      <c r="Q848" s="237"/>
      <c r="R848" s="237"/>
      <c r="S848" s="237"/>
      <c r="T848" s="238"/>
      <c r="AT848" s="239" t="s">
        <v>186</v>
      </c>
      <c r="AU848" s="239" t="s">
        <v>89</v>
      </c>
      <c r="AV848" s="15" t="s">
        <v>87</v>
      </c>
      <c r="AW848" s="15" t="s">
        <v>35</v>
      </c>
      <c r="AX848" s="15" t="s">
        <v>80</v>
      </c>
      <c r="AY848" s="239" t="s">
        <v>177</v>
      </c>
    </row>
    <row r="849" spans="1:65" s="13" customFormat="1">
      <c r="B849" s="207"/>
      <c r="C849" s="208"/>
      <c r="D849" s="209" t="s">
        <v>186</v>
      </c>
      <c r="E849" s="210" t="s">
        <v>1</v>
      </c>
      <c r="F849" s="211" t="s">
        <v>1744</v>
      </c>
      <c r="G849" s="208"/>
      <c r="H849" s="212">
        <v>1204.5450000000001</v>
      </c>
      <c r="I849" s="213"/>
      <c r="J849" s="208"/>
      <c r="K849" s="208"/>
      <c r="L849" s="214"/>
      <c r="M849" s="215"/>
      <c r="N849" s="216"/>
      <c r="O849" s="216"/>
      <c r="P849" s="216"/>
      <c r="Q849" s="216"/>
      <c r="R849" s="216"/>
      <c r="S849" s="216"/>
      <c r="T849" s="217"/>
      <c r="AT849" s="218" t="s">
        <v>186</v>
      </c>
      <c r="AU849" s="218" t="s">
        <v>89</v>
      </c>
      <c r="AV849" s="13" t="s">
        <v>89</v>
      </c>
      <c r="AW849" s="13" t="s">
        <v>35</v>
      </c>
      <c r="AX849" s="13" t="s">
        <v>80</v>
      </c>
      <c r="AY849" s="218" t="s">
        <v>177</v>
      </c>
    </row>
    <row r="850" spans="1:65" s="15" customFormat="1">
      <c r="B850" s="230"/>
      <c r="C850" s="231"/>
      <c r="D850" s="209" t="s">
        <v>186</v>
      </c>
      <c r="E850" s="232" t="s">
        <v>1</v>
      </c>
      <c r="F850" s="233" t="s">
        <v>1745</v>
      </c>
      <c r="G850" s="231"/>
      <c r="H850" s="232" t="s">
        <v>1</v>
      </c>
      <c r="I850" s="234"/>
      <c r="J850" s="231"/>
      <c r="K850" s="231"/>
      <c r="L850" s="235"/>
      <c r="M850" s="236"/>
      <c r="N850" s="237"/>
      <c r="O850" s="237"/>
      <c r="P850" s="237"/>
      <c r="Q850" s="237"/>
      <c r="R850" s="237"/>
      <c r="S850" s="237"/>
      <c r="T850" s="238"/>
      <c r="AT850" s="239" t="s">
        <v>186</v>
      </c>
      <c r="AU850" s="239" t="s">
        <v>89</v>
      </c>
      <c r="AV850" s="15" t="s">
        <v>87</v>
      </c>
      <c r="AW850" s="15" t="s">
        <v>35</v>
      </c>
      <c r="AX850" s="15" t="s">
        <v>80</v>
      </c>
      <c r="AY850" s="239" t="s">
        <v>177</v>
      </c>
    </row>
    <row r="851" spans="1:65" s="13" customFormat="1">
      <c r="B851" s="207"/>
      <c r="C851" s="208"/>
      <c r="D851" s="209" t="s">
        <v>186</v>
      </c>
      <c r="E851" s="210" t="s">
        <v>1</v>
      </c>
      <c r="F851" s="211" t="s">
        <v>1746</v>
      </c>
      <c r="G851" s="208"/>
      <c r="H851" s="212">
        <v>866.2</v>
      </c>
      <c r="I851" s="213"/>
      <c r="J851" s="208"/>
      <c r="K851" s="208"/>
      <c r="L851" s="214"/>
      <c r="M851" s="215"/>
      <c r="N851" s="216"/>
      <c r="O851" s="216"/>
      <c r="P851" s="216"/>
      <c r="Q851" s="216"/>
      <c r="R851" s="216"/>
      <c r="S851" s="216"/>
      <c r="T851" s="217"/>
      <c r="AT851" s="218" t="s">
        <v>186</v>
      </c>
      <c r="AU851" s="218" t="s">
        <v>89</v>
      </c>
      <c r="AV851" s="13" t="s">
        <v>89</v>
      </c>
      <c r="AW851" s="13" t="s">
        <v>35</v>
      </c>
      <c r="AX851" s="13" t="s">
        <v>80</v>
      </c>
      <c r="AY851" s="218" t="s">
        <v>177</v>
      </c>
    </row>
    <row r="852" spans="1:65" s="15" customFormat="1">
      <c r="B852" s="230"/>
      <c r="C852" s="231"/>
      <c r="D852" s="209" t="s">
        <v>186</v>
      </c>
      <c r="E852" s="232" t="s">
        <v>1</v>
      </c>
      <c r="F852" s="233" t="s">
        <v>1747</v>
      </c>
      <c r="G852" s="231"/>
      <c r="H852" s="232" t="s">
        <v>1</v>
      </c>
      <c r="I852" s="234"/>
      <c r="J852" s="231"/>
      <c r="K852" s="231"/>
      <c r="L852" s="235"/>
      <c r="M852" s="236"/>
      <c r="N852" s="237"/>
      <c r="O852" s="237"/>
      <c r="P852" s="237"/>
      <c r="Q852" s="237"/>
      <c r="R852" s="237"/>
      <c r="S852" s="237"/>
      <c r="T852" s="238"/>
      <c r="AT852" s="239" t="s">
        <v>186</v>
      </c>
      <c r="AU852" s="239" t="s">
        <v>89</v>
      </c>
      <c r="AV852" s="15" t="s">
        <v>87</v>
      </c>
      <c r="AW852" s="15" t="s">
        <v>35</v>
      </c>
      <c r="AX852" s="15" t="s">
        <v>80</v>
      </c>
      <c r="AY852" s="239" t="s">
        <v>177</v>
      </c>
    </row>
    <row r="853" spans="1:65" s="13" customFormat="1">
      <c r="B853" s="207"/>
      <c r="C853" s="208"/>
      <c r="D853" s="209" t="s">
        <v>186</v>
      </c>
      <c r="E853" s="210" t="s">
        <v>1</v>
      </c>
      <c r="F853" s="211" t="s">
        <v>1748</v>
      </c>
      <c r="G853" s="208"/>
      <c r="H853" s="212">
        <v>240.34</v>
      </c>
      <c r="I853" s="213"/>
      <c r="J853" s="208"/>
      <c r="K853" s="208"/>
      <c r="L853" s="214"/>
      <c r="M853" s="215"/>
      <c r="N853" s="216"/>
      <c r="O853" s="216"/>
      <c r="P853" s="216"/>
      <c r="Q853" s="216"/>
      <c r="R853" s="216"/>
      <c r="S853" s="216"/>
      <c r="T853" s="217"/>
      <c r="AT853" s="218" t="s">
        <v>186</v>
      </c>
      <c r="AU853" s="218" t="s">
        <v>89</v>
      </c>
      <c r="AV853" s="13" t="s">
        <v>89</v>
      </c>
      <c r="AW853" s="13" t="s">
        <v>35</v>
      </c>
      <c r="AX853" s="13" t="s">
        <v>80</v>
      </c>
      <c r="AY853" s="218" t="s">
        <v>177</v>
      </c>
    </row>
    <row r="854" spans="1:65" s="15" customFormat="1">
      <c r="B854" s="230"/>
      <c r="C854" s="231"/>
      <c r="D854" s="209" t="s">
        <v>186</v>
      </c>
      <c r="E854" s="232" t="s">
        <v>1</v>
      </c>
      <c r="F854" s="233" t="s">
        <v>1749</v>
      </c>
      <c r="G854" s="231"/>
      <c r="H854" s="232" t="s">
        <v>1</v>
      </c>
      <c r="I854" s="234"/>
      <c r="J854" s="231"/>
      <c r="K854" s="231"/>
      <c r="L854" s="235"/>
      <c r="M854" s="236"/>
      <c r="N854" s="237"/>
      <c r="O854" s="237"/>
      <c r="P854" s="237"/>
      <c r="Q854" s="237"/>
      <c r="R854" s="237"/>
      <c r="S854" s="237"/>
      <c r="T854" s="238"/>
      <c r="AT854" s="239" t="s">
        <v>186</v>
      </c>
      <c r="AU854" s="239" t="s">
        <v>89</v>
      </c>
      <c r="AV854" s="15" t="s">
        <v>87</v>
      </c>
      <c r="AW854" s="15" t="s">
        <v>35</v>
      </c>
      <c r="AX854" s="15" t="s">
        <v>80</v>
      </c>
      <c r="AY854" s="239" t="s">
        <v>177</v>
      </c>
    </row>
    <row r="855" spans="1:65" s="13" customFormat="1">
      <c r="B855" s="207"/>
      <c r="C855" s="208"/>
      <c r="D855" s="209" t="s">
        <v>186</v>
      </c>
      <c r="E855" s="210" t="s">
        <v>1</v>
      </c>
      <c r="F855" s="211" t="s">
        <v>1750</v>
      </c>
      <c r="G855" s="208"/>
      <c r="H855" s="212">
        <v>4.6660000000000004</v>
      </c>
      <c r="I855" s="213"/>
      <c r="J855" s="208"/>
      <c r="K855" s="208"/>
      <c r="L855" s="214"/>
      <c r="M855" s="215"/>
      <c r="N855" s="216"/>
      <c r="O855" s="216"/>
      <c r="P855" s="216"/>
      <c r="Q855" s="216"/>
      <c r="R855" s="216"/>
      <c r="S855" s="216"/>
      <c r="T855" s="217"/>
      <c r="AT855" s="218" t="s">
        <v>186</v>
      </c>
      <c r="AU855" s="218" t="s">
        <v>89</v>
      </c>
      <c r="AV855" s="13" t="s">
        <v>89</v>
      </c>
      <c r="AW855" s="13" t="s">
        <v>35</v>
      </c>
      <c r="AX855" s="13" t="s">
        <v>80</v>
      </c>
      <c r="AY855" s="218" t="s">
        <v>177</v>
      </c>
    </row>
    <row r="856" spans="1:65" s="14" customFormat="1">
      <c r="B856" s="219"/>
      <c r="C856" s="220"/>
      <c r="D856" s="209" t="s">
        <v>186</v>
      </c>
      <c r="E856" s="221" t="s">
        <v>1</v>
      </c>
      <c r="F856" s="222" t="s">
        <v>188</v>
      </c>
      <c r="G856" s="220"/>
      <c r="H856" s="223">
        <v>2315.7510000000002</v>
      </c>
      <c r="I856" s="224"/>
      <c r="J856" s="220"/>
      <c r="K856" s="220"/>
      <c r="L856" s="225"/>
      <c r="M856" s="226"/>
      <c r="N856" s="227"/>
      <c r="O856" s="227"/>
      <c r="P856" s="227"/>
      <c r="Q856" s="227"/>
      <c r="R856" s="227"/>
      <c r="S856" s="227"/>
      <c r="T856" s="228"/>
      <c r="AT856" s="229" t="s">
        <v>186</v>
      </c>
      <c r="AU856" s="229" t="s">
        <v>89</v>
      </c>
      <c r="AV856" s="14" t="s">
        <v>184</v>
      </c>
      <c r="AW856" s="14" t="s">
        <v>35</v>
      </c>
      <c r="AX856" s="14" t="s">
        <v>87</v>
      </c>
      <c r="AY856" s="229" t="s">
        <v>177</v>
      </c>
    </row>
    <row r="857" spans="1:65" s="2" customFormat="1" ht="21.75" customHeight="1">
      <c r="A857" s="35"/>
      <c r="B857" s="36"/>
      <c r="C857" s="240" t="s">
        <v>1755</v>
      </c>
      <c r="D857" s="240" t="s">
        <v>216</v>
      </c>
      <c r="E857" s="241" t="s">
        <v>1756</v>
      </c>
      <c r="F857" s="242" t="s">
        <v>1757</v>
      </c>
      <c r="G857" s="243" t="s">
        <v>380</v>
      </c>
      <c r="H857" s="244">
        <v>0.95299999999999996</v>
      </c>
      <c r="I857" s="245"/>
      <c r="J857" s="246">
        <f>ROUND(I857*H857,2)</f>
        <v>0</v>
      </c>
      <c r="K857" s="247"/>
      <c r="L857" s="248"/>
      <c r="M857" s="249" t="s">
        <v>1</v>
      </c>
      <c r="N857" s="250" t="s">
        <v>45</v>
      </c>
      <c r="O857" s="72"/>
      <c r="P857" s="203">
        <f>O857*H857</f>
        <v>0</v>
      </c>
      <c r="Q857" s="203">
        <v>1</v>
      </c>
      <c r="R857" s="203">
        <f>Q857*H857</f>
        <v>0.95299999999999996</v>
      </c>
      <c r="S857" s="203">
        <v>0</v>
      </c>
      <c r="T857" s="204">
        <f>S857*H857</f>
        <v>0</v>
      </c>
      <c r="U857" s="35"/>
      <c r="V857" s="35"/>
      <c r="W857" s="35"/>
      <c r="X857" s="35"/>
      <c r="Y857" s="35"/>
      <c r="Z857" s="35"/>
      <c r="AA857" s="35"/>
      <c r="AB857" s="35"/>
      <c r="AC857" s="35"/>
      <c r="AD857" s="35"/>
      <c r="AE857" s="35"/>
      <c r="AR857" s="205" t="s">
        <v>335</v>
      </c>
      <c r="AT857" s="205" t="s">
        <v>216</v>
      </c>
      <c r="AU857" s="205" t="s">
        <v>89</v>
      </c>
      <c r="AY857" s="18" t="s">
        <v>177</v>
      </c>
      <c r="BE857" s="206">
        <f>IF(N857="základní",J857,0)</f>
        <v>0</v>
      </c>
      <c r="BF857" s="206">
        <f>IF(N857="snížená",J857,0)</f>
        <v>0</v>
      </c>
      <c r="BG857" s="206">
        <f>IF(N857="zákl. přenesená",J857,0)</f>
        <v>0</v>
      </c>
      <c r="BH857" s="206">
        <f>IF(N857="sníž. přenesená",J857,0)</f>
        <v>0</v>
      </c>
      <c r="BI857" s="206">
        <f>IF(N857="nulová",J857,0)</f>
        <v>0</v>
      </c>
      <c r="BJ857" s="18" t="s">
        <v>87</v>
      </c>
      <c r="BK857" s="206">
        <f>ROUND(I857*H857,2)</f>
        <v>0</v>
      </c>
      <c r="BL857" s="18" t="s">
        <v>193</v>
      </c>
      <c r="BM857" s="205" t="s">
        <v>1758</v>
      </c>
    </row>
    <row r="858" spans="1:65" s="13" customFormat="1">
      <c r="B858" s="207"/>
      <c r="C858" s="208"/>
      <c r="D858" s="209" t="s">
        <v>186</v>
      </c>
      <c r="E858" s="210" t="s">
        <v>1</v>
      </c>
      <c r="F858" s="211" t="s">
        <v>1759</v>
      </c>
      <c r="G858" s="208"/>
      <c r="H858" s="212">
        <v>0.95299999999999996</v>
      </c>
      <c r="I858" s="213"/>
      <c r="J858" s="208"/>
      <c r="K858" s="208"/>
      <c r="L858" s="214"/>
      <c r="M858" s="215"/>
      <c r="N858" s="216"/>
      <c r="O858" s="216"/>
      <c r="P858" s="216"/>
      <c r="Q858" s="216"/>
      <c r="R858" s="216"/>
      <c r="S858" s="216"/>
      <c r="T858" s="217"/>
      <c r="AT858" s="218" t="s">
        <v>186</v>
      </c>
      <c r="AU858" s="218" t="s">
        <v>89</v>
      </c>
      <c r="AV858" s="13" t="s">
        <v>89</v>
      </c>
      <c r="AW858" s="13" t="s">
        <v>35</v>
      </c>
      <c r="AX858" s="13" t="s">
        <v>80</v>
      </c>
      <c r="AY858" s="218" t="s">
        <v>177</v>
      </c>
    </row>
    <row r="859" spans="1:65" s="14" customFormat="1">
      <c r="B859" s="219"/>
      <c r="C859" s="220"/>
      <c r="D859" s="209" t="s">
        <v>186</v>
      </c>
      <c r="E859" s="221" t="s">
        <v>1</v>
      </c>
      <c r="F859" s="222" t="s">
        <v>188</v>
      </c>
      <c r="G859" s="220"/>
      <c r="H859" s="223">
        <v>0.95299999999999996</v>
      </c>
      <c r="I859" s="224"/>
      <c r="J859" s="220"/>
      <c r="K859" s="220"/>
      <c r="L859" s="225"/>
      <c r="M859" s="226"/>
      <c r="N859" s="227"/>
      <c r="O859" s="227"/>
      <c r="P859" s="227"/>
      <c r="Q859" s="227"/>
      <c r="R859" s="227"/>
      <c r="S859" s="227"/>
      <c r="T859" s="228"/>
      <c r="AT859" s="229" t="s">
        <v>186</v>
      </c>
      <c r="AU859" s="229" t="s">
        <v>89</v>
      </c>
      <c r="AV859" s="14" t="s">
        <v>184</v>
      </c>
      <c r="AW859" s="14" t="s">
        <v>35</v>
      </c>
      <c r="AX859" s="14" t="s">
        <v>87</v>
      </c>
      <c r="AY859" s="229" t="s">
        <v>177</v>
      </c>
    </row>
    <row r="860" spans="1:65" s="2" customFormat="1" ht="21.75" customHeight="1">
      <c r="A860" s="35"/>
      <c r="B860" s="36"/>
      <c r="C860" s="240" t="s">
        <v>1760</v>
      </c>
      <c r="D860" s="240" t="s">
        <v>216</v>
      </c>
      <c r="E860" s="241" t="s">
        <v>1761</v>
      </c>
      <c r="F860" s="242" t="s">
        <v>1762</v>
      </c>
      <c r="G860" s="243" t="s">
        <v>380</v>
      </c>
      <c r="H860" s="244">
        <v>1.3260000000000001</v>
      </c>
      <c r="I860" s="245"/>
      <c r="J860" s="246">
        <f>ROUND(I860*H860,2)</f>
        <v>0</v>
      </c>
      <c r="K860" s="247"/>
      <c r="L860" s="248"/>
      <c r="M860" s="249" t="s">
        <v>1</v>
      </c>
      <c r="N860" s="250" t="s">
        <v>45</v>
      </c>
      <c r="O860" s="72"/>
      <c r="P860" s="203">
        <f>O860*H860</f>
        <v>0</v>
      </c>
      <c r="Q860" s="203">
        <v>1</v>
      </c>
      <c r="R860" s="203">
        <f>Q860*H860</f>
        <v>1.3260000000000001</v>
      </c>
      <c r="S860" s="203">
        <v>0</v>
      </c>
      <c r="T860" s="204">
        <f>S860*H860</f>
        <v>0</v>
      </c>
      <c r="U860" s="35"/>
      <c r="V860" s="35"/>
      <c r="W860" s="35"/>
      <c r="X860" s="35"/>
      <c r="Y860" s="35"/>
      <c r="Z860" s="35"/>
      <c r="AA860" s="35"/>
      <c r="AB860" s="35"/>
      <c r="AC860" s="35"/>
      <c r="AD860" s="35"/>
      <c r="AE860" s="35"/>
      <c r="AR860" s="205" t="s">
        <v>335</v>
      </c>
      <c r="AT860" s="205" t="s">
        <v>216</v>
      </c>
      <c r="AU860" s="205" t="s">
        <v>89</v>
      </c>
      <c r="AY860" s="18" t="s">
        <v>177</v>
      </c>
      <c r="BE860" s="206">
        <f>IF(N860="základní",J860,0)</f>
        <v>0</v>
      </c>
      <c r="BF860" s="206">
        <f>IF(N860="snížená",J860,0)</f>
        <v>0</v>
      </c>
      <c r="BG860" s="206">
        <f>IF(N860="zákl. přenesená",J860,0)</f>
        <v>0</v>
      </c>
      <c r="BH860" s="206">
        <f>IF(N860="sníž. přenesená",J860,0)</f>
        <v>0</v>
      </c>
      <c r="BI860" s="206">
        <f>IF(N860="nulová",J860,0)</f>
        <v>0</v>
      </c>
      <c r="BJ860" s="18" t="s">
        <v>87</v>
      </c>
      <c r="BK860" s="206">
        <f>ROUND(I860*H860,2)</f>
        <v>0</v>
      </c>
      <c r="BL860" s="18" t="s">
        <v>193</v>
      </c>
      <c r="BM860" s="205" t="s">
        <v>1763</v>
      </c>
    </row>
    <row r="861" spans="1:65" s="13" customFormat="1">
      <c r="B861" s="207"/>
      <c r="C861" s="208"/>
      <c r="D861" s="209" t="s">
        <v>186</v>
      </c>
      <c r="E861" s="210" t="s">
        <v>1</v>
      </c>
      <c r="F861" s="211" t="s">
        <v>1764</v>
      </c>
      <c r="G861" s="208"/>
      <c r="H861" s="212">
        <v>1.3260000000000001</v>
      </c>
      <c r="I861" s="213"/>
      <c r="J861" s="208"/>
      <c r="K861" s="208"/>
      <c r="L861" s="214"/>
      <c r="M861" s="215"/>
      <c r="N861" s="216"/>
      <c r="O861" s="216"/>
      <c r="P861" s="216"/>
      <c r="Q861" s="216"/>
      <c r="R861" s="216"/>
      <c r="S861" s="216"/>
      <c r="T861" s="217"/>
      <c r="AT861" s="218" t="s">
        <v>186</v>
      </c>
      <c r="AU861" s="218" t="s">
        <v>89</v>
      </c>
      <c r="AV861" s="13" t="s">
        <v>89</v>
      </c>
      <c r="AW861" s="13" t="s">
        <v>35</v>
      </c>
      <c r="AX861" s="13" t="s">
        <v>80</v>
      </c>
      <c r="AY861" s="218" t="s">
        <v>177</v>
      </c>
    </row>
    <row r="862" spans="1:65" s="14" customFormat="1">
      <c r="B862" s="219"/>
      <c r="C862" s="220"/>
      <c r="D862" s="209" t="s">
        <v>186</v>
      </c>
      <c r="E862" s="221" t="s">
        <v>1</v>
      </c>
      <c r="F862" s="222" t="s">
        <v>188</v>
      </c>
      <c r="G862" s="220"/>
      <c r="H862" s="223">
        <v>1.3260000000000001</v>
      </c>
      <c r="I862" s="224"/>
      <c r="J862" s="220"/>
      <c r="K862" s="220"/>
      <c r="L862" s="225"/>
      <c r="M862" s="226"/>
      <c r="N862" s="227"/>
      <c r="O862" s="227"/>
      <c r="P862" s="227"/>
      <c r="Q862" s="227"/>
      <c r="R862" s="227"/>
      <c r="S862" s="227"/>
      <c r="T862" s="228"/>
      <c r="AT862" s="229" t="s">
        <v>186</v>
      </c>
      <c r="AU862" s="229" t="s">
        <v>89</v>
      </c>
      <c r="AV862" s="14" t="s">
        <v>184</v>
      </c>
      <c r="AW862" s="14" t="s">
        <v>35</v>
      </c>
      <c r="AX862" s="14" t="s">
        <v>87</v>
      </c>
      <c r="AY862" s="229" t="s">
        <v>177</v>
      </c>
    </row>
    <row r="863" spans="1:65" s="2" customFormat="1" ht="21.75" customHeight="1">
      <c r="A863" s="35"/>
      <c r="B863" s="36"/>
      <c r="C863" s="240" t="s">
        <v>1765</v>
      </c>
      <c r="D863" s="240" t="s">
        <v>216</v>
      </c>
      <c r="E863" s="241" t="s">
        <v>1766</v>
      </c>
      <c r="F863" s="242" t="s">
        <v>1767</v>
      </c>
      <c r="G863" s="243" t="s">
        <v>380</v>
      </c>
      <c r="H863" s="244">
        <v>0.26400000000000001</v>
      </c>
      <c r="I863" s="245"/>
      <c r="J863" s="246">
        <f>ROUND(I863*H863,2)</f>
        <v>0</v>
      </c>
      <c r="K863" s="247"/>
      <c r="L863" s="248"/>
      <c r="M863" s="249" t="s">
        <v>1</v>
      </c>
      <c r="N863" s="250" t="s">
        <v>45</v>
      </c>
      <c r="O863" s="72"/>
      <c r="P863" s="203">
        <f>O863*H863</f>
        <v>0</v>
      </c>
      <c r="Q863" s="203">
        <v>1</v>
      </c>
      <c r="R863" s="203">
        <f>Q863*H863</f>
        <v>0.26400000000000001</v>
      </c>
      <c r="S863" s="203">
        <v>0</v>
      </c>
      <c r="T863" s="204">
        <f>S863*H863</f>
        <v>0</v>
      </c>
      <c r="U863" s="35"/>
      <c r="V863" s="35"/>
      <c r="W863" s="35"/>
      <c r="X863" s="35"/>
      <c r="Y863" s="35"/>
      <c r="Z863" s="35"/>
      <c r="AA863" s="35"/>
      <c r="AB863" s="35"/>
      <c r="AC863" s="35"/>
      <c r="AD863" s="35"/>
      <c r="AE863" s="35"/>
      <c r="AR863" s="205" t="s">
        <v>335</v>
      </c>
      <c r="AT863" s="205" t="s">
        <v>216</v>
      </c>
      <c r="AU863" s="205" t="s">
        <v>89</v>
      </c>
      <c r="AY863" s="18" t="s">
        <v>177</v>
      </c>
      <c r="BE863" s="206">
        <f>IF(N863="základní",J863,0)</f>
        <v>0</v>
      </c>
      <c r="BF863" s="206">
        <f>IF(N863="snížená",J863,0)</f>
        <v>0</v>
      </c>
      <c r="BG863" s="206">
        <f>IF(N863="zákl. přenesená",J863,0)</f>
        <v>0</v>
      </c>
      <c r="BH863" s="206">
        <f>IF(N863="sníž. přenesená",J863,0)</f>
        <v>0</v>
      </c>
      <c r="BI863" s="206">
        <f>IF(N863="nulová",J863,0)</f>
        <v>0</v>
      </c>
      <c r="BJ863" s="18" t="s">
        <v>87</v>
      </c>
      <c r="BK863" s="206">
        <f>ROUND(I863*H863,2)</f>
        <v>0</v>
      </c>
      <c r="BL863" s="18" t="s">
        <v>193</v>
      </c>
      <c r="BM863" s="205" t="s">
        <v>1768</v>
      </c>
    </row>
    <row r="864" spans="1:65" s="13" customFormat="1">
      <c r="B864" s="207"/>
      <c r="C864" s="208"/>
      <c r="D864" s="209" t="s">
        <v>186</v>
      </c>
      <c r="E864" s="210" t="s">
        <v>1</v>
      </c>
      <c r="F864" s="211" t="s">
        <v>1769</v>
      </c>
      <c r="G864" s="208"/>
      <c r="H864" s="212">
        <v>0.26400000000000001</v>
      </c>
      <c r="I864" s="213"/>
      <c r="J864" s="208"/>
      <c r="K864" s="208"/>
      <c r="L864" s="214"/>
      <c r="M864" s="215"/>
      <c r="N864" s="216"/>
      <c r="O864" s="216"/>
      <c r="P864" s="216"/>
      <c r="Q864" s="216"/>
      <c r="R864" s="216"/>
      <c r="S864" s="216"/>
      <c r="T864" s="217"/>
      <c r="AT864" s="218" t="s">
        <v>186</v>
      </c>
      <c r="AU864" s="218" t="s">
        <v>89</v>
      </c>
      <c r="AV864" s="13" t="s">
        <v>89</v>
      </c>
      <c r="AW864" s="13" t="s">
        <v>35</v>
      </c>
      <c r="AX864" s="13" t="s">
        <v>80</v>
      </c>
      <c r="AY864" s="218" t="s">
        <v>177</v>
      </c>
    </row>
    <row r="865" spans="1:65" s="14" customFormat="1">
      <c r="B865" s="219"/>
      <c r="C865" s="220"/>
      <c r="D865" s="209" t="s">
        <v>186</v>
      </c>
      <c r="E865" s="221" t="s">
        <v>1</v>
      </c>
      <c r="F865" s="222" t="s">
        <v>188</v>
      </c>
      <c r="G865" s="220"/>
      <c r="H865" s="223">
        <v>0.26400000000000001</v>
      </c>
      <c r="I865" s="224"/>
      <c r="J865" s="220"/>
      <c r="K865" s="220"/>
      <c r="L865" s="225"/>
      <c r="M865" s="226"/>
      <c r="N865" s="227"/>
      <c r="O865" s="227"/>
      <c r="P865" s="227"/>
      <c r="Q865" s="227"/>
      <c r="R865" s="227"/>
      <c r="S865" s="227"/>
      <c r="T865" s="228"/>
      <c r="AT865" s="229" t="s">
        <v>186</v>
      </c>
      <c r="AU865" s="229" t="s">
        <v>89</v>
      </c>
      <c r="AV865" s="14" t="s">
        <v>184</v>
      </c>
      <c r="AW865" s="14" t="s">
        <v>35</v>
      </c>
      <c r="AX865" s="14" t="s">
        <v>87</v>
      </c>
      <c r="AY865" s="229" t="s">
        <v>177</v>
      </c>
    </row>
    <row r="866" spans="1:65" s="2" customFormat="1" ht="24.2" customHeight="1">
      <c r="A866" s="35"/>
      <c r="B866" s="36"/>
      <c r="C866" s="240" t="s">
        <v>1770</v>
      </c>
      <c r="D866" s="240" t="s">
        <v>216</v>
      </c>
      <c r="E866" s="241" t="s">
        <v>1771</v>
      </c>
      <c r="F866" s="242" t="s">
        <v>1772</v>
      </c>
      <c r="G866" s="243" t="s">
        <v>251</v>
      </c>
      <c r="H866" s="244">
        <v>2.3759999999999999</v>
      </c>
      <c r="I866" s="245"/>
      <c r="J866" s="246">
        <f>ROUND(I866*H866,2)</f>
        <v>0</v>
      </c>
      <c r="K866" s="247"/>
      <c r="L866" s="248"/>
      <c r="M866" s="249" t="s">
        <v>1</v>
      </c>
      <c r="N866" s="250" t="s">
        <v>45</v>
      </c>
      <c r="O866" s="72"/>
      <c r="P866" s="203">
        <f>O866*H866</f>
        <v>0</v>
      </c>
      <c r="Q866" s="203">
        <v>1.3509999999999999E-2</v>
      </c>
      <c r="R866" s="203">
        <f>Q866*H866</f>
        <v>3.2099759999999998E-2</v>
      </c>
      <c r="S866" s="203">
        <v>0</v>
      </c>
      <c r="T866" s="204">
        <f>S866*H866</f>
        <v>0</v>
      </c>
      <c r="U866" s="35"/>
      <c r="V866" s="35"/>
      <c r="W866" s="35"/>
      <c r="X866" s="35"/>
      <c r="Y866" s="35"/>
      <c r="Z866" s="35"/>
      <c r="AA866" s="35"/>
      <c r="AB866" s="35"/>
      <c r="AC866" s="35"/>
      <c r="AD866" s="35"/>
      <c r="AE866" s="35"/>
      <c r="AR866" s="205" t="s">
        <v>335</v>
      </c>
      <c r="AT866" s="205" t="s">
        <v>216</v>
      </c>
      <c r="AU866" s="205" t="s">
        <v>89</v>
      </c>
      <c r="AY866" s="18" t="s">
        <v>177</v>
      </c>
      <c r="BE866" s="206">
        <f>IF(N866="základní",J866,0)</f>
        <v>0</v>
      </c>
      <c r="BF866" s="206">
        <f>IF(N866="snížená",J866,0)</f>
        <v>0</v>
      </c>
      <c r="BG866" s="206">
        <f>IF(N866="zákl. přenesená",J866,0)</f>
        <v>0</v>
      </c>
      <c r="BH866" s="206">
        <f>IF(N866="sníž. přenesená",J866,0)</f>
        <v>0</v>
      </c>
      <c r="BI866" s="206">
        <f>IF(N866="nulová",J866,0)</f>
        <v>0</v>
      </c>
      <c r="BJ866" s="18" t="s">
        <v>87</v>
      </c>
      <c r="BK866" s="206">
        <f>ROUND(I866*H866,2)</f>
        <v>0</v>
      </c>
      <c r="BL866" s="18" t="s">
        <v>193</v>
      </c>
      <c r="BM866" s="205" t="s">
        <v>1773</v>
      </c>
    </row>
    <row r="867" spans="1:65" s="13" customFormat="1">
      <c r="B867" s="207"/>
      <c r="C867" s="208"/>
      <c r="D867" s="209" t="s">
        <v>186</v>
      </c>
      <c r="E867" s="210" t="s">
        <v>1</v>
      </c>
      <c r="F867" s="211" t="s">
        <v>1774</v>
      </c>
      <c r="G867" s="208"/>
      <c r="H867" s="212">
        <v>2.3759999999999999</v>
      </c>
      <c r="I867" s="213"/>
      <c r="J867" s="208"/>
      <c r="K867" s="208"/>
      <c r="L867" s="214"/>
      <c r="M867" s="215"/>
      <c r="N867" s="216"/>
      <c r="O867" s="216"/>
      <c r="P867" s="216"/>
      <c r="Q867" s="216"/>
      <c r="R867" s="216"/>
      <c r="S867" s="216"/>
      <c r="T867" s="217"/>
      <c r="AT867" s="218" t="s">
        <v>186</v>
      </c>
      <c r="AU867" s="218" t="s">
        <v>89</v>
      </c>
      <c r="AV867" s="13" t="s">
        <v>89</v>
      </c>
      <c r="AW867" s="13" t="s">
        <v>35</v>
      </c>
      <c r="AX867" s="13" t="s">
        <v>80</v>
      </c>
      <c r="AY867" s="218" t="s">
        <v>177</v>
      </c>
    </row>
    <row r="868" spans="1:65" s="14" customFormat="1">
      <c r="B868" s="219"/>
      <c r="C868" s="220"/>
      <c r="D868" s="209" t="s">
        <v>186</v>
      </c>
      <c r="E868" s="221" t="s">
        <v>1</v>
      </c>
      <c r="F868" s="222" t="s">
        <v>188</v>
      </c>
      <c r="G868" s="220"/>
      <c r="H868" s="223">
        <v>2.3759999999999999</v>
      </c>
      <c r="I868" s="224"/>
      <c r="J868" s="220"/>
      <c r="K868" s="220"/>
      <c r="L868" s="225"/>
      <c r="M868" s="226"/>
      <c r="N868" s="227"/>
      <c r="O868" s="227"/>
      <c r="P868" s="227"/>
      <c r="Q868" s="227"/>
      <c r="R868" s="227"/>
      <c r="S868" s="227"/>
      <c r="T868" s="228"/>
      <c r="AT868" s="229" t="s">
        <v>186</v>
      </c>
      <c r="AU868" s="229" t="s">
        <v>89</v>
      </c>
      <c r="AV868" s="14" t="s">
        <v>184</v>
      </c>
      <c r="AW868" s="14" t="s">
        <v>35</v>
      </c>
      <c r="AX868" s="14" t="s">
        <v>87</v>
      </c>
      <c r="AY868" s="229" t="s">
        <v>177</v>
      </c>
    </row>
    <row r="869" spans="1:65" s="2" customFormat="1" ht="24.2" customHeight="1">
      <c r="A869" s="35"/>
      <c r="B869" s="36"/>
      <c r="C869" s="193" t="s">
        <v>1775</v>
      </c>
      <c r="D869" s="193" t="s">
        <v>180</v>
      </c>
      <c r="E869" s="194" t="s">
        <v>1776</v>
      </c>
      <c r="F869" s="195" t="s">
        <v>1777</v>
      </c>
      <c r="G869" s="196" t="s">
        <v>651</v>
      </c>
      <c r="H869" s="197">
        <v>8267.7839999999997</v>
      </c>
      <c r="I869" s="198"/>
      <c r="J869" s="199">
        <f>ROUND(I869*H869,2)</f>
        <v>0</v>
      </c>
      <c r="K869" s="200"/>
      <c r="L869" s="40"/>
      <c r="M869" s="201" t="s">
        <v>1</v>
      </c>
      <c r="N869" s="202" t="s">
        <v>45</v>
      </c>
      <c r="O869" s="72"/>
      <c r="P869" s="203">
        <f>O869*H869</f>
        <v>0</v>
      </c>
      <c r="Q869" s="203">
        <v>5.0000000000000002E-5</v>
      </c>
      <c r="R869" s="203">
        <f>Q869*H869</f>
        <v>0.41338920000000001</v>
      </c>
      <c r="S869" s="203">
        <v>0</v>
      </c>
      <c r="T869" s="204">
        <f>S869*H869</f>
        <v>0</v>
      </c>
      <c r="U869" s="35"/>
      <c r="V869" s="35"/>
      <c r="W869" s="35"/>
      <c r="X869" s="35"/>
      <c r="Y869" s="35"/>
      <c r="Z869" s="35"/>
      <c r="AA869" s="35"/>
      <c r="AB869" s="35"/>
      <c r="AC869" s="35"/>
      <c r="AD869" s="35"/>
      <c r="AE869" s="35"/>
      <c r="AR869" s="205" t="s">
        <v>193</v>
      </c>
      <c r="AT869" s="205" t="s">
        <v>180</v>
      </c>
      <c r="AU869" s="205" t="s">
        <v>89</v>
      </c>
      <c r="AY869" s="18" t="s">
        <v>177</v>
      </c>
      <c r="BE869" s="206">
        <f>IF(N869="základní",J869,0)</f>
        <v>0</v>
      </c>
      <c r="BF869" s="206">
        <f>IF(N869="snížená",J869,0)</f>
        <v>0</v>
      </c>
      <c r="BG869" s="206">
        <f>IF(N869="zákl. přenesená",J869,0)</f>
        <v>0</v>
      </c>
      <c r="BH869" s="206">
        <f>IF(N869="sníž. přenesená",J869,0)</f>
        <v>0</v>
      </c>
      <c r="BI869" s="206">
        <f>IF(N869="nulová",J869,0)</f>
        <v>0</v>
      </c>
      <c r="BJ869" s="18" t="s">
        <v>87</v>
      </c>
      <c r="BK869" s="206">
        <f>ROUND(I869*H869,2)</f>
        <v>0</v>
      </c>
      <c r="BL869" s="18" t="s">
        <v>193</v>
      </c>
      <c r="BM869" s="205" t="s">
        <v>1778</v>
      </c>
    </row>
    <row r="870" spans="1:65" s="15" customFormat="1">
      <c r="B870" s="230"/>
      <c r="C870" s="231"/>
      <c r="D870" s="209" t="s">
        <v>186</v>
      </c>
      <c r="E870" s="232" t="s">
        <v>1</v>
      </c>
      <c r="F870" s="233" t="s">
        <v>1779</v>
      </c>
      <c r="G870" s="231"/>
      <c r="H870" s="232" t="s">
        <v>1</v>
      </c>
      <c r="I870" s="234"/>
      <c r="J870" s="231"/>
      <c r="K870" s="231"/>
      <c r="L870" s="235"/>
      <c r="M870" s="236"/>
      <c r="N870" s="237"/>
      <c r="O870" s="237"/>
      <c r="P870" s="237"/>
      <c r="Q870" s="237"/>
      <c r="R870" s="237"/>
      <c r="S870" s="237"/>
      <c r="T870" s="238"/>
      <c r="AT870" s="239" t="s">
        <v>186</v>
      </c>
      <c r="AU870" s="239" t="s">
        <v>89</v>
      </c>
      <c r="AV870" s="15" t="s">
        <v>87</v>
      </c>
      <c r="AW870" s="15" t="s">
        <v>35</v>
      </c>
      <c r="AX870" s="15" t="s">
        <v>80</v>
      </c>
      <c r="AY870" s="239" t="s">
        <v>177</v>
      </c>
    </row>
    <row r="871" spans="1:65" s="13" customFormat="1">
      <c r="B871" s="207"/>
      <c r="C871" s="208"/>
      <c r="D871" s="209" t="s">
        <v>186</v>
      </c>
      <c r="E871" s="210" t="s">
        <v>1</v>
      </c>
      <c r="F871" s="211" t="s">
        <v>1780</v>
      </c>
      <c r="G871" s="208"/>
      <c r="H871" s="212">
        <v>4851.84</v>
      </c>
      <c r="I871" s="213"/>
      <c r="J871" s="208"/>
      <c r="K871" s="208"/>
      <c r="L871" s="214"/>
      <c r="M871" s="215"/>
      <c r="N871" s="216"/>
      <c r="O871" s="216"/>
      <c r="P871" s="216"/>
      <c r="Q871" s="216"/>
      <c r="R871" s="216"/>
      <c r="S871" s="216"/>
      <c r="T871" s="217"/>
      <c r="AT871" s="218" t="s">
        <v>186</v>
      </c>
      <c r="AU871" s="218" t="s">
        <v>89</v>
      </c>
      <c r="AV871" s="13" t="s">
        <v>89</v>
      </c>
      <c r="AW871" s="13" t="s">
        <v>35</v>
      </c>
      <c r="AX871" s="13" t="s">
        <v>80</v>
      </c>
      <c r="AY871" s="218" t="s">
        <v>177</v>
      </c>
    </row>
    <row r="872" spans="1:65" s="13" customFormat="1">
      <c r="B872" s="207"/>
      <c r="C872" s="208"/>
      <c r="D872" s="209" t="s">
        <v>186</v>
      </c>
      <c r="E872" s="210" t="s">
        <v>1</v>
      </c>
      <c r="F872" s="211" t="s">
        <v>1781</v>
      </c>
      <c r="G872" s="208"/>
      <c r="H872" s="212">
        <v>2529.6</v>
      </c>
      <c r="I872" s="213"/>
      <c r="J872" s="208"/>
      <c r="K872" s="208"/>
      <c r="L872" s="214"/>
      <c r="M872" s="215"/>
      <c r="N872" s="216"/>
      <c r="O872" s="216"/>
      <c r="P872" s="216"/>
      <c r="Q872" s="216"/>
      <c r="R872" s="216"/>
      <c r="S872" s="216"/>
      <c r="T872" s="217"/>
      <c r="AT872" s="218" t="s">
        <v>186</v>
      </c>
      <c r="AU872" s="218" t="s">
        <v>89</v>
      </c>
      <c r="AV872" s="13" t="s">
        <v>89</v>
      </c>
      <c r="AW872" s="13" t="s">
        <v>35</v>
      </c>
      <c r="AX872" s="13" t="s">
        <v>80</v>
      </c>
      <c r="AY872" s="218" t="s">
        <v>177</v>
      </c>
    </row>
    <row r="873" spans="1:65" s="15" customFormat="1">
      <c r="B873" s="230"/>
      <c r="C873" s="231"/>
      <c r="D873" s="209" t="s">
        <v>186</v>
      </c>
      <c r="E873" s="232" t="s">
        <v>1</v>
      </c>
      <c r="F873" s="233" t="s">
        <v>1782</v>
      </c>
      <c r="G873" s="231"/>
      <c r="H873" s="232" t="s">
        <v>1</v>
      </c>
      <c r="I873" s="234"/>
      <c r="J873" s="231"/>
      <c r="K873" s="231"/>
      <c r="L873" s="235"/>
      <c r="M873" s="236"/>
      <c r="N873" s="237"/>
      <c r="O873" s="237"/>
      <c r="P873" s="237"/>
      <c r="Q873" s="237"/>
      <c r="R873" s="237"/>
      <c r="S873" s="237"/>
      <c r="T873" s="238"/>
      <c r="AT873" s="239" t="s">
        <v>186</v>
      </c>
      <c r="AU873" s="239" t="s">
        <v>89</v>
      </c>
      <c r="AV873" s="15" t="s">
        <v>87</v>
      </c>
      <c r="AW873" s="15" t="s">
        <v>35</v>
      </c>
      <c r="AX873" s="15" t="s">
        <v>80</v>
      </c>
      <c r="AY873" s="239" t="s">
        <v>177</v>
      </c>
    </row>
    <row r="874" spans="1:65" s="13" customFormat="1">
      <c r="B874" s="207"/>
      <c r="C874" s="208"/>
      <c r="D874" s="209" t="s">
        <v>186</v>
      </c>
      <c r="E874" s="210" t="s">
        <v>1</v>
      </c>
      <c r="F874" s="211" t="s">
        <v>1783</v>
      </c>
      <c r="G874" s="208"/>
      <c r="H874" s="212">
        <v>506.16</v>
      </c>
      <c r="I874" s="213"/>
      <c r="J874" s="208"/>
      <c r="K874" s="208"/>
      <c r="L874" s="214"/>
      <c r="M874" s="215"/>
      <c r="N874" s="216"/>
      <c r="O874" s="216"/>
      <c r="P874" s="216"/>
      <c r="Q874" s="216"/>
      <c r="R874" s="216"/>
      <c r="S874" s="216"/>
      <c r="T874" s="217"/>
      <c r="AT874" s="218" t="s">
        <v>186</v>
      </c>
      <c r="AU874" s="218" t="s">
        <v>89</v>
      </c>
      <c r="AV874" s="13" t="s">
        <v>89</v>
      </c>
      <c r="AW874" s="13" t="s">
        <v>35</v>
      </c>
      <c r="AX874" s="13" t="s">
        <v>80</v>
      </c>
      <c r="AY874" s="218" t="s">
        <v>177</v>
      </c>
    </row>
    <row r="875" spans="1:65" s="13" customFormat="1">
      <c r="B875" s="207"/>
      <c r="C875" s="208"/>
      <c r="D875" s="209" t="s">
        <v>186</v>
      </c>
      <c r="E875" s="210" t="s">
        <v>1</v>
      </c>
      <c r="F875" s="211" t="s">
        <v>1784</v>
      </c>
      <c r="G875" s="208"/>
      <c r="H875" s="212">
        <v>380.18400000000003</v>
      </c>
      <c r="I875" s="213"/>
      <c r="J875" s="208"/>
      <c r="K875" s="208"/>
      <c r="L875" s="214"/>
      <c r="M875" s="215"/>
      <c r="N875" s="216"/>
      <c r="O875" s="216"/>
      <c r="P875" s="216"/>
      <c r="Q875" s="216"/>
      <c r="R875" s="216"/>
      <c r="S875" s="216"/>
      <c r="T875" s="217"/>
      <c r="AT875" s="218" t="s">
        <v>186</v>
      </c>
      <c r="AU875" s="218" t="s">
        <v>89</v>
      </c>
      <c r="AV875" s="13" t="s">
        <v>89</v>
      </c>
      <c r="AW875" s="13" t="s">
        <v>35</v>
      </c>
      <c r="AX875" s="13" t="s">
        <v>80</v>
      </c>
      <c r="AY875" s="218" t="s">
        <v>177</v>
      </c>
    </row>
    <row r="876" spans="1:65" s="14" customFormat="1">
      <c r="B876" s="219"/>
      <c r="C876" s="220"/>
      <c r="D876" s="209" t="s">
        <v>186</v>
      </c>
      <c r="E876" s="221" t="s">
        <v>1</v>
      </c>
      <c r="F876" s="222" t="s">
        <v>188</v>
      </c>
      <c r="G876" s="220"/>
      <c r="H876" s="223">
        <v>8267.7839999999997</v>
      </c>
      <c r="I876" s="224"/>
      <c r="J876" s="220"/>
      <c r="K876" s="220"/>
      <c r="L876" s="225"/>
      <c r="M876" s="226"/>
      <c r="N876" s="227"/>
      <c r="O876" s="227"/>
      <c r="P876" s="227"/>
      <c r="Q876" s="227"/>
      <c r="R876" s="227"/>
      <c r="S876" s="227"/>
      <c r="T876" s="228"/>
      <c r="AT876" s="229" t="s">
        <v>186</v>
      </c>
      <c r="AU876" s="229" t="s">
        <v>89</v>
      </c>
      <c r="AV876" s="14" t="s">
        <v>184</v>
      </c>
      <c r="AW876" s="14" t="s">
        <v>35</v>
      </c>
      <c r="AX876" s="14" t="s">
        <v>87</v>
      </c>
      <c r="AY876" s="229" t="s">
        <v>177</v>
      </c>
    </row>
    <row r="877" spans="1:65" s="2" customFormat="1" ht="21.75" customHeight="1">
      <c r="A877" s="35"/>
      <c r="B877" s="36"/>
      <c r="C877" s="240" t="s">
        <v>1785</v>
      </c>
      <c r="D877" s="240" t="s">
        <v>216</v>
      </c>
      <c r="E877" s="241" t="s">
        <v>1786</v>
      </c>
      <c r="F877" s="242" t="s">
        <v>1787</v>
      </c>
      <c r="G877" s="243" t="s">
        <v>380</v>
      </c>
      <c r="H877" s="244">
        <v>5.24</v>
      </c>
      <c r="I877" s="245"/>
      <c r="J877" s="246">
        <f>ROUND(I877*H877,2)</f>
        <v>0</v>
      </c>
      <c r="K877" s="247"/>
      <c r="L877" s="248"/>
      <c r="M877" s="249" t="s">
        <v>1</v>
      </c>
      <c r="N877" s="250" t="s">
        <v>45</v>
      </c>
      <c r="O877" s="72"/>
      <c r="P877" s="203">
        <f>O877*H877</f>
        <v>0</v>
      </c>
      <c r="Q877" s="203">
        <v>1</v>
      </c>
      <c r="R877" s="203">
        <f>Q877*H877</f>
        <v>5.24</v>
      </c>
      <c r="S877" s="203">
        <v>0</v>
      </c>
      <c r="T877" s="204">
        <f>S877*H877</f>
        <v>0</v>
      </c>
      <c r="U877" s="35"/>
      <c r="V877" s="35"/>
      <c r="W877" s="35"/>
      <c r="X877" s="35"/>
      <c r="Y877" s="35"/>
      <c r="Z877" s="35"/>
      <c r="AA877" s="35"/>
      <c r="AB877" s="35"/>
      <c r="AC877" s="35"/>
      <c r="AD877" s="35"/>
      <c r="AE877" s="35"/>
      <c r="AR877" s="205" t="s">
        <v>335</v>
      </c>
      <c r="AT877" s="205" t="s">
        <v>216</v>
      </c>
      <c r="AU877" s="205" t="s">
        <v>89</v>
      </c>
      <c r="AY877" s="18" t="s">
        <v>177</v>
      </c>
      <c r="BE877" s="206">
        <f>IF(N877="základní",J877,0)</f>
        <v>0</v>
      </c>
      <c r="BF877" s="206">
        <f>IF(N877="snížená",J877,0)</f>
        <v>0</v>
      </c>
      <c r="BG877" s="206">
        <f>IF(N877="zákl. přenesená",J877,0)</f>
        <v>0</v>
      </c>
      <c r="BH877" s="206">
        <f>IF(N877="sníž. přenesená",J877,0)</f>
        <v>0</v>
      </c>
      <c r="BI877" s="206">
        <f>IF(N877="nulová",J877,0)</f>
        <v>0</v>
      </c>
      <c r="BJ877" s="18" t="s">
        <v>87</v>
      </c>
      <c r="BK877" s="206">
        <f>ROUND(I877*H877,2)</f>
        <v>0</v>
      </c>
      <c r="BL877" s="18" t="s">
        <v>193</v>
      </c>
      <c r="BM877" s="205" t="s">
        <v>1788</v>
      </c>
    </row>
    <row r="878" spans="1:65" s="13" customFormat="1">
      <c r="B878" s="207"/>
      <c r="C878" s="208"/>
      <c r="D878" s="209" t="s">
        <v>186</v>
      </c>
      <c r="E878" s="210" t="s">
        <v>1</v>
      </c>
      <c r="F878" s="211" t="s">
        <v>1789</v>
      </c>
      <c r="G878" s="208"/>
      <c r="H878" s="212">
        <v>4.8520000000000003</v>
      </c>
      <c r="I878" s="213"/>
      <c r="J878" s="208"/>
      <c r="K878" s="208"/>
      <c r="L878" s="214"/>
      <c r="M878" s="215"/>
      <c r="N878" s="216"/>
      <c r="O878" s="216"/>
      <c r="P878" s="216"/>
      <c r="Q878" s="216"/>
      <c r="R878" s="216"/>
      <c r="S878" s="216"/>
      <c r="T878" s="217"/>
      <c r="AT878" s="218" t="s">
        <v>186</v>
      </c>
      <c r="AU878" s="218" t="s">
        <v>89</v>
      </c>
      <c r="AV878" s="13" t="s">
        <v>89</v>
      </c>
      <c r="AW878" s="13" t="s">
        <v>35</v>
      </c>
      <c r="AX878" s="13" t="s">
        <v>87</v>
      </c>
      <c r="AY878" s="218" t="s">
        <v>177</v>
      </c>
    </row>
    <row r="879" spans="1:65" s="13" customFormat="1">
      <c r="B879" s="207"/>
      <c r="C879" s="208"/>
      <c r="D879" s="209" t="s">
        <v>186</v>
      </c>
      <c r="E879" s="208"/>
      <c r="F879" s="211" t="s">
        <v>1790</v>
      </c>
      <c r="G879" s="208"/>
      <c r="H879" s="212">
        <v>5.24</v>
      </c>
      <c r="I879" s="213"/>
      <c r="J879" s="208"/>
      <c r="K879" s="208"/>
      <c r="L879" s="214"/>
      <c r="M879" s="215"/>
      <c r="N879" s="216"/>
      <c r="O879" s="216"/>
      <c r="P879" s="216"/>
      <c r="Q879" s="216"/>
      <c r="R879" s="216"/>
      <c r="S879" s="216"/>
      <c r="T879" s="217"/>
      <c r="AT879" s="218" t="s">
        <v>186</v>
      </c>
      <c r="AU879" s="218" t="s">
        <v>89</v>
      </c>
      <c r="AV879" s="13" t="s">
        <v>89</v>
      </c>
      <c r="AW879" s="13" t="s">
        <v>4</v>
      </c>
      <c r="AX879" s="13" t="s">
        <v>87</v>
      </c>
      <c r="AY879" s="218" t="s">
        <v>177</v>
      </c>
    </row>
    <row r="880" spans="1:65" s="2" customFormat="1" ht="21.75" customHeight="1">
      <c r="A880" s="35"/>
      <c r="B880" s="36"/>
      <c r="C880" s="240" t="s">
        <v>1791</v>
      </c>
      <c r="D880" s="240" t="s">
        <v>216</v>
      </c>
      <c r="E880" s="241" t="s">
        <v>1792</v>
      </c>
      <c r="F880" s="242" t="s">
        <v>1793</v>
      </c>
      <c r="G880" s="243" t="s">
        <v>380</v>
      </c>
      <c r="H880" s="244">
        <v>0.54600000000000004</v>
      </c>
      <c r="I880" s="245"/>
      <c r="J880" s="246">
        <f>ROUND(I880*H880,2)</f>
        <v>0</v>
      </c>
      <c r="K880" s="247"/>
      <c r="L880" s="248"/>
      <c r="M880" s="249" t="s">
        <v>1</v>
      </c>
      <c r="N880" s="250" t="s">
        <v>45</v>
      </c>
      <c r="O880" s="72"/>
      <c r="P880" s="203">
        <f>O880*H880</f>
        <v>0</v>
      </c>
      <c r="Q880" s="203">
        <v>1</v>
      </c>
      <c r="R880" s="203">
        <f>Q880*H880</f>
        <v>0.54600000000000004</v>
      </c>
      <c r="S880" s="203">
        <v>0</v>
      </c>
      <c r="T880" s="204">
        <f>S880*H880</f>
        <v>0</v>
      </c>
      <c r="U880" s="35"/>
      <c r="V880" s="35"/>
      <c r="W880" s="35"/>
      <c r="X880" s="35"/>
      <c r="Y880" s="35"/>
      <c r="Z880" s="35"/>
      <c r="AA880" s="35"/>
      <c r="AB880" s="35"/>
      <c r="AC880" s="35"/>
      <c r="AD880" s="35"/>
      <c r="AE880" s="35"/>
      <c r="AR880" s="205" t="s">
        <v>335</v>
      </c>
      <c r="AT880" s="205" t="s">
        <v>216</v>
      </c>
      <c r="AU880" s="205" t="s">
        <v>89</v>
      </c>
      <c r="AY880" s="18" t="s">
        <v>177</v>
      </c>
      <c r="BE880" s="206">
        <f>IF(N880="základní",J880,0)</f>
        <v>0</v>
      </c>
      <c r="BF880" s="206">
        <f>IF(N880="snížená",J880,0)</f>
        <v>0</v>
      </c>
      <c r="BG880" s="206">
        <f>IF(N880="zákl. přenesená",J880,0)</f>
        <v>0</v>
      </c>
      <c r="BH880" s="206">
        <f>IF(N880="sníž. přenesená",J880,0)</f>
        <v>0</v>
      </c>
      <c r="BI880" s="206">
        <f>IF(N880="nulová",J880,0)</f>
        <v>0</v>
      </c>
      <c r="BJ880" s="18" t="s">
        <v>87</v>
      </c>
      <c r="BK880" s="206">
        <f>ROUND(I880*H880,2)</f>
        <v>0</v>
      </c>
      <c r="BL880" s="18" t="s">
        <v>193</v>
      </c>
      <c r="BM880" s="205" t="s">
        <v>1794</v>
      </c>
    </row>
    <row r="881" spans="1:65" s="13" customFormat="1">
      <c r="B881" s="207"/>
      <c r="C881" s="208"/>
      <c r="D881" s="209" t="s">
        <v>186</v>
      </c>
      <c r="E881" s="210" t="s">
        <v>1</v>
      </c>
      <c r="F881" s="211" t="s">
        <v>1795</v>
      </c>
      <c r="G881" s="208"/>
      <c r="H881" s="212">
        <v>0.50600000000000001</v>
      </c>
      <c r="I881" s="213"/>
      <c r="J881" s="208"/>
      <c r="K881" s="208"/>
      <c r="L881" s="214"/>
      <c r="M881" s="215"/>
      <c r="N881" s="216"/>
      <c r="O881" s="216"/>
      <c r="P881" s="216"/>
      <c r="Q881" s="216"/>
      <c r="R881" s="216"/>
      <c r="S881" s="216"/>
      <c r="T881" s="217"/>
      <c r="AT881" s="218" t="s">
        <v>186</v>
      </c>
      <c r="AU881" s="218" t="s">
        <v>89</v>
      </c>
      <c r="AV881" s="13" t="s">
        <v>89</v>
      </c>
      <c r="AW881" s="13" t="s">
        <v>35</v>
      </c>
      <c r="AX881" s="13" t="s">
        <v>87</v>
      </c>
      <c r="AY881" s="218" t="s">
        <v>177</v>
      </c>
    </row>
    <row r="882" spans="1:65" s="13" customFormat="1">
      <c r="B882" s="207"/>
      <c r="C882" s="208"/>
      <c r="D882" s="209" t="s">
        <v>186</v>
      </c>
      <c r="E882" s="208"/>
      <c r="F882" s="211" t="s">
        <v>1796</v>
      </c>
      <c r="G882" s="208"/>
      <c r="H882" s="212">
        <v>0.54600000000000004</v>
      </c>
      <c r="I882" s="213"/>
      <c r="J882" s="208"/>
      <c r="K882" s="208"/>
      <c r="L882" s="214"/>
      <c r="M882" s="215"/>
      <c r="N882" s="216"/>
      <c r="O882" s="216"/>
      <c r="P882" s="216"/>
      <c r="Q882" s="216"/>
      <c r="R882" s="216"/>
      <c r="S882" s="216"/>
      <c r="T882" s="217"/>
      <c r="AT882" s="218" t="s">
        <v>186</v>
      </c>
      <c r="AU882" s="218" t="s">
        <v>89</v>
      </c>
      <c r="AV882" s="13" t="s">
        <v>89</v>
      </c>
      <c r="AW882" s="13" t="s">
        <v>4</v>
      </c>
      <c r="AX882" s="13" t="s">
        <v>87</v>
      </c>
      <c r="AY882" s="218" t="s">
        <v>177</v>
      </c>
    </row>
    <row r="883" spans="1:65" s="2" customFormat="1" ht="24.2" customHeight="1">
      <c r="A883" s="35"/>
      <c r="B883" s="36"/>
      <c r="C883" s="240" t="s">
        <v>1797</v>
      </c>
      <c r="D883" s="240" t="s">
        <v>216</v>
      </c>
      <c r="E883" s="241" t="s">
        <v>1798</v>
      </c>
      <c r="F883" s="242" t="s">
        <v>1799</v>
      </c>
      <c r="G883" s="243" t="s">
        <v>380</v>
      </c>
      <c r="H883" s="244">
        <v>2.7320000000000002</v>
      </c>
      <c r="I883" s="245"/>
      <c r="J883" s="246">
        <f>ROUND(I883*H883,2)</f>
        <v>0</v>
      </c>
      <c r="K883" s="247"/>
      <c r="L883" s="248"/>
      <c r="M883" s="249" t="s">
        <v>1</v>
      </c>
      <c r="N883" s="250" t="s">
        <v>45</v>
      </c>
      <c r="O883" s="72"/>
      <c r="P883" s="203">
        <f>O883*H883</f>
        <v>0</v>
      </c>
      <c r="Q883" s="203">
        <v>1</v>
      </c>
      <c r="R883" s="203">
        <f>Q883*H883</f>
        <v>2.7320000000000002</v>
      </c>
      <c r="S883" s="203">
        <v>0</v>
      </c>
      <c r="T883" s="204">
        <f>S883*H883</f>
        <v>0</v>
      </c>
      <c r="U883" s="35"/>
      <c r="V883" s="35"/>
      <c r="W883" s="35"/>
      <c r="X883" s="35"/>
      <c r="Y883" s="35"/>
      <c r="Z883" s="35"/>
      <c r="AA883" s="35"/>
      <c r="AB883" s="35"/>
      <c r="AC883" s="35"/>
      <c r="AD883" s="35"/>
      <c r="AE883" s="35"/>
      <c r="AR883" s="205" t="s">
        <v>335</v>
      </c>
      <c r="AT883" s="205" t="s">
        <v>216</v>
      </c>
      <c r="AU883" s="205" t="s">
        <v>89</v>
      </c>
      <c r="AY883" s="18" t="s">
        <v>177</v>
      </c>
      <c r="BE883" s="206">
        <f>IF(N883="základní",J883,0)</f>
        <v>0</v>
      </c>
      <c r="BF883" s="206">
        <f>IF(N883="snížená",J883,0)</f>
        <v>0</v>
      </c>
      <c r="BG883" s="206">
        <f>IF(N883="zákl. přenesená",J883,0)</f>
        <v>0</v>
      </c>
      <c r="BH883" s="206">
        <f>IF(N883="sníž. přenesená",J883,0)</f>
        <v>0</v>
      </c>
      <c r="BI883" s="206">
        <f>IF(N883="nulová",J883,0)</f>
        <v>0</v>
      </c>
      <c r="BJ883" s="18" t="s">
        <v>87</v>
      </c>
      <c r="BK883" s="206">
        <f>ROUND(I883*H883,2)</f>
        <v>0</v>
      </c>
      <c r="BL883" s="18" t="s">
        <v>193</v>
      </c>
      <c r="BM883" s="205" t="s">
        <v>1800</v>
      </c>
    </row>
    <row r="884" spans="1:65" s="13" customFormat="1">
      <c r="B884" s="207"/>
      <c r="C884" s="208"/>
      <c r="D884" s="209" t="s">
        <v>186</v>
      </c>
      <c r="E884" s="210" t="s">
        <v>1</v>
      </c>
      <c r="F884" s="211" t="s">
        <v>1801</v>
      </c>
      <c r="G884" s="208"/>
      <c r="H884" s="212">
        <v>2.5299999999999998</v>
      </c>
      <c r="I884" s="213"/>
      <c r="J884" s="208"/>
      <c r="K884" s="208"/>
      <c r="L884" s="214"/>
      <c r="M884" s="215"/>
      <c r="N884" s="216"/>
      <c r="O884" s="216"/>
      <c r="P884" s="216"/>
      <c r="Q884" s="216"/>
      <c r="R884" s="216"/>
      <c r="S884" s="216"/>
      <c r="T884" s="217"/>
      <c r="AT884" s="218" t="s">
        <v>186</v>
      </c>
      <c r="AU884" s="218" t="s">
        <v>89</v>
      </c>
      <c r="AV884" s="13" t="s">
        <v>89</v>
      </c>
      <c r="AW884" s="13" t="s">
        <v>35</v>
      </c>
      <c r="AX884" s="13" t="s">
        <v>87</v>
      </c>
      <c r="AY884" s="218" t="s">
        <v>177</v>
      </c>
    </row>
    <row r="885" spans="1:65" s="13" customFormat="1">
      <c r="B885" s="207"/>
      <c r="C885" s="208"/>
      <c r="D885" s="209" t="s">
        <v>186</v>
      </c>
      <c r="E885" s="208"/>
      <c r="F885" s="211" t="s">
        <v>1802</v>
      </c>
      <c r="G885" s="208"/>
      <c r="H885" s="212">
        <v>2.7320000000000002</v>
      </c>
      <c r="I885" s="213"/>
      <c r="J885" s="208"/>
      <c r="K885" s="208"/>
      <c r="L885" s="214"/>
      <c r="M885" s="215"/>
      <c r="N885" s="216"/>
      <c r="O885" s="216"/>
      <c r="P885" s="216"/>
      <c r="Q885" s="216"/>
      <c r="R885" s="216"/>
      <c r="S885" s="216"/>
      <c r="T885" s="217"/>
      <c r="AT885" s="218" t="s">
        <v>186</v>
      </c>
      <c r="AU885" s="218" t="s">
        <v>89</v>
      </c>
      <c r="AV885" s="13" t="s">
        <v>89</v>
      </c>
      <c r="AW885" s="13" t="s">
        <v>4</v>
      </c>
      <c r="AX885" s="13" t="s">
        <v>87</v>
      </c>
      <c r="AY885" s="218" t="s">
        <v>177</v>
      </c>
    </row>
    <row r="886" spans="1:65" s="2" customFormat="1" ht="24.2" customHeight="1">
      <c r="A886" s="35"/>
      <c r="B886" s="36"/>
      <c r="C886" s="240" t="s">
        <v>1803</v>
      </c>
      <c r="D886" s="240" t="s">
        <v>216</v>
      </c>
      <c r="E886" s="241" t="s">
        <v>1804</v>
      </c>
      <c r="F886" s="242" t="s">
        <v>1805</v>
      </c>
      <c r="G886" s="243" t="s">
        <v>380</v>
      </c>
      <c r="H886" s="244">
        <v>0.41</v>
      </c>
      <c r="I886" s="245"/>
      <c r="J886" s="246">
        <f>ROUND(I886*H886,2)</f>
        <v>0</v>
      </c>
      <c r="K886" s="247"/>
      <c r="L886" s="248"/>
      <c r="M886" s="249" t="s">
        <v>1</v>
      </c>
      <c r="N886" s="250" t="s">
        <v>45</v>
      </c>
      <c r="O886" s="72"/>
      <c r="P886" s="203">
        <f>O886*H886</f>
        <v>0</v>
      </c>
      <c r="Q886" s="203">
        <v>1</v>
      </c>
      <c r="R886" s="203">
        <f>Q886*H886</f>
        <v>0.41</v>
      </c>
      <c r="S886" s="203">
        <v>0</v>
      </c>
      <c r="T886" s="204">
        <f>S886*H886</f>
        <v>0</v>
      </c>
      <c r="U886" s="35"/>
      <c r="V886" s="35"/>
      <c r="W886" s="35"/>
      <c r="X886" s="35"/>
      <c r="Y886" s="35"/>
      <c r="Z886" s="35"/>
      <c r="AA886" s="35"/>
      <c r="AB886" s="35"/>
      <c r="AC886" s="35"/>
      <c r="AD886" s="35"/>
      <c r="AE886" s="35"/>
      <c r="AR886" s="205" t="s">
        <v>335</v>
      </c>
      <c r="AT886" s="205" t="s">
        <v>216</v>
      </c>
      <c r="AU886" s="205" t="s">
        <v>89</v>
      </c>
      <c r="AY886" s="18" t="s">
        <v>177</v>
      </c>
      <c r="BE886" s="206">
        <f>IF(N886="základní",J886,0)</f>
        <v>0</v>
      </c>
      <c r="BF886" s="206">
        <f>IF(N886="snížená",J886,0)</f>
        <v>0</v>
      </c>
      <c r="BG886" s="206">
        <f>IF(N886="zákl. přenesená",J886,0)</f>
        <v>0</v>
      </c>
      <c r="BH886" s="206">
        <f>IF(N886="sníž. přenesená",J886,0)</f>
        <v>0</v>
      </c>
      <c r="BI886" s="206">
        <f>IF(N886="nulová",J886,0)</f>
        <v>0</v>
      </c>
      <c r="BJ886" s="18" t="s">
        <v>87</v>
      </c>
      <c r="BK886" s="206">
        <f>ROUND(I886*H886,2)</f>
        <v>0</v>
      </c>
      <c r="BL886" s="18" t="s">
        <v>193</v>
      </c>
      <c r="BM886" s="205" t="s">
        <v>1806</v>
      </c>
    </row>
    <row r="887" spans="1:65" s="13" customFormat="1">
      <c r="B887" s="207"/>
      <c r="C887" s="208"/>
      <c r="D887" s="209" t="s">
        <v>186</v>
      </c>
      <c r="E887" s="210" t="s">
        <v>1</v>
      </c>
      <c r="F887" s="211" t="s">
        <v>1807</v>
      </c>
      <c r="G887" s="208"/>
      <c r="H887" s="212">
        <v>0.38</v>
      </c>
      <c r="I887" s="213"/>
      <c r="J887" s="208"/>
      <c r="K887" s="208"/>
      <c r="L887" s="214"/>
      <c r="M887" s="215"/>
      <c r="N887" s="216"/>
      <c r="O887" s="216"/>
      <c r="P887" s="216"/>
      <c r="Q887" s="216"/>
      <c r="R887" s="216"/>
      <c r="S887" s="216"/>
      <c r="T887" s="217"/>
      <c r="AT887" s="218" t="s">
        <v>186</v>
      </c>
      <c r="AU887" s="218" t="s">
        <v>89</v>
      </c>
      <c r="AV887" s="13" t="s">
        <v>89</v>
      </c>
      <c r="AW887" s="13" t="s">
        <v>35</v>
      </c>
      <c r="AX887" s="13" t="s">
        <v>87</v>
      </c>
      <c r="AY887" s="218" t="s">
        <v>177</v>
      </c>
    </row>
    <row r="888" spans="1:65" s="13" customFormat="1">
      <c r="B888" s="207"/>
      <c r="C888" s="208"/>
      <c r="D888" s="209" t="s">
        <v>186</v>
      </c>
      <c r="E888" s="208"/>
      <c r="F888" s="211" t="s">
        <v>1808</v>
      </c>
      <c r="G888" s="208"/>
      <c r="H888" s="212">
        <v>0.41</v>
      </c>
      <c r="I888" s="213"/>
      <c r="J888" s="208"/>
      <c r="K888" s="208"/>
      <c r="L888" s="214"/>
      <c r="M888" s="215"/>
      <c r="N888" s="216"/>
      <c r="O888" s="216"/>
      <c r="P888" s="216"/>
      <c r="Q888" s="216"/>
      <c r="R888" s="216"/>
      <c r="S888" s="216"/>
      <c r="T888" s="217"/>
      <c r="AT888" s="218" t="s">
        <v>186</v>
      </c>
      <c r="AU888" s="218" t="s">
        <v>89</v>
      </c>
      <c r="AV888" s="13" t="s">
        <v>89</v>
      </c>
      <c r="AW888" s="13" t="s">
        <v>4</v>
      </c>
      <c r="AX888" s="13" t="s">
        <v>87</v>
      </c>
      <c r="AY888" s="218" t="s">
        <v>177</v>
      </c>
    </row>
    <row r="889" spans="1:65" s="2" customFormat="1" ht="33" customHeight="1">
      <c r="A889" s="35"/>
      <c r="B889" s="36"/>
      <c r="C889" s="193" t="s">
        <v>1809</v>
      </c>
      <c r="D889" s="193" t="s">
        <v>180</v>
      </c>
      <c r="E889" s="194" t="s">
        <v>1810</v>
      </c>
      <c r="F889" s="195" t="s">
        <v>1811</v>
      </c>
      <c r="G889" s="196" t="s">
        <v>380</v>
      </c>
      <c r="H889" s="197">
        <v>13.702999999999999</v>
      </c>
      <c r="I889" s="198"/>
      <c r="J889" s="199">
        <f>ROUND(I889*H889,2)</f>
        <v>0</v>
      </c>
      <c r="K889" s="200"/>
      <c r="L889" s="40"/>
      <c r="M889" s="201" t="s">
        <v>1</v>
      </c>
      <c r="N889" s="202" t="s">
        <v>45</v>
      </c>
      <c r="O889" s="72"/>
      <c r="P889" s="203">
        <f>O889*H889</f>
        <v>0</v>
      </c>
      <c r="Q889" s="203">
        <v>0</v>
      </c>
      <c r="R889" s="203">
        <f>Q889*H889</f>
        <v>0</v>
      </c>
      <c r="S889" s="203">
        <v>0</v>
      </c>
      <c r="T889" s="204">
        <f>S889*H889</f>
        <v>0</v>
      </c>
      <c r="U889" s="35"/>
      <c r="V889" s="35"/>
      <c r="W889" s="35"/>
      <c r="X889" s="35"/>
      <c r="Y889" s="35"/>
      <c r="Z889" s="35"/>
      <c r="AA889" s="35"/>
      <c r="AB889" s="35"/>
      <c r="AC889" s="35"/>
      <c r="AD889" s="35"/>
      <c r="AE889" s="35"/>
      <c r="AR889" s="205" t="s">
        <v>193</v>
      </c>
      <c r="AT889" s="205" t="s">
        <v>180</v>
      </c>
      <c r="AU889" s="205" t="s">
        <v>89</v>
      </c>
      <c r="AY889" s="18" t="s">
        <v>177</v>
      </c>
      <c r="BE889" s="206">
        <f>IF(N889="základní",J889,0)</f>
        <v>0</v>
      </c>
      <c r="BF889" s="206">
        <f>IF(N889="snížená",J889,0)</f>
        <v>0</v>
      </c>
      <c r="BG889" s="206">
        <f>IF(N889="zákl. přenesená",J889,0)</f>
        <v>0</v>
      </c>
      <c r="BH889" s="206">
        <f>IF(N889="sníž. přenesená",J889,0)</f>
        <v>0</v>
      </c>
      <c r="BI889" s="206">
        <f>IF(N889="nulová",J889,0)</f>
        <v>0</v>
      </c>
      <c r="BJ889" s="18" t="s">
        <v>87</v>
      </c>
      <c r="BK889" s="206">
        <f>ROUND(I889*H889,2)</f>
        <v>0</v>
      </c>
      <c r="BL889" s="18" t="s">
        <v>193</v>
      </c>
      <c r="BM889" s="205" t="s">
        <v>1812</v>
      </c>
    </row>
    <row r="890" spans="1:65" s="12" customFormat="1" ht="22.9" customHeight="1">
      <c r="B890" s="177"/>
      <c r="C890" s="178"/>
      <c r="D890" s="179" t="s">
        <v>79</v>
      </c>
      <c r="E890" s="191" t="s">
        <v>1813</v>
      </c>
      <c r="F890" s="191" t="s">
        <v>1814</v>
      </c>
      <c r="G890" s="178"/>
      <c r="H890" s="178"/>
      <c r="I890" s="181"/>
      <c r="J890" s="192">
        <f>BK890</f>
        <v>0</v>
      </c>
      <c r="K890" s="178"/>
      <c r="L890" s="183"/>
      <c r="M890" s="184"/>
      <c r="N890" s="185"/>
      <c r="O890" s="185"/>
      <c r="P890" s="186">
        <f>SUM(P891:P910)</f>
        <v>0</v>
      </c>
      <c r="Q890" s="185"/>
      <c r="R890" s="186">
        <f>SUM(R891:R910)</f>
        <v>21.826879079999998</v>
      </c>
      <c r="S890" s="185"/>
      <c r="T890" s="187">
        <f>SUM(T891:T910)</f>
        <v>0</v>
      </c>
      <c r="AR890" s="188" t="s">
        <v>89</v>
      </c>
      <c r="AT890" s="189" t="s">
        <v>79</v>
      </c>
      <c r="AU890" s="189" t="s">
        <v>87</v>
      </c>
      <c r="AY890" s="188" t="s">
        <v>177</v>
      </c>
      <c r="BK890" s="190">
        <f>SUM(BK891:BK910)</f>
        <v>0</v>
      </c>
    </row>
    <row r="891" spans="1:65" s="2" customFormat="1" ht="24.2" customHeight="1">
      <c r="A891" s="35"/>
      <c r="B891" s="36"/>
      <c r="C891" s="193" t="s">
        <v>1815</v>
      </c>
      <c r="D891" s="193" t="s">
        <v>180</v>
      </c>
      <c r="E891" s="194" t="s">
        <v>1816</v>
      </c>
      <c r="F891" s="195" t="s">
        <v>1817</v>
      </c>
      <c r="G891" s="196" t="s">
        <v>199</v>
      </c>
      <c r="H891" s="197">
        <v>505.62</v>
      </c>
      <c r="I891" s="198"/>
      <c r="J891" s="199">
        <f>ROUND(I891*H891,2)</f>
        <v>0</v>
      </c>
      <c r="K891" s="200"/>
      <c r="L891" s="40"/>
      <c r="M891" s="201" t="s">
        <v>1</v>
      </c>
      <c r="N891" s="202" t="s">
        <v>45</v>
      </c>
      <c r="O891" s="72"/>
      <c r="P891" s="203">
        <f>O891*H891</f>
        <v>0</v>
      </c>
      <c r="Q891" s="203">
        <v>7.5799999999999999E-3</v>
      </c>
      <c r="R891" s="203">
        <f>Q891*H891</f>
        <v>3.8325996</v>
      </c>
      <c r="S891" s="203">
        <v>0</v>
      </c>
      <c r="T891" s="204">
        <f>S891*H891</f>
        <v>0</v>
      </c>
      <c r="U891" s="35"/>
      <c r="V891" s="35"/>
      <c r="W891" s="35"/>
      <c r="X891" s="35"/>
      <c r="Y891" s="35"/>
      <c r="Z891" s="35"/>
      <c r="AA891" s="35"/>
      <c r="AB891" s="35"/>
      <c r="AC891" s="35"/>
      <c r="AD891" s="35"/>
      <c r="AE891" s="35"/>
      <c r="AR891" s="205" t="s">
        <v>193</v>
      </c>
      <c r="AT891" s="205" t="s">
        <v>180</v>
      </c>
      <c r="AU891" s="205" t="s">
        <v>89</v>
      </c>
      <c r="AY891" s="18" t="s">
        <v>177</v>
      </c>
      <c r="BE891" s="206">
        <f>IF(N891="základní",J891,0)</f>
        <v>0</v>
      </c>
      <c r="BF891" s="206">
        <f>IF(N891="snížená",J891,0)</f>
        <v>0</v>
      </c>
      <c r="BG891" s="206">
        <f>IF(N891="zákl. přenesená",J891,0)</f>
        <v>0</v>
      </c>
      <c r="BH891" s="206">
        <f>IF(N891="sníž. přenesená",J891,0)</f>
        <v>0</v>
      </c>
      <c r="BI891" s="206">
        <f>IF(N891="nulová",J891,0)</f>
        <v>0</v>
      </c>
      <c r="BJ891" s="18" t="s">
        <v>87</v>
      </c>
      <c r="BK891" s="206">
        <f>ROUND(I891*H891,2)</f>
        <v>0</v>
      </c>
      <c r="BL891" s="18" t="s">
        <v>193</v>
      </c>
      <c r="BM891" s="205" t="s">
        <v>1818</v>
      </c>
    </row>
    <row r="892" spans="1:65" s="2" customFormat="1" ht="37.9" customHeight="1">
      <c r="A892" s="35"/>
      <c r="B892" s="36"/>
      <c r="C892" s="193" t="s">
        <v>1819</v>
      </c>
      <c r="D892" s="193" t="s">
        <v>180</v>
      </c>
      <c r="E892" s="194" t="s">
        <v>1820</v>
      </c>
      <c r="F892" s="195" t="s">
        <v>1821</v>
      </c>
      <c r="G892" s="196" t="s">
        <v>251</v>
      </c>
      <c r="H892" s="197">
        <v>224.61</v>
      </c>
      <c r="I892" s="198"/>
      <c r="J892" s="199">
        <f>ROUND(I892*H892,2)</f>
        <v>0</v>
      </c>
      <c r="K892" s="200"/>
      <c r="L892" s="40"/>
      <c r="M892" s="201" t="s">
        <v>1</v>
      </c>
      <c r="N892" s="202" t="s">
        <v>45</v>
      </c>
      <c r="O892" s="72"/>
      <c r="P892" s="203">
        <f>O892*H892</f>
        <v>0</v>
      </c>
      <c r="Q892" s="203">
        <v>4.2999999999999999E-4</v>
      </c>
      <c r="R892" s="203">
        <f>Q892*H892</f>
        <v>9.658230000000001E-2</v>
      </c>
      <c r="S892" s="203">
        <v>0</v>
      </c>
      <c r="T892" s="204">
        <f>S892*H892</f>
        <v>0</v>
      </c>
      <c r="U892" s="35"/>
      <c r="V892" s="35"/>
      <c r="W892" s="35"/>
      <c r="X892" s="35"/>
      <c r="Y892" s="35"/>
      <c r="Z892" s="35"/>
      <c r="AA892" s="35"/>
      <c r="AB892" s="35"/>
      <c r="AC892" s="35"/>
      <c r="AD892" s="35"/>
      <c r="AE892" s="35"/>
      <c r="AR892" s="205" t="s">
        <v>193</v>
      </c>
      <c r="AT892" s="205" t="s">
        <v>180</v>
      </c>
      <c r="AU892" s="205" t="s">
        <v>89</v>
      </c>
      <c r="AY892" s="18" t="s">
        <v>177</v>
      </c>
      <c r="BE892" s="206">
        <f>IF(N892="základní",J892,0)</f>
        <v>0</v>
      </c>
      <c r="BF892" s="206">
        <f>IF(N892="snížená",J892,0)</f>
        <v>0</v>
      </c>
      <c r="BG892" s="206">
        <f>IF(N892="zákl. přenesená",J892,0)</f>
        <v>0</v>
      </c>
      <c r="BH892" s="206">
        <f>IF(N892="sníž. přenesená",J892,0)</f>
        <v>0</v>
      </c>
      <c r="BI892" s="206">
        <f>IF(N892="nulová",J892,0)</f>
        <v>0</v>
      </c>
      <c r="BJ892" s="18" t="s">
        <v>87</v>
      </c>
      <c r="BK892" s="206">
        <f>ROUND(I892*H892,2)</f>
        <v>0</v>
      </c>
      <c r="BL892" s="18" t="s">
        <v>193</v>
      </c>
      <c r="BM892" s="205" t="s">
        <v>1822</v>
      </c>
    </row>
    <row r="893" spans="1:65" s="13" customFormat="1">
      <c r="B893" s="207"/>
      <c r="C893" s="208"/>
      <c r="D893" s="209" t="s">
        <v>186</v>
      </c>
      <c r="E893" s="210" t="s">
        <v>1</v>
      </c>
      <c r="F893" s="211" t="s">
        <v>1823</v>
      </c>
      <c r="G893" s="208"/>
      <c r="H893" s="212">
        <v>33.049999999999997</v>
      </c>
      <c r="I893" s="213"/>
      <c r="J893" s="208"/>
      <c r="K893" s="208"/>
      <c r="L893" s="214"/>
      <c r="M893" s="215"/>
      <c r="N893" s="216"/>
      <c r="O893" s="216"/>
      <c r="P893" s="216"/>
      <c r="Q893" s="216"/>
      <c r="R893" s="216"/>
      <c r="S893" s="216"/>
      <c r="T893" s="217"/>
      <c r="AT893" s="218" t="s">
        <v>186</v>
      </c>
      <c r="AU893" s="218" t="s">
        <v>89</v>
      </c>
      <c r="AV893" s="13" t="s">
        <v>89</v>
      </c>
      <c r="AW893" s="13" t="s">
        <v>35</v>
      </c>
      <c r="AX893" s="13" t="s">
        <v>80</v>
      </c>
      <c r="AY893" s="218" t="s">
        <v>177</v>
      </c>
    </row>
    <row r="894" spans="1:65" s="13" customFormat="1">
      <c r="B894" s="207"/>
      <c r="C894" s="208"/>
      <c r="D894" s="209" t="s">
        <v>186</v>
      </c>
      <c r="E894" s="210" t="s">
        <v>1</v>
      </c>
      <c r="F894" s="211" t="s">
        <v>1824</v>
      </c>
      <c r="G894" s="208"/>
      <c r="H894" s="212">
        <v>22.91</v>
      </c>
      <c r="I894" s="213"/>
      <c r="J894" s="208"/>
      <c r="K894" s="208"/>
      <c r="L894" s="214"/>
      <c r="M894" s="215"/>
      <c r="N894" s="216"/>
      <c r="O894" s="216"/>
      <c r="P894" s="216"/>
      <c r="Q894" s="216"/>
      <c r="R894" s="216"/>
      <c r="S894" s="216"/>
      <c r="T894" s="217"/>
      <c r="AT894" s="218" t="s">
        <v>186</v>
      </c>
      <c r="AU894" s="218" t="s">
        <v>89</v>
      </c>
      <c r="AV894" s="13" t="s">
        <v>89</v>
      </c>
      <c r="AW894" s="13" t="s">
        <v>35</v>
      </c>
      <c r="AX894" s="13" t="s">
        <v>80</v>
      </c>
      <c r="AY894" s="218" t="s">
        <v>177</v>
      </c>
    </row>
    <row r="895" spans="1:65" s="16" customFormat="1">
      <c r="B895" s="259"/>
      <c r="C895" s="260"/>
      <c r="D895" s="209" t="s">
        <v>186</v>
      </c>
      <c r="E895" s="261" t="s">
        <v>1</v>
      </c>
      <c r="F895" s="262" t="s">
        <v>898</v>
      </c>
      <c r="G895" s="260"/>
      <c r="H895" s="263">
        <v>55.959999999999994</v>
      </c>
      <c r="I895" s="264"/>
      <c r="J895" s="260"/>
      <c r="K895" s="260"/>
      <c r="L895" s="265"/>
      <c r="M895" s="266"/>
      <c r="N895" s="267"/>
      <c r="O895" s="267"/>
      <c r="P895" s="267"/>
      <c r="Q895" s="267"/>
      <c r="R895" s="267"/>
      <c r="S895" s="267"/>
      <c r="T895" s="268"/>
      <c r="AT895" s="269" t="s">
        <v>186</v>
      </c>
      <c r="AU895" s="269" t="s">
        <v>89</v>
      </c>
      <c r="AV895" s="16" t="s">
        <v>178</v>
      </c>
      <c r="AW895" s="16" t="s">
        <v>35</v>
      </c>
      <c r="AX895" s="16" t="s">
        <v>80</v>
      </c>
      <c r="AY895" s="269" t="s">
        <v>177</v>
      </c>
    </row>
    <row r="896" spans="1:65" s="13" customFormat="1">
      <c r="B896" s="207"/>
      <c r="C896" s="208"/>
      <c r="D896" s="209" t="s">
        <v>186</v>
      </c>
      <c r="E896" s="210" t="s">
        <v>1</v>
      </c>
      <c r="F896" s="211" t="s">
        <v>1825</v>
      </c>
      <c r="G896" s="208"/>
      <c r="H896" s="212">
        <v>27.9</v>
      </c>
      <c r="I896" s="213"/>
      <c r="J896" s="208"/>
      <c r="K896" s="208"/>
      <c r="L896" s="214"/>
      <c r="M896" s="215"/>
      <c r="N896" s="216"/>
      <c r="O896" s="216"/>
      <c r="P896" s="216"/>
      <c r="Q896" s="216"/>
      <c r="R896" s="216"/>
      <c r="S896" s="216"/>
      <c r="T896" s="217"/>
      <c r="AT896" s="218" t="s">
        <v>186</v>
      </c>
      <c r="AU896" s="218" t="s">
        <v>89</v>
      </c>
      <c r="AV896" s="13" t="s">
        <v>89</v>
      </c>
      <c r="AW896" s="13" t="s">
        <v>35</v>
      </c>
      <c r="AX896" s="13" t="s">
        <v>80</v>
      </c>
      <c r="AY896" s="218" t="s">
        <v>177</v>
      </c>
    </row>
    <row r="897" spans="1:65" s="13" customFormat="1">
      <c r="B897" s="207"/>
      <c r="C897" s="208"/>
      <c r="D897" s="209" t="s">
        <v>186</v>
      </c>
      <c r="E897" s="210" t="s">
        <v>1</v>
      </c>
      <c r="F897" s="211" t="s">
        <v>1826</v>
      </c>
      <c r="G897" s="208"/>
      <c r="H897" s="212">
        <v>69.75</v>
      </c>
      <c r="I897" s="213"/>
      <c r="J897" s="208"/>
      <c r="K897" s="208"/>
      <c r="L897" s="214"/>
      <c r="M897" s="215"/>
      <c r="N897" s="216"/>
      <c r="O897" s="216"/>
      <c r="P897" s="216"/>
      <c r="Q897" s="216"/>
      <c r="R897" s="216"/>
      <c r="S897" s="216"/>
      <c r="T897" s="217"/>
      <c r="AT897" s="218" t="s">
        <v>186</v>
      </c>
      <c r="AU897" s="218" t="s">
        <v>89</v>
      </c>
      <c r="AV897" s="13" t="s">
        <v>89</v>
      </c>
      <c r="AW897" s="13" t="s">
        <v>35</v>
      </c>
      <c r="AX897" s="13" t="s">
        <v>80</v>
      </c>
      <c r="AY897" s="218" t="s">
        <v>177</v>
      </c>
    </row>
    <row r="898" spans="1:65" s="13" customFormat="1">
      <c r="B898" s="207"/>
      <c r="C898" s="208"/>
      <c r="D898" s="209" t="s">
        <v>186</v>
      </c>
      <c r="E898" s="210" t="s">
        <v>1</v>
      </c>
      <c r="F898" s="211" t="s">
        <v>1827</v>
      </c>
      <c r="G898" s="208"/>
      <c r="H898" s="212">
        <v>8.6</v>
      </c>
      <c r="I898" s="213"/>
      <c r="J898" s="208"/>
      <c r="K898" s="208"/>
      <c r="L898" s="214"/>
      <c r="M898" s="215"/>
      <c r="N898" s="216"/>
      <c r="O898" s="216"/>
      <c r="P898" s="216"/>
      <c r="Q898" s="216"/>
      <c r="R898" s="216"/>
      <c r="S898" s="216"/>
      <c r="T898" s="217"/>
      <c r="AT898" s="218" t="s">
        <v>186</v>
      </c>
      <c r="AU898" s="218" t="s">
        <v>89</v>
      </c>
      <c r="AV898" s="13" t="s">
        <v>89</v>
      </c>
      <c r="AW898" s="13" t="s">
        <v>35</v>
      </c>
      <c r="AX898" s="13" t="s">
        <v>80</v>
      </c>
      <c r="AY898" s="218" t="s">
        <v>177</v>
      </c>
    </row>
    <row r="899" spans="1:65" s="13" customFormat="1">
      <c r="B899" s="207"/>
      <c r="C899" s="208"/>
      <c r="D899" s="209" t="s">
        <v>186</v>
      </c>
      <c r="E899" s="210" t="s">
        <v>1</v>
      </c>
      <c r="F899" s="211" t="s">
        <v>1828</v>
      </c>
      <c r="G899" s="208"/>
      <c r="H899" s="212">
        <v>62.4</v>
      </c>
      <c r="I899" s="213"/>
      <c r="J899" s="208"/>
      <c r="K899" s="208"/>
      <c r="L899" s="214"/>
      <c r="M899" s="215"/>
      <c r="N899" s="216"/>
      <c r="O899" s="216"/>
      <c r="P899" s="216"/>
      <c r="Q899" s="216"/>
      <c r="R899" s="216"/>
      <c r="S899" s="216"/>
      <c r="T899" s="217"/>
      <c r="AT899" s="218" t="s">
        <v>186</v>
      </c>
      <c r="AU899" s="218" t="s">
        <v>89</v>
      </c>
      <c r="AV899" s="13" t="s">
        <v>89</v>
      </c>
      <c r="AW899" s="13" t="s">
        <v>35</v>
      </c>
      <c r="AX899" s="13" t="s">
        <v>80</v>
      </c>
      <c r="AY899" s="218" t="s">
        <v>177</v>
      </c>
    </row>
    <row r="900" spans="1:65" s="16" customFormat="1">
      <c r="B900" s="259"/>
      <c r="C900" s="260"/>
      <c r="D900" s="209" t="s">
        <v>186</v>
      </c>
      <c r="E900" s="261" t="s">
        <v>1</v>
      </c>
      <c r="F900" s="262" t="s">
        <v>898</v>
      </c>
      <c r="G900" s="260"/>
      <c r="H900" s="263">
        <v>168.65</v>
      </c>
      <c r="I900" s="264"/>
      <c r="J900" s="260"/>
      <c r="K900" s="260"/>
      <c r="L900" s="265"/>
      <c r="M900" s="266"/>
      <c r="N900" s="267"/>
      <c r="O900" s="267"/>
      <c r="P900" s="267"/>
      <c r="Q900" s="267"/>
      <c r="R900" s="267"/>
      <c r="S900" s="267"/>
      <c r="T900" s="268"/>
      <c r="AT900" s="269" t="s">
        <v>186</v>
      </c>
      <c r="AU900" s="269" t="s">
        <v>89</v>
      </c>
      <c r="AV900" s="16" t="s">
        <v>178</v>
      </c>
      <c r="AW900" s="16" t="s">
        <v>35</v>
      </c>
      <c r="AX900" s="16" t="s">
        <v>80</v>
      </c>
      <c r="AY900" s="269" t="s">
        <v>177</v>
      </c>
    </row>
    <row r="901" spans="1:65" s="14" customFormat="1">
      <c r="B901" s="219"/>
      <c r="C901" s="220"/>
      <c r="D901" s="209" t="s">
        <v>186</v>
      </c>
      <c r="E901" s="221" t="s">
        <v>1</v>
      </c>
      <c r="F901" s="222" t="s">
        <v>188</v>
      </c>
      <c r="G901" s="220"/>
      <c r="H901" s="223">
        <v>224.60999999999999</v>
      </c>
      <c r="I901" s="224"/>
      <c r="J901" s="220"/>
      <c r="K901" s="220"/>
      <c r="L901" s="225"/>
      <c r="M901" s="226"/>
      <c r="N901" s="227"/>
      <c r="O901" s="227"/>
      <c r="P901" s="227"/>
      <c r="Q901" s="227"/>
      <c r="R901" s="227"/>
      <c r="S901" s="227"/>
      <c r="T901" s="228"/>
      <c r="AT901" s="229" t="s">
        <v>186</v>
      </c>
      <c r="AU901" s="229" t="s">
        <v>89</v>
      </c>
      <c r="AV901" s="14" t="s">
        <v>184</v>
      </c>
      <c r="AW901" s="14" t="s">
        <v>35</v>
      </c>
      <c r="AX901" s="14" t="s">
        <v>87</v>
      </c>
      <c r="AY901" s="229" t="s">
        <v>177</v>
      </c>
    </row>
    <row r="902" spans="1:65" s="2" customFormat="1" ht="24.2" customHeight="1">
      <c r="A902" s="35"/>
      <c r="B902" s="36"/>
      <c r="C902" s="240" t="s">
        <v>1829</v>
      </c>
      <c r="D902" s="240" t="s">
        <v>216</v>
      </c>
      <c r="E902" s="241" t="s">
        <v>1830</v>
      </c>
      <c r="F902" s="242" t="s">
        <v>1831</v>
      </c>
      <c r="G902" s="243" t="s">
        <v>251</v>
      </c>
      <c r="H902" s="244">
        <v>247.071</v>
      </c>
      <c r="I902" s="245"/>
      <c r="J902" s="246">
        <f>ROUND(I902*H902,2)</f>
        <v>0</v>
      </c>
      <c r="K902" s="247"/>
      <c r="L902" s="248"/>
      <c r="M902" s="249" t="s">
        <v>1</v>
      </c>
      <c r="N902" s="250" t="s">
        <v>45</v>
      </c>
      <c r="O902" s="72"/>
      <c r="P902" s="203">
        <f>O902*H902</f>
        <v>0</v>
      </c>
      <c r="Q902" s="203">
        <v>1.98E-3</v>
      </c>
      <c r="R902" s="203">
        <f>Q902*H902</f>
        <v>0.48920058</v>
      </c>
      <c r="S902" s="203">
        <v>0</v>
      </c>
      <c r="T902" s="204">
        <f>S902*H902</f>
        <v>0</v>
      </c>
      <c r="U902" s="35"/>
      <c r="V902" s="35"/>
      <c r="W902" s="35"/>
      <c r="X902" s="35"/>
      <c r="Y902" s="35"/>
      <c r="Z902" s="35"/>
      <c r="AA902" s="35"/>
      <c r="AB902" s="35"/>
      <c r="AC902" s="35"/>
      <c r="AD902" s="35"/>
      <c r="AE902" s="35"/>
      <c r="AR902" s="205" t="s">
        <v>335</v>
      </c>
      <c r="AT902" s="205" t="s">
        <v>216</v>
      </c>
      <c r="AU902" s="205" t="s">
        <v>89</v>
      </c>
      <c r="AY902" s="18" t="s">
        <v>177</v>
      </c>
      <c r="BE902" s="206">
        <f>IF(N902="základní",J902,0)</f>
        <v>0</v>
      </c>
      <c r="BF902" s="206">
        <f>IF(N902="snížená",J902,0)</f>
        <v>0</v>
      </c>
      <c r="BG902" s="206">
        <f>IF(N902="zákl. přenesená",J902,0)</f>
        <v>0</v>
      </c>
      <c r="BH902" s="206">
        <f>IF(N902="sníž. přenesená",J902,0)</f>
        <v>0</v>
      </c>
      <c r="BI902" s="206">
        <f>IF(N902="nulová",J902,0)</f>
        <v>0</v>
      </c>
      <c r="BJ902" s="18" t="s">
        <v>87</v>
      </c>
      <c r="BK902" s="206">
        <f>ROUND(I902*H902,2)</f>
        <v>0</v>
      </c>
      <c r="BL902" s="18" t="s">
        <v>193</v>
      </c>
      <c r="BM902" s="205" t="s">
        <v>1832</v>
      </c>
    </row>
    <row r="903" spans="1:65" s="13" customFormat="1">
      <c r="B903" s="207"/>
      <c r="C903" s="208"/>
      <c r="D903" s="209" t="s">
        <v>186</v>
      </c>
      <c r="E903" s="208"/>
      <c r="F903" s="211" t="s">
        <v>1833</v>
      </c>
      <c r="G903" s="208"/>
      <c r="H903" s="212">
        <v>247.071</v>
      </c>
      <c r="I903" s="213"/>
      <c r="J903" s="208"/>
      <c r="K903" s="208"/>
      <c r="L903" s="214"/>
      <c r="M903" s="215"/>
      <c r="N903" s="216"/>
      <c r="O903" s="216"/>
      <c r="P903" s="216"/>
      <c r="Q903" s="216"/>
      <c r="R903" s="216"/>
      <c r="S903" s="216"/>
      <c r="T903" s="217"/>
      <c r="AT903" s="218" t="s">
        <v>186</v>
      </c>
      <c r="AU903" s="218" t="s">
        <v>89</v>
      </c>
      <c r="AV903" s="13" t="s">
        <v>89</v>
      </c>
      <c r="AW903" s="13" t="s">
        <v>4</v>
      </c>
      <c r="AX903" s="13" t="s">
        <v>87</v>
      </c>
      <c r="AY903" s="218" t="s">
        <v>177</v>
      </c>
    </row>
    <row r="904" spans="1:65" s="2" customFormat="1" ht="37.9" customHeight="1">
      <c r="A904" s="35"/>
      <c r="B904" s="36"/>
      <c r="C904" s="193" t="s">
        <v>1834</v>
      </c>
      <c r="D904" s="193" t="s">
        <v>180</v>
      </c>
      <c r="E904" s="194" t="s">
        <v>1835</v>
      </c>
      <c r="F904" s="195" t="s">
        <v>1836</v>
      </c>
      <c r="G904" s="196" t="s">
        <v>199</v>
      </c>
      <c r="H904" s="197">
        <v>505.62</v>
      </c>
      <c r="I904" s="198"/>
      <c r="J904" s="199">
        <f>ROUND(I904*H904,2)</f>
        <v>0</v>
      </c>
      <c r="K904" s="200"/>
      <c r="L904" s="40"/>
      <c r="M904" s="201" t="s">
        <v>1</v>
      </c>
      <c r="N904" s="202" t="s">
        <v>45</v>
      </c>
      <c r="O904" s="72"/>
      <c r="P904" s="203">
        <f>O904*H904</f>
        <v>0</v>
      </c>
      <c r="Q904" s="203">
        <v>9.1299999999999992E-3</v>
      </c>
      <c r="R904" s="203">
        <f>Q904*H904</f>
        <v>4.6163105999999994</v>
      </c>
      <c r="S904" s="203">
        <v>0</v>
      </c>
      <c r="T904" s="204">
        <f>S904*H904</f>
        <v>0</v>
      </c>
      <c r="U904" s="35"/>
      <c r="V904" s="35"/>
      <c r="W904" s="35"/>
      <c r="X904" s="35"/>
      <c r="Y904" s="35"/>
      <c r="Z904" s="35"/>
      <c r="AA904" s="35"/>
      <c r="AB904" s="35"/>
      <c r="AC904" s="35"/>
      <c r="AD904" s="35"/>
      <c r="AE904" s="35"/>
      <c r="AR904" s="205" t="s">
        <v>193</v>
      </c>
      <c r="AT904" s="205" t="s">
        <v>180</v>
      </c>
      <c r="AU904" s="205" t="s">
        <v>89</v>
      </c>
      <c r="AY904" s="18" t="s">
        <v>177</v>
      </c>
      <c r="BE904" s="206">
        <f>IF(N904="základní",J904,0)</f>
        <v>0</v>
      </c>
      <c r="BF904" s="206">
        <f>IF(N904="snížená",J904,0)</f>
        <v>0</v>
      </c>
      <c r="BG904" s="206">
        <f>IF(N904="zákl. přenesená",J904,0)</f>
        <v>0</v>
      </c>
      <c r="BH904" s="206">
        <f>IF(N904="sníž. přenesená",J904,0)</f>
        <v>0</v>
      </c>
      <c r="BI904" s="206">
        <f>IF(N904="nulová",J904,0)</f>
        <v>0</v>
      </c>
      <c r="BJ904" s="18" t="s">
        <v>87</v>
      </c>
      <c r="BK904" s="206">
        <f>ROUND(I904*H904,2)</f>
        <v>0</v>
      </c>
      <c r="BL904" s="18" t="s">
        <v>193</v>
      </c>
      <c r="BM904" s="205" t="s">
        <v>1837</v>
      </c>
    </row>
    <row r="905" spans="1:65" s="13" customFormat="1">
      <c r="B905" s="207"/>
      <c r="C905" s="208"/>
      <c r="D905" s="209" t="s">
        <v>186</v>
      </c>
      <c r="E905" s="210" t="s">
        <v>1</v>
      </c>
      <c r="F905" s="211" t="s">
        <v>1838</v>
      </c>
      <c r="G905" s="208"/>
      <c r="H905" s="212">
        <v>83.7</v>
      </c>
      <c r="I905" s="213"/>
      <c r="J905" s="208"/>
      <c r="K905" s="208"/>
      <c r="L905" s="214"/>
      <c r="M905" s="215"/>
      <c r="N905" s="216"/>
      <c r="O905" s="216"/>
      <c r="P905" s="216"/>
      <c r="Q905" s="216"/>
      <c r="R905" s="216"/>
      <c r="S905" s="216"/>
      <c r="T905" s="217"/>
      <c r="AT905" s="218" t="s">
        <v>186</v>
      </c>
      <c r="AU905" s="218" t="s">
        <v>89</v>
      </c>
      <c r="AV905" s="13" t="s">
        <v>89</v>
      </c>
      <c r="AW905" s="13" t="s">
        <v>35</v>
      </c>
      <c r="AX905" s="13" t="s">
        <v>80</v>
      </c>
      <c r="AY905" s="218" t="s">
        <v>177</v>
      </c>
    </row>
    <row r="906" spans="1:65" s="13" customFormat="1">
      <c r="B906" s="207"/>
      <c r="C906" s="208"/>
      <c r="D906" s="209" t="s">
        <v>186</v>
      </c>
      <c r="E906" s="210" t="s">
        <v>1</v>
      </c>
      <c r="F906" s="211" t="s">
        <v>1839</v>
      </c>
      <c r="G906" s="208"/>
      <c r="H906" s="212">
        <v>421.92</v>
      </c>
      <c r="I906" s="213"/>
      <c r="J906" s="208"/>
      <c r="K906" s="208"/>
      <c r="L906" s="214"/>
      <c r="M906" s="215"/>
      <c r="N906" s="216"/>
      <c r="O906" s="216"/>
      <c r="P906" s="216"/>
      <c r="Q906" s="216"/>
      <c r="R906" s="216"/>
      <c r="S906" s="216"/>
      <c r="T906" s="217"/>
      <c r="AT906" s="218" t="s">
        <v>186</v>
      </c>
      <c r="AU906" s="218" t="s">
        <v>89</v>
      </c>
      <c r="AV906" s="13" t="s">
        <v>89</v>
      </c>
      <c r="AW906" s="13" t="s">
        <v>35</v>
      </c>
      <c r="AX906" s="13" t="s">
        <v>80</v>
      </c>
      <c r="AY906" s="218" t="s">
        <v>177</v>
      </c>
    </row>
    <row r="907" spans="1:65" s="14" customFormat="1">
      <c r="B907" s="219"/>
      <c r="C907" s="220"/>
      <c r="D907" s="209" t="s">
        <v>186</v>
      </c>
      <c r="E907" s="221" t="s">
        <v>1</v>
      </c>
      <c r="F907" s="222" t="s">
        <v>188</v>
      </c>
      <c r="G907" s="220"/>
      <c r="H907" s="223">
        <v>505.62</v>
      </c>
      <c r="I907" s="224"/>
      <c r="J907" s="220"/>
      <c r="K907" s="220"/>
      <c r="L907" s="225"/>
      <c r="M907" s="226"/>
      <c r="N907" s="227"/>
      <c r="O907" s="227"/>
      <c r="P907" s="227"/>
      <c r="Q907" s="227"/>
      <c r="R907" s="227"/>
      <c r="S907" s="227"/>
      <c r="T907" s="228"/>
      <c r="AT907" s="229" t="s">
        <v>186</v>
      </c>
      <c r="AU907" s="229" t="s">
        <v>89</v>
      </c>
      <c r="AV907" s="14" t="s">
        <v>184</v>
      </c>
      <c r="AW907" s="14" t="s">
        <v>35</v>
      </c>
      <c r="AX907" s="14" t="s">
        <v>87</v>
      </c>
      <c r="AY907" s="229" t="s">
        <v>177</v>
      </c>
    </row>
    <row r="908" spans="1:65" s="2" customFormat="1" ht="33" customHeight="1">
      <c r="A908" s="35"/>
      <c r="B908" s="36"/>
      <c r="C908" s="240" t="s">
        <v>1840</v>
      </c>
      <c r="D908" s="240" t="s">
        <v>216</v>
      </c>
      <c r="E908" s="241" t="s">
        <v>1841</v>
      </c>
      <c r="F908" s="242" t="s">
        <v>1842</v>
      </c>
      <c r="G908" s="243" t="s">
        <v>199</v>
      </c>
      <c r="H908" s="244">
        <v>581.46299999999997</v>
      </c>
      <c r="I908" s="245"/>
      <c r="J908" s="246">
        <f>ROUND(I908*H908,2)</f>
        <v>0</v>
      </c>
      <c r="K908" s="247"/>
      <c r="L908" s="248"/>
      <c r="M908" s="249" t="s">
        <v>1</v>
      </c>
      <c r="N908" s="250" t="s">
        <v>45</v>
      </c>
      <c r="O908" s="72"/>
      <c r="P908" s="203">
        <f>O908*H908</f>
        <v>0</v>
      </c>
      <c r="Q908" s="203">
        <v>2.1999999999999999E-2</v>
      </c>
      <c r="R908" s="203">
        <f>Q908*H908</f>
        <v>12.792185999999999</v>
      </c>
      <c r="S908" s="203">
        <v>0</v>
      </c>
      <c r="T908" s="204">
        <f>S908*H908</f>
        <v>0</v>
      </c>
      <c r="U908" s="35"/>
      <c r="V908" s="35"/>
      <c r="W908" s="35"/>
      <c r="X908" s="35"/>
      <c r="Y908" s="35"/>
      <c r="Z908" s="35"/>
      <c r="AA908" s="35"/>
      <c r="AB908" s="35"/>
      <c r="AC908" s="35"/>
      <c r="AD908" s="35"/>
      <c r="AE908" s="35"/>
      <c r="AR908" s="205" t="s">
        <v>335</v>
      </c>
      <c r="AT908" s="205" t="s">
        <v>216</v>
      </c>
      <c r="AU908" s="205" t="s">
        <v>89</v>
      </c>
      <c r="AY908" s="18" t="s">
        <v>177</v>
      </c>
      <c r="BE908" s="206">
        <f>IF(N908="základní",J908,0)</f>
        <v>0</v>
      </c>
      <c r="BF908" s="206">
        <f>IF(N908="snížená",J908,0)</f>
        <v>0</v>
      </c>
      <c r="BG908" s="206">
        <f>IF(N908="zákl. přenesená",J908,0)</f>
        <v>0</v>
      </c>
      <c r="BH908" s="206">
        <f>IF(N908="sníž. přenesená",J908,0)</f>
        <v>0</v>
      </c>
      <c r="BI908" s="206">
        <f>IF(N908="nulová",J908,0)</f>
        <v>0</v>
      </c>
      <c r="BJ908" s="18" t="s">
        <v>87</v>
      </c>
      <c r="BK908" s="206">
        <f>ROUND(I908*H908,2)</f>
        <v>0</v>
      </c>
      <c r="BL908" s="18" t="s">
        <v>193</v>
      </c>
      <c r="BM908" s="205" t="s">
        <v>1843</v>
      </c>
    </row>
    <row r="909" spans="1:65" s="13" customFormat="1">
      <c r="B909" s="207"/>
      <c r="C909" s="208"/>
      <c r="D909" s="209" t="s">
        <v>186</v>
      </c>
      <c r="E909" s="208"/>
      <c r="F909" s="211" t="s">
        <v>1844</v>
      </c>
      <c r="G909" s="208"/>
      <c r="H909" s="212">
        <v>581.46299999999997</v>
      </c>
      <c r="I909" s="213"/>
      <c r="J909" s="208"/>
      <c r="K909" s="208"/>
      <c r="L909" s="214"/>
      <c r="M909" s="215"/>
      <c r="N909" s="216"/>
      <c r="O909" s="216"/>
      <c r="P909" s="216"/>
      <c r="Q909" s="216"/>
      <c r="R909" s="216"/>
      <c r="S909" s="216"/>
      <c r="T909" s="217"/>
      <c r="AT909" s="218" t="s">
        <v>186</v>
      </c>
      <c r="AU909" s="218" t="s">
        <v>89</v>
      </c>
      <c r="AV909" s="13" t="s">
        <v>89</v>
      </c>
      <c r="AW909" s="13" t="s">
        <v>4</v>
      </c>
      <c r="AX909" s="13" t="s">
        <v>87</v>
      </c>
      <c r="AY909" s="218" t="s">
        <v>177</v>
      </c>
    </row>
    <row r="910" spans="1:65" s="2" customFormat="1" ht="33" customHeight="1">
      <c r="A910" s="35"/>
      <c r="B910" s="36"/>
      <c r="C910" s="193" t="s">
        <v>1845</v>
      </c>
      <c r="D910" s="193" t="s">
        <v>180</v>
      </c>
      <c r="E910" s="194" t="s">
        <v>1846</v>
      </c>
      <c r="F910" s="195" t="s">
        <v>1847</v>
      </c>
      <c r="G910" s="196" t="s">
        <v>380</v>
      </c>
      <c r="H910" s="197">
        <v>21.827000000000002</v>
      </c>
      <c r="I910" s="198"/>
      <c r="J910" s="199">
        <f>ROUND(I910*H910,2)</f>
        <v>0</v>
      </c>
      <c r="K910" s="200"/>
      <c r="L910" s="40"/>
      <c r="M910" s="201" t="s">
        <v>1</v>
      </c>
      <c r="N910" s="202" t="s">
        <v>45</v>
      </c>
      <c r="O910" s="72"/>
      <c r="P910" s="203">
        <f>O910*H910</f>
        <v>0</v>
      </c>
      <c r="Q910" s="203">
        <v>0</v>
      </c>
      <c r="R910" s="203">
        <f>Q910*H910</f>
        <v>0</v>
      </c>
      <c r="S910" s="203">
        <v>0</v>
      </c>
      <c r="T910" s="204">
        <f>S910*H910</f>
        <v>0</v>
      </c>
      <c r="U910" s="35"/>
      <c r="V910" s="35"/>
      <c r="W910" s="35"/>
      <c r="X910" s="35"/>
      <c r="Y910" s="35"/>
      <c r="Z910" s="35"/>
      <c r="AA910" s="35"/>
      <c r="AB910" s="35"/>
      <c r="AC910" s="35"/>
      <c r="AD910" s="35"/>
      <c r="AE910" s="35"/>
      <c r="AR910" s="205" t="s">
        <v>193</v>
      </c>
      <c r="AT910" s="205" t="s">
        <v>180</v>
      </c>
      <c r="AU910" s="205" t="s">
        <v>89</v>
      </c>
      <c r="AY910" s="18" t="s">
        <v>177</v>
      </c>
      <c r="BE910" s="206">
        <f>IF(N910="základní",J910,0)</f>
        <v>0</v>
      </c>
      <c r="BF910" s="206">
        <f>IF(N910="snížená",J910,0)</f>
        <v>0</v>
      </c>
      <c r="BG910" s="206">
        <f>IF(N910="zákl. přenesená",J910,0)</f>
        <v>0</v>
      </c>
      <c r="BH910" s="206">
        <f>IF(N910="sníž. přenesená",J910,0)</f>
        <v>0</v>
      </c>
      <c r="BI910" s="206">
        <f>IF(N910="nulová",J910,0)</f>
        <v>0</v>
      </c>
      <c r="BJ910" s="18" t="s">
        <v>87</v>
      </c>
      <c r="BK910" s="206">
        <f>ROUND(I910*H910,2)</f>
        <v>0</v>
      </c>
      <c r="BL910" s="18" t="s">
        <v>193</v>
      </c>
      <c r="BM910" s="205" t="s">
        <v>1848</v>
      </c>
    </row>
    <row r="911" spans="1:65" s="12" customFormat="1" ht="22.9" customHeight="1">
      <c r="B911" s="177"/>
      <c r="C911" s="178"/>
      <c r="D911" s="179" t="s">
        <v>79</v>
      </c>
      <c r="E911" s="191" t="s">
        <v>1849</v>
      </c>
      <c r="F911" s="191" t="s">
        <v>1850</v>
      </c>
      <c r="G911" s="178"/>
      <c r="H911" s="178"/>
      <c r="I911" s="181"/>
      <c r="J911" s="192">
        <f>BK911</f>
        <v>0</v>
      </c>
      <c r="K911" s="178"/>
      <c r="L911" s="183"/>
      <c r="M911" s="184"/>
      <c r="N911" s="185"/>
      <c r="O911" s="185"/>
      <c r="P911" s="186">
        <f>SUM(P912:P932)</f>
        <v>0</v>
      </c>
      <c r="Q911" s="185"/>
      <c r="R911" s="186">
        <f>SUM(R912:R932)</f>
        <v>11.795023999999998</v>
      </c>
      <c r="S911" s="185"/>
      <c r="T911" s="187">
        <f>SUM(T912:T932)</f>
        <v>1.0365250000000001</v>
      </c>
      <c r="AR911" s="188" t="s">
        <v>89</v>
      </c>
      <c r="AT911" s="189" t="s">
        <v>79</v>
      </c>
      <c r="AU911" s="189" t="s">
        <v>87</v>
      </c>
      <c r="AY911" s="188" t="s">
        <v>177</v>
      </c>
      <c r="BK911" s="190">
        <f>SUM(BK912:BK932)</f>
        <v>0</v>
      </c>
    </row>
    <row r="912" spans="1:65" s="2" customFormat="1" ht="33" customHeight="1">
      <c r="A912" s="35"/>
      <c r="B912" s="36"/>
      <c r="C912" s="193" t="s">
        <v>1851</v>
      </c>
      <c r="D912" s="193" t="s">
        <v>180</v>
      </c>
      <c r="E912" s="194" t="s">
        <v>1852</v>
      </c>
      <c r="F912" s="195" t="s">
        <v>1853</v>
      </c>
      <c r="G912" s="196" t="s">
        <v>199</v>
      </c>
      <c r="H912" s="197">
        <v>1401.5</v>
      </c>
      <c r="I912" s="198"/>
      <c r="J912" s="199">
        <f>ROUND(I912*H912,2)</f>
        <v>0</v>
      </c>
      <c r="K912" s="200"/>
      <c r="L912" s="40"/>
      <c r="M912" s="201" t="s">
        <v>1</v>
      </c>
      <c r="N912" s="202" t="s">
        <v>45</v>
      </c>
      <c r="O912" s="72"/>
      <c r="P912" s="203">
        <f>O912*H912</f>
        <v>0</v>
      </c>
      <c r="Q912" s="203">
        <v>4.4999999999999997E-3</v>
      </c>
      <c r="R912" s="203">
        <f>Q912*H912</f>
        <v>6.3067499999999992</v>
      </c>
      <c r="S912" s="203">
        <v>0</v>
      </c>
      <c r="T912" s="204">
        <f>S912*H912</f>
        <v>0</v>
      </c>
      <c r="U912" s="35"/>
      <c r="V912" s="35"/>
      <c r="W912" s="35"/>
      <c r="X912" s="35"/>
      <c r="Y912" s="35"/>
      <c r="Z912" s="35"/>
      <c r="AA912" s="35"/>
      <c r="AB912" s="35"/>
      <c r="AC912" s="35"/>
      <c r="AD912" s="35"/>
      <c r="AE912" s="35"/>
      <c r="AR912" s="205" t="s">
        <v>193</v>
      </c>
      <c r="AT912" s="205" t="s">
        <v>180</v>
      </c>
      <c r="AU912" s="205" t="s">
        <v>89</v>
      </c>
      <c r="AY912" s="18" t="s">
        <v>177</v>
      </c>
      <c r="BE912" s="206">
        <f>IF(N912="základní",J912,0)</f>
        <v>0</v>
      </c>
      <c r="BF912" s="206">
        <f>IF(N912="snížená",J912,0)</f>
        <v>0</v>
      </c>
      <c r="BG912" s="206">
        <f>IF(N912="zákl. přenesená",J912,0)</f>
        <v>0</v>
      </c>
      <c r="BH912" s="206">
        <f>IF(N912="sníž. přenesená",J912,0)</f>
        <v>0</v>
      </c>
      <c r="BI912" s="206">
        <f>IF(N912="nulová",J912,0)</f>
        <v>0</v>
      </c>
      <c r="BJ912" s="18" t="s">
        <v>87</v>
      </c>
      <c r="BK912" s="206">
        <f>ROUND(I912*H912,2)</f>
        <v>0</v>
      </c>
      <c r="BL912" s="18" t="s">
        <v>193</v>
      </c>
      <c r="BM912" s="205" t="s">
        <v>1854</v>
      </c>
    </row>
    <row r="913" spans="1:65" s="2" customFormat="1" ht="24.2" customHeight="1">
      <c r="A913" s="35"/>
      <c r="B913" s="36"/>
      <c r="C913" s="193" t="s">
        <v>1855</v>
      </c>
      <c r="D913" s="193" t="s">
        <v>180</v>
      </c>
      <c r="E913" s="194" t="s">
        <v>1856</v>
      </c>
      <c r="F913" s="195" t="s">
        <v>1857</v>
      </c>
      <c r="G913" s="196" t="s">
        <v>199</v>
      </c>
      <c r="H913" s="197">
        <v>414.61</v>
      </c>
      <c r="I913" s="198"/>
      <c r="J913" s="199">
        <f>ROUND(I913*H913,2)</f>
        <v>0</v>
      </c>
      <c r="K913" s="200"/>
      <c r="L913" s="40"/>
      <c r="M913" s="201" t="s">
        <v>1</v>
      </c>
      <c r="N913" s="202" t="s">
        <v>45</v>
      </c>
      <c r="O913" s="72"/>
      <c r="P913" s="203">
        <f>O913*H913</f>
        <v>0</v>
      </c>
      <c r="Q913" s="203">
        <v>0</v>
      </c>
      <c r="R913" s="203">
        <f>Q913*H913</f>
        <v>0</v>
      </c>
      <c r="S913" s="203">
        <v>2.5000000000000001E-3</v>
      </c>
      <c r="T913" s="204">
        <f>S913*H913</f>
        <v>1.0365250000000001</v>
      </c>
      <c r="U913" s="35"/>
      <c r="V913" s="35"/>
      <c r="W913" s="35"/>
      <c r="X913" s="35"/>
      <c r="Y913" s="35"/>
      <c r="Z913" s="35"/>
      <c r="AA913" s="35"/>
      <c r="AB913" s="35"/>
      <c r="AC913" s="35"/>
      <c r="AD913" s="35"/>
      <c r="AE913" s="35"/>
      <c r="AR913" s="205" t="s">
        <v>193</v>
      </c>
      <c r="AT913" s="205" t="s">
        <v>180</v>
      </c>
      <c r="AU913" s="205" t="s">
        <v>89</v>
      </c>
      <c r="AY913" s="18" t="s">
        <v>177</v>
      </c>
      <c r="BE913" s="206">
        <f>IF(N913="základní",J913,0)</f>
        <v>0</v>
      </c>
      <c r="BF913" s="206">
        <f>IF(N913="snížená",J913,0)</f>
        <v>0</v>
      </c>
      <c r="BG913" s="206">
        <f>IF(N913="zákl. přenesená",J913,0)</f>
        <v>0</v>
      </c>
      <c r="BH913" s="206">
        <f>IF(N913="sníž. přenesená",J913,0)</f>
        <v>0</v>
      </c>
      <c r="BI913" s="206">
        <f>IF(N913="nulová",J913,0)</f>
        <v>0</v>
      </c>
      <c r="BJ913" s="18" t="s">
        <v>87</v>
      </c>
      <c r="BK913" s="206">
        <f>ROUND(I913*H913,2)</f>
        <v>0</v>
      </c>
      <c r="BL913" s="18" t="s">
        <v>193</v>
      </c>
      <c r="BM913" s="205" t="s">
        <v>1858</v>
      </c>
    </row>
    <row r="914" spans="1:65" s="15" customFormat="1">
      <c r="B914" s="230"/>
      <c r="C914" s="231"/>
      <c r="D914" s="209" t="s">
        <v>186</v>
      </c>
      <c r="E914" s="232" t="s">
        <v>1</v>
      </c>
      <c r="F914" s="233" t="s">
        <v>1859</v>
      </c>
      <c r="G914" s="231"/>
      <c r="H914" s="232" t="s">
        <v>1</v>
      </c>
      <c r="I914" s="234"/>
      <c r="J914" s="231"/>
      <c r="K914" s="231"/>
      <c r="L914" s="235"/>
      <c r="M914" s="236"/>
      <c r="N914" s="237"/>
      <c r="O914" s="237"/>
      <c r="P914" s="237"/>
      <c r="Q914" s="237"/>
      <c r="R914" s="237"/>
      <c r="S914" s="237"/>
      <c r="T914" s="238"/>
      <c r="AT914" s="239" t="s">
        <v>186</v>
      </c>
      <c r="AU914" s="239" t="s">
        <v>89</v>
      </c>
      <c r="AV914" s="15" t="s">
        <v>87</v>
      </c>
      <c r="AW914" s="15" t="s">
        <v>35</v>
      </c>
      <c r="AX914" s="15" t="s">
        <v>80</v>
      </c>
      <c r="AY914" s="239" t="s">
        <v>177</v>
      </c>
    </row>
    <row r="915" spans="1:65" s="13" customFormat="1">
      <c r="B915" s="207"/>
      <c r="C915" s="208"/>
      <c r="D915" s="209" t="s">
        <v>186</v>
      </c>
      <c r="E915" s="210" t="s">
        <v>1</v>
      </c>
      <c r="F915" s="211" t="s">
        <v>1860</v>
      </c>
      <c r="G915" s="208"/>
      <c r="H915" s="212">
        <v>414.61</v>
      </c>
      <c r="I915" s="213"/>
      <c r="J915" s="208"/>
      <c r="K915" s="208"/>
      <c r="L915" s="214"/>
      <c r="M915" s="215"/>
      <c r="N915" s="216"/>
      <c r="O915" s="216"/>
      <c r="P915" s="216"/>
      <c r="Q915" s="216"/>
      <c r="R915" s="216"/>
      <c r="S915" s="216"/>
      <c r="T915" s="217"/>
      <c r="AT915" s="218" t="s">
        <v>186</v>
      </c>
      <c r="AU915" s="218" t="s">
        <v>89</v>
      </c>
      <c r="AV915" s="13" t="s">
        <v>89</v>
      </c>
      <c r="AW915" s="13" t="s">
        <v>35</v>
      </c>
      <c r="AX915" s="13" t="s">
        <v>80</v>
      </c>
      <c r="AY915" s="218" t="s">
        <v>177</v>
      </c>
    </row>
    <row r="916" spans="1:65" s="14" customFormat="1">
      <c r="B916" s="219"/>
      <c r="C916" s="220"/>
      <c r="D916" s="209" t="s">
        <v>186</v>
      </c>
      <c r="E916" s="221" t="s">
        <v>1</v>
      </c>
      <c r="F916" s="222" t="s">
        <v>188</v>
      </c>
      <c r="G916" s="220"/>
      <c r="H916" s="223">
        <v>414.61</v>
      </c>
      <c r="I916" s="224"/>
      <c r="J916" s="220"/>
      <c r="K916" s="220"/>
      <c r="L916" s="225"/>
      <c r="M916" s="226"/>
      <c r="N916" s="227"/>
      <c r="O916" s="227"/>
      <c r="P916" s="227"/>
      <c r="Q916" s="227"/>
      <c r="R916" s="227"/>
      <c r="S916" s="227"/>
      <c r="T916" s="228"/>
      <c r="AT916" s="229" t="s">
        <v>186</v>
      </c>
      <c r="AU916" s="229" t="s">
        <v>89</v>
      </c>
      <c r="AV916" s="14" t="s">
        <v>184</v>
      </c>
      <c r="AW916" s="14" t="s">
        <v>35</v>
      </c>
      <c r="AX916" s="14" t="s">
        <v>87</v>
      </c>
      <c r="AY916" s="229" t="s">
        <v>177</v>
      </c>
    </row>
    <row r="917" spans="1:65" s="2" customFormat="1" ht="24.2" customHeight="1">
      <c r="A917" s="35"/>
      <c r="B917" s="36"/>
      <c r="C917" s="193" t="s">
        <v>1861</v>
      </c>
      <c r="D917" s="193" t="s">
        <v>180</v>
      </c>
      <c r="E917" s="194" t="s">
        <v>1862</v>
      </c>
      <c r="F917" s="195" t="s">
        <v>1863</v>
      </c>
      <c r="G917" s="196" t="s">
        <v>199</v>
      </c>
      <c r="H917" s="197">
        <v>1541.65</v>
      </c>
      <c r="I917" s="198"/>
      <c r="J917" s="199">
        <f>ROUND(I917*H917,2)</f>
        <v>0</v>
      </c>
      <c r="K917" s="200"/>
      <c r="L917" s="40"/>
      <c r="M917" s="201" t="s">
        <v>1</v>
      </c>
      <c r="N917" s="202" t="s">
        <v>45</v>
      </c>
      <c r="O917" s="72"/>
      <c r="P917" s="203">
        <f>O917*H917</f>
        <v>0</v>
      </c>
      <c r="Q917" s="203">
        <v>6.9999999999999999E-4</v>
      </c>
      <c r="R917" s="203">
        <f>Q917*H917</f>
        <v>1.0791550000000001</v>
      </c>
      <c r="S917" s="203">
        <v>0</v>
      </c>
      <c r="T917" s="204">
        <f>S917*H917</f>
        <v>0</v>
      </c>
      <c r="U917" s="35"/>
      <c r="V917" s="35"/>
      <c r="W917" s="35"/>
      <c r="X917" s="35"/>
      <c r="Y917" s="35"/>
      <c r="Z917" s="35"/>
      <c r="AA917" s="35"/>
      <c r="AB917" s="35"/>
      <c r="AC917" s="35"/>
      <c r="AD917" s="35"/>
      <c r="AE917" s="35"/>
      <c r="AR917" s="205" t="s">
        <v>184</v>
      </c>
      <c r="AT917" s="205" t="s">
        <v>180</v>
      </c>
      <c r="AU917" s="205" t="s">
        <v>89</v>
      </c>
      <c r="AY917" s="18" t="s">
        <v>177</v>
      </c>
      <c r="BE917" s="206">
        <f>IF(N917="základní",J917,0)</f>
        <v>0</v>
      </c>
      <c r="BF917" s="206">
        <f>IF(N917="snížená",J917,0)</f>
        <v>0</v>
      </c>
      <c r="BG917" s="206">
        <f>IF(N917="zákl. přenesená",J917,0)</f>
        <v>0</v>
      </c>
      <c r="BH917" s="206">
        <f>IF(N917="sníž. přenesená",J917,0)</f>
        <v>0</v>
      </c>
      <c r="BI917" s="206">
        <f>IF(N917="nulová",J917,0)</f>
        <v>0</v>
      </c>
      <c r="BJ917" s="18" t="s">
        <v>87</v>
      </c>
      <c r="BK917" s="206">
        <f>ROUND(I917*H917,2)</f>
        <v>0</v>
      </c>
      <c r="BL917" s="18" t="s">
        <v>184</v>
      </c>
      <c r="BM917" s="205" t="s">
        <v>1864</v>
      </c>
    </row>
    <row r="918" spans="1:65" s="13" customFormat="1">
      <c r="B918" s="207"/>
      <c r="C918" s="208"/>
      <c r="D918" s="209" t="s">
        <v>186</v>
      </c>
      <c r="E918" s="210" t="s">
        <v>1</v>
      </c>
      <c r="F918" s="211" t="s">
        <v>1865</v>
      </c>
      <c r="G918" s="208"/>
      <c r="H918" s="212">
        <v>85.54</v>
      </c>
      <c r="I918" s="213"/>
      <c r="J918" s="208"/>
      <c r="K918" s="208"/>
      <c r="L918" s="214"/>
      <c r="M918" s="215"/>
      <c r="N918" s="216"/>
      <c r="O918" s="216"/>
      <c r="P918" s="216"/>
      <c r="Q918" s="216"/>
      <c r="R918" s="216"/>
      <c r="S918" s="216"/>
      <c r="T918" s="217"/>
      <c r="AT918" s="218" t="s">
        <v>186</v>
      </c>
      <c r="AU918" s="218" t="s">
        <v>89</v>
      </c>
      <c r="AV918" s="13" t="s">
        <v>89</v>
      </c>
      <c r="AW918" s="13" t="s">
        <v>35</v>
      </c>
      <c r="AX918" s="13" t="s">
        <v>80</v>
      </c>
      <c r="AY918" s="218" t="s">
        <v>177</v>
      </c>
    </row>
    <row r="919" spans="1:65" s="13" customFormat="1" ht="22.5">
      <c r="B919" s="207"/>
      <c r="C919" s="208"/>
      <c r="D919" s="209" t="s">
        <v>186</v>
      </c>
      <c r="E919" s="210" t="s">
        <v>1</v>
      </c>
      <c r="F919" s="211" t="s">
        <v>1866</v>
      </c>
      <c r="G919" s="208"/>
      <c r="H919" s="212">
        <v>296.7</v>
      </c>
      <c r="I919" s="213"/>
      <c r="J919" s="208"/>
      <c r="K919" s="208"/>
      <c r="L919" s="214"/>
      <c r="M919" s="215"/>
      <c r="N919" s="216"/>
      <c r="O919" s="216"/>
      <c r="P919" s="216"/>
      <c r="Q919" s="216"/>
      <c r="R919" s="216"/>
      <c r="S919" s="216"/>
      <c r="T919" s="217"/>
      <c r="AT919" s="218" t="s">
        <v>186</v>
      </c>
      <c r="AU919" s="218" t="s">
        <v>89</v>
      </c>
      <c r="AV919" s="13" t="s">
        <v>89</v>
      </c>
      <c r="AW919" s="13" t="s">
        <v>35</v>
      </c>
      <c r="AX919" s="13" t="s">
        <v>80</v>
      </c>
      <c r="AY919" s="218" t="s">
        <v>177</v>
      </c>
    </row>
    <row r="920" spans="1:65" s="13" customFormat="1">
      <c r="B920" s="207"/>
      <c r="C920" s="208"/>
      <c r="D920" s="209" t="s">
        <v>186</v>
      </c>
      <c r="E920" s="210" t="s">
        <v>1</v>
      </c>
      <c r="F920" s="211" t="s">
        <v>1867</v>
      </c>
      <c r="G920" s="208"/>
      <c r="H920" s="212">
        <v>452.31</v>
      </c>
      <c r="I920" s="213"/>
      <c r="J920" s="208"/>
      <c r="K920" s="208"/>
      <c r="L920" s="214"/>
      <c r="M920" s="215"/>
      <c r="N920" s="216"/>
      <c r="O920" s="216"/>
      <c r="P920" s="216"/>
      <c r="Q920" s="216"/>
      <c r="R920" s="216"/>
      <c r="S920" s="216"/>
      <c r="T920" s="217"/>
      <c r="AT920" s="218" t="s">
        <v>186</v>
      </c>
      <c r="AU920" s="218" t="s">
        <v>89</v>
      </c>
      <c r="AV920" s="13" t="s">
        <v>89</v>
      </c>
      <c r="AW920" s="13" t="s">
        <v>35</v>
      </c>
      <c r="AX920" s="13" t="s">
        <v>80</v>
      </c>
      <c r="AY920" s="218" t="s">
        <v>177</v>
      </c>
    </row>
    <row r="921" spans="1:65" s="13" customFormat="1">
      <c r="B921" s="207"/>
      <c r="C921" s="208"/>
      <c r="D921" s="209" t="s">
        <v>186</v>
      </c>
      <c r="E921" s="210" t="s">
        <v>1</v>
      </c>
      <c r="F921" s="211" t="s">
        <v>1868</v>
      </c>
      <c r="G921" s="208"/>
      <c r="H921" s="212">
        <v>566.95000000000005</v>
      </c>
      <c r="I921" s="213"/>
      <c r="J921" s="208"/>
      <c r="K921" s="208"/>
      <c r="L921" s="214"/>
      <c r="M921" s="215"/>
      <c r="N921" s="216"/>
      <c r="O921" s="216"/>
      <c r="P921" s="216"/>
      <c r="Q921" s="216"/>
      <c r="R921" s="216"/>
      <c r="S921" s="216"/>
      <c r="T921" s="217"/>
      <c r="AT921" s="218" t="s">
        <v>186</v>
      </c>
      <c r="AU921" s="218" t="s">
        <v>89</v>
      </c>
      <c r="AV921" s="13" t="s">
        <v>89</v>
      </c>
      <c r="AW921" s="13" t="s">
        <v>35</v>
      </c>
      <c r="AX921" s="13" t="s">
        <v>80</v>
      </c>
      <c r="AY921" s="218" t="s">
        <v>177</v>
      </c>
    </row>
    <row r="922" spans="1:65" s="16" customFormat="1">
      <c r="B922" s="259"/>
      <c r="C922" s="260"/>
      <c r="D922" s="209" t="s">
        <v>186</v>
      </c>
      <c r="E922" s="261" t="s">
        <v>1</v>
      </c>
      <c r="F922" s="262" t="s">
        <v>898</v>
      </c>
      <c r="G922" s="260"/>
      <c r="H922" s="263">
        <v>1401.5</v>
      </c>
      <c r="I922" s="264"/>
      <c r="J922" s="260"/>
      <c r="K922" s="260"/>
      <c r="L922" s="265"/>
      <c r="M922" s="266"/>
      <c r="N922" s="267"/>
      <c r="O922" s="267"/>
      <c r="P922" s="267"/>
      <c r="Q922" s="267"/>
      <c r="R922" s="267"/>
      <c r="S922" s="267"/>
      <c r="T922" s="268"/>
      <c r="AT922" s="269" t="s">
        <v>186</v>
      </c>
      <c r="AU922" s="269" t="s">
        <v>89</v>
      </c>
      <c r="AV922" s="16" t="s">
        <v>178</v>
      </c>
      <c r="AW922" s="16" t="s">
        <v>35</v>
      </c>
      <c r="AX922" s="16" t="s">
        <v>80</v>
      </c>
      <c r="AY922" s="269" t="s">
        <v>177</v>
      </c>
    </row>
    <row r="923" spans="1:65" s="13" customFormat="1">
      <c r="B923" s="207"/>
      <c r="C923" s="208"/>
      <c r="D923" s="209" t="s">
        <v>186</v>
      </c>
      <c r="E923" s="210" t="s">
        <v>1</v>
      </c>
      <c r="F923" s="211" t="s">
        <v>1869</v>
      </c>
      <c r="G923" s="208"/>
      <c r="H923" s="212">
        <v>140.15</v>
      </c>
      <c r="I923" s="213"/>
      <c r="J923" s="208"/>
      <c r="K923" s="208"/>
      <c r="L923" s="214"/>
      <c r="M923" s="215"/>
      <c r="N923" s="216"/>
      <c r="O923" s="216"/>
      <c r="P923" s="216"/>
      <c r="Q923" s="216"/>
      <c r="R923" s="216"/>
      <c r="S923" s="216"/>
      <c r="T923" s="217"/>
      <c r="AT923" s="218" t="s">
        <v>186</v>
      </c>
      <c r="AU923" s="218" t="s">
        <v>89</v>
      </c>
      <c r="AV923" s="13" t="s">
        <v>89</v>
      </c>
      <c r="AW923" s="13" t="s">
        <v>35</v>
      </c>
      <c r="AX923" s="13" t="s">
        <v>80</v>
      </c>
      <c r="AY923" s="218" t="s">
        <v>177</v>
      </c>
    </row>
    <row r="924" spans="1:65" s="16" customFormat="1">
      <c r="B924" s="259"/>
      <c r="C924" s="260"/>
      <c r="D924" s="209" t="s">
        <v>186</v>
      </c>
      <c r="E924" s="261" t="s">
        <v>1</v>
      </c>
      <c r="F924" s="262" t="s">
        <v>898</v>
      </c>
      <c r="G924" s="260"/>
      <c r="H924" s="263">
        <v>140.15</v>
      </c>
      <c r="I924" s="264"/>
      <c r="J924" s="260"/>
      <c r="K924" s="260"/>
      <c r="L924" s="265"/>
      <c r="M924" s="266"/>
      <c r="N924" s="267"/>
      <c r="O924" s="267"/>
      <c r="P924" s="267"/>
      <c r="Q924" s="267"/>
      <c r="R924" s="267"/>
      <c r="S924" s="267"/>
      <c r="T924" s="268"/>
      <c r="AT924" s="269" t="s">
        <v>186</v>
      </c>
      <c r="AU924" s="269" t="s">
        <v>89</v>
      </c>
      <c r="AV924" s="16" t="s">
        <v>178</v>
      </c>
      <c r="AW924" s="16" t="s">
        <v>35</v>
      </c>
      <c r="AX924" s="16" t="s">
        <v>80</v>
      </c>
      <c r="AY924" s="269" t="s">
        <v>177</v>
      </c>
    </row>
    <row r="925" spans="1:65" s="14" customFormat="1">
      <c r="B925" s="219"/>
      <c r="C925" s="220"/>
      <c r="D925" s="209" t="s">
        <v>186</v>
      </c>
      <c r="E925" s="221" t="s">
        <v>1</v>
      </c>
      <c r="F925" s="222" t="s">
        <v>188</v>
      </c>
      <c r="G925" s="220"/>
      <c r="H925" s="223">
        <v>1541.65</v>
      </c>
      <c r="I925" s="224"/>
      <c r="J925" s="220"/>
      <c r="K925" s="220"/>
      <c r="L925" s="225"/>
      <c r="M925" s="226"/>
      <c r="N925" s="227"/>
      <c r="O925" s="227"/>
      <c r="P925" s="227"/>
      <c r="Q925" s="227"/>
      <c r="R925" s="227"/>
      <c r="S925" s="227"/>
      <c r="T925" s="228"/>
      <c r="AT925" s="229" t="s">
        <v>186</v>
      </c>
      <c r="AU925" s="229" t="s">
        <v>89</v>
      </c>
      <c r="AV925" s="14" t="s">
        <v>184</v>
      </c>
      <c r="AW925" s="14" t="s">
        <v>35</v>
      </c>
      <c r="AX925" s="14" t="s">
        <v>87</v>
      </c>
      <c r="AY925" s="229" t="s">
        <v>177</v>
      </c>
    </row>
    <row r="926" spans="1:65" s="2" customFormat="1" ht="55.5" customHeight="1">
      <c r="A926" s="35"/>
      <c r="B926" s="36"/>
      <c r="C926" s="240" t="s">
        <v>1870</v>
      </c>
      <c r="D926" s="240" t="s">
        <v>216</v>
      </c>
      <c r="E926" s="241" t="s">
        <v>1871</v>
      </c>
      <c r="F926" s="242" t="s">
        <v>1872</v>
      </c>
      <c r="G926" s="243" t="s">
        <v>199</v>
      </c>
      <c r="H926" s="244">
        <v>1695.8150000000001</v>
      </c>
      <c r="I926" s="245"/>
      <c r="J926" s="246">
        <f>ROUND(I926*H926,2)</f>
        <v>0</v>
      </c>
      <c r="K926" s="247"/>
      <c r="L926" s="248"/>
      <c r="M926" s="249" t="s">
        <v>1</v>
      </c>
      <c r="N926" s="250" t="s">
        <v>45</v>
      </c>
      <c r="O926" s="72"/>
      <c r="P926" s="203">
        <f>O926*H926</f>
        <v>0</v>
      </c>
      <c r="Q926" s="203">
        <v>2.5999999999999999E-3</v>
      </c>
      <c r="R926" s="203">
        <f>Q926*H926</f>
        <v>4.4091189999999996</v>
      </c>
      <c r="S926" s="203">
        <v>0</v>
      </c>
      <c r="T926" s="204">
        <f>S926*H926</f>
        <v>0</v>
      </c>
      <c r="U926" s="35"/>
      <c r="V926" s="35"/>
      <c r="W926" s="35"/>
      <c r="X926" s="35"/>
      <c r="Y926" s="35"/>
      <c r="Z926" s="35"/>
      <c r="AA926" s="35"/>
      <c r="AB926" s="35"/>
      <c r="AC926" s="35"/>
      <c r="AD926" s="35"/>
      <c r="AE926" s="35"/>
      <c r="AR926" s="205" t="s">
        <v>219</v>
      </c>
      <c r="AT926" s="205" t="s">
        <v>216</v>
      </c>
      <c r="AU926" s="205" t="s">
        <v>89</v>
      </c>
      <c r="AY926" s="18" t="s">
        <v>177</v>
      </c>
      <c r="BE926" s="206">
        <f>IF(N926="základní",J926,0)</f>
        <v>0</v>
      </c>
      <c r="BF926" s="206">
        <f>IF(N926="snížená",J926,0)</f>
        <v>0</v>
      </c>
      <c r="BG926" s="206">
        <f>IF(N926="zákl. přenesená",J926,0)</f>
        <v>0</v>
      </c>
      <c r="BH926" s="206">
        <f>IF(N926="sníž. přenesená",J926,0)</f>
        <v>0</v>
      </c>
      <c r="BI926" s="206">
        <f>IF(N926="nulová",J926,0)</f>
        <v>0</v>
      </c>
      <c r="BJ926" s="18" t="s">
        <v>87</v>
      </c>
      <c r="BK926" s="206">
        <f>ROUND(I926*H926,2)</f>
        <v>0</v>
      </c>
      <c r="BL926" s="18" t="s">
        <v>184</v>
      </c>
      <c r="BM926" s="205" t="s">
        <v>1873</v>
      </c>
    </row>
    <row r="927" spans="1:65" s="13" customFormat="1">
      <c r="B927" s="207"/>
      <c r="C927" s="208"/>
      <c r="D927" s="209" t="s">
        <v>186</v>
      </c>
      <c r="E927" s="208"/>
      <c r="F927" s="211" t="s">
        <v>1874</v>
      </c>
      <c r="G927" s="208"/>
      <c r="H927" s="212">
        <v>1695.8150000000001</v>
      </c>
      <c r="I927" s="213"/>
      <c r="J927" s="208"/>
      <c r="K927" s="208"/>
      <c r="L927" s="214"/>
      <c r="M927" s="215"/>
      <c r="N927" s="216"/>
      <c r="O927" s="216"/>
      <c r="P927" s="216"/>
      <c r="Q927" s="216"/>
      <c r="R927" s="216"/>
      <c r="S927" s="216"/>
      <c r="T927" s="217"/>
      <c r="AT927" s="218" t="s">
        <v>186</v>
      </c>
      <c r="AU927" s="218" t="s">
        <v>89</v>
      </c>
      <c r="AV927" s="13" t="s">
        <v>89</v>
      </c>
      <c r="AW927" s="13" t="s">
        <v>4</v>
      </c>
      <c r="AX927" s="13" t="s">
        <v>87</v>
      </c>
      <c r="AY927" s="218" t="s">
        <v>177</v>
      </c>
    </row>
    <row r="928" spans="1:65" s="2" customFormat="1" ht="16.5" customHeight="1">
      <c r="A928" s="35"/>
      <c r="B928" s="36"/>
      <c r="C928" s="193" t="s">
        <v>1875</v>
      </c>
      <c r="D928" s="193" t="s">
        <v>180</v>
      </c>
      <c r="E928" s="194" t="s">
        <v>1876</v>
      </c>
      <c r="F928" s="195" t="s">
        <v>1877</v>
      </c>
      <c r="G928" s="196" t="s">
        <v>199</v>
      </c>
      <c r="H928" s="197">
        <v>414.61</v>
      </c>
      <c r="I928" s="198"/>
      <c r="J928" s="199">
        <f>ROUND(I928*H928,2)</f>
        <v>0</v>
      </c>
      <c r="K928" s="200"/>
      <c r="L928" s="40"/>
      <c r="M928" s="201" t="s">
        <v>1</v>
      </c>
      <c r="N928" s="202" t="s">
        <v>45</v>
      </c>
      <c r="O928" s="72"/>
      <c r="P928" s="203">
        <f>O928*H928</f>
        <v>0</v>
      </c>
      <c r="Q928" s="203">
        <v>0</v>
      </c>
      <c r="R928" s="203">
        <f>Q928*H928</f>
        <v>0</v>
      </c>
      <c r="S928" s="203">
        <v>0</v>
      </c>
      <c r="T928" s="204">
        <f>S928*H928</f>
        <v>0</v>
      </c>
      <c r="U928" s="35"/>
      <c r="V928" s="35"/>
      <c r="W928" s="35"/>
      <c r="X928" s="35"/>
      <c r="Y928" s="35"/>
      <c r="Z928" s="35"/>
      <c r="AA928" s="35"/>
      <c r="AB928" s="35"/>
      <c r="AC928" s="35"/>
      <c r="AD928" s="35"/>
      <c r="AE928" s="35"/>
      <c r="AR928" s="205" t="s">
        <v>193</v>
      </c>
      <c r="AT928" s="205" t="s">
        <v>180</v>
      </c>
      <c r="AU928" s="205" t="s">
        <v>89</v>
      </c>
      <c r="AY928" s="18" t="s">
        <v>177</v>
      </c>
      <c r="BE928" s="206">
        <f>IF(N928="základní",J928,0)</f>
        <v>0</v>
      </c>
      <c r="BF928" s="206">
        <f>IF(N928="snížená",J928,0)</f>
        <v>0</v>
      </c>
      <c r="BG928" s="206">
        <f>IF(N928="zákl. přenesená",J928,0)</f>
        <v>0</v>
      </c>
      <c r="BH928" s="206">
        <f>IF(N928="sníž. přenesená",J928,0)</f>
        <v>0</v>
      </c>
      <c r="BI928" s="206">
        <f>IF(N928="nulová",J928,0)</f>
        <v>0</v>
      </c>
      <c r="BJ928" s="18" t="s">
        <v>87</v>
      </c>
      <c r="BK928" s="206">
        <f>ROUND(I928*H928,2)</f>
        <v>0</v>
      </c>
      <c r="BL928" s="18" t="s">
        <v>193</v>
      </c>
      <c r="BM928" s="205" t="s">
        <v>1878</v>
      </c>
    </row>
    <row r="929" spans="1:65" s="15" customFormat="1">
      <c r="B929" s="230"/>
      <c r="C929" s="231"/>
      <c r="D929" s="209" t="s">
        <v>186</v>
      </c>
      <c r="E929" s="232" t="s">
        <v>1</v>
      </c>
      <c r="F929" s="233" t="s">
        <v>1859</v>
      </c>
      <c r="G929" s="231"/>
      <c r="H929" s="232" t="s">
        <v>1</v>
      </c>
      <c r="I929" s="234"/>
      <c r="J929" s="231"/>
      <c r="K929" s="231"/>
      <c r="L929" s="235"/>
      <c r="M929" s="236"/>
      <c r="N929" s="237"/>
      <c r="O929" s="237"/>
      <c r="P929" s="237"/>
      <c r="Q929" s="237"/>
      <c r="R929" s="237"/>
      <c r="S929" s="237"/>
      <c r="T929" s="238"/>
      <c r="AT929" s="239" t="s">
        <v>186</v>
      </c>
      <c r="AU929" s="239" t="s">
        <v>89</v>
      </c>
      <c r="AV929" s="15" t="s">
        <v>87</v>
      </c>
      <c r="AW929" s="15" t="s">
        <v>35</v>
      </c>
      <c r="AX929" s="15" t="s">
        <v>80</v>
      </c>
      <c r="AY929" s="239" t="s">
        <v>177</v>
      </c>
    </row>
    <row r="930" spans="1:65" s="13" customFormat="1">
      <c r="B930" s="207"/>
      <c r="C930" s="208"/>
      <c r="D930" s="209" t="s">
        <v>186</v>
      </c>
      <c r="E930" s="210" t="s">
        <v>1</v>
      </c>
      <c r="F930" s="211" t="s">
        <v>1860</v>
      </c>
      <c r="G930" s="208"/>
      <c r="H930" s="212">
        <v>414.61</v>
      </c>
      <c r="I930" s="213"/>
      <c r="J930" s="208"/>
      <c r="K930" s="208"/>
      <c r="L930" s="214"/>
      <c r="M930" s="215"/>
      <c r="N930" s="216"/>
      <c r="O930" s="216"/>
      <c r="P930" s="216"/>
      <c r="Q930" s="216"/>
      <c r="R930" s="216"/>
      <c r="S930" s="216"/>
      <c r="T930" s="217"/>
      <c r="AT930" s="218" t="s">
        <v>186</v>
      </c>
      <c r="AU930" s="218" t="s">
        <v>89</v>
      </c>
      <c r="AV930" s="13" t="s">
        <v>89</v>
      </c>
      <c r="AW930" s="13" t="s">
        <v>35</v>
      </c>
      <c r="AX930" s="13" t="s">
        <v>80</v>
      </c>
      <c r="AY930" s="218" t="s">
        <v>177</v>
      </c>
    </row>
    <row r="931" spans="1:65" s="14" customFormat="1">
      <c r="B931" s="219"/>
      <c r="C931" s="220"/>
      <c r="D931" s="209" t="s">
        <v>186</v>
      </c>
      <c r="E931" s="221" t="s">
        <v>1</v>
      </c>
      <c r="F931" s="222" t="s">
        <v>188</v>
      </c>
      <c r="G931" s="220"/>
      <c r="H931" s="223">
        <v>414.61</v>
      </c>
      <c r="I931" s="224"/>
      <c r="J931" s="220"/>
      <c r="K931" s="220"/>
      <c r="L931" s="225"/>
      <c r="M931" s="226"/>
      <c r="N931" s="227"/>
      <c r="O931" s="227"/>
      <c r="P931" s="227"/>
      <c r="Q931" s="227"/>
      <c r="R931" s="227"/>
      <c r="S931" s="227"/>
      <c r="T931" s="228"/>
      <c r="AT931" s="229" t="s">
        <v>186</v>
      </c>
      <c r="AU931" s="229" t="s">
        <v>89</v>
      </c>
      <c r="AV931" s="14" t="s">
        <v>184</v>
      </c>
      <c r="AW931" s="14" t="s">
        <v>35</v>
      </c>
      <c r="AX931" s="14" t="s">
        <v>87</v>
      </c>
      <c r="AY931" s="229" t="s">
        <v>177</v>
      </c>
    </row>
    <row r="932" spans="1:65" s="2" customFormat="1" ht="33" customHeight="1">
      <c r="A932" s="35"/>
      <c r="B932" s="36"/>
      <c r="C932" s="193" t="s">
        <v>1879</v>
      </c>
      <c r="D932" s="193" t="s">
        <v>180</v>
      </c>
      <c r="E932" s="194" t="s">
        <v>1880</v>
      </c>
      <c r="F932" s="195" t="s">
        <v>1881</v>
      </c>
      <c r="G932" s="196" t="s">
        <v>380</v>
      </c>
      <c r="H932" s="197">
        <v>6.3070000000000004</v>
      </c>
      <c r="I932" s="198"/>
      <c r="J932" s="199">
        <f>ROUND(I932*H932,2)</f>
        <v>0</v>
      </c>
      <c r="K932" s="200"/>
      <c r="L932" s="40"/>
      <c r="M932" s="201" t="s">
        <v>1</v>
      </c>
      <c r="N932" s="202" t="s">
        <v>45</v>
      </c>
      <c r="O932" s="72"/>
      <c r="P932" s="203">
        <f>O932*H932</f>
        <v>0</v>
      </c>
      <c r="Q932" s="203">
        <v>0</v>
      </c>
      <c r="R932" s="203">
        <f>Q932*H932</f>
        <v>0</v>
      </c>
      <c r="S932" s="203">
        <v>0</v>
      </c>
      <c r="T932" s="204">
        <f>S932*H932</f>
        <v>0</v>
      </c>
      <c r="U932" s="35"/>
      <c r="V932" s="35"/>
      <c r="W932" s="35"/>
      <c r="X932" s="35"/>
      <c r="Y932" s="35"/>
      <c r="Z932" s="35"/>
      <c r="AA932" s="35"/>
      <c r="AB932" s="35"/>
      <c r="AC932" s="35"/>
      <c r="AD932" s="35"/>
      <c r="AE932" s="35"/>
      <c r="AR932" s="205" t="s">
        <v>193</v>
      </c>
      <c r="AT932" s="205" t="s">
        <v>180</v>
      </c>
      <c r="AU932" s="205" t="s">
        <v>89</v>
      </c>
      <c r="AY932" s="18" t="s">
        <v>177</v>
      </c>
      <c r="BE932" s="206">
        <f>IF(N932="základní",J932,0)</f>
        <v>0</v>
      </c>
      <c r="BF932" s="206">
        <f>IF(N932="snížená",J932,0)</f>
        <v>0</v>
      </c>
      <c r="BG932" s="206">
        <f>IF(N932="zákl. přenesená",J932,0)</f>
        <v>0</v>
      </c>
      <c r="BH932" s="206">
        <f>IF(N932="sníž. přenesená",J932,0)</f>
        <v>0</v>
      </c>
      <c r="BI932" s="206">
        <f>IF(N932="nulová",J932,0)</f>
        <v>0</v>
      </c>
      <c r="BJ932" s="18" t="s">
        <v>87</v>
      </c>
      <c r="BK932" s="206">
        <f>ROUND(I932*H932,2)</f>
        <v>0</v>
      </c>
      <c r="BL932" s="18" t="s">
        <v>193</v>
      </c>
      <c r="BM932" s="205" t="s">
        <v>1882</v>
      </c>
    </row>
    <row r="933" spans="1:65" s="12" customFormat="1" ht="22.9" customHeight="1">
      <c r="B933" s="177"/>
      <c r="C933" s="178"/>
      <c r="D933" s="179" t="s">
        <v>79</v>
      </c>
      <c r="E933" s="191" t="s">
        <v>1883</v>
      </c>
      <c r="F933" s="191" t="s">
        <v>1884</v>
      </c>
      <c r="G933" s="178"/>
      <c r="H933" s="178"/>
      <c r="I933" s="181"/>
      <c r="J933" s="192">
        <f>BK933</f>
        <v>0</v>
      </c>
      <c r="K933" s="178"/>
      <c r="L933" s="183"/>
      <c r="M933" s="184"/>
      <c r="N933" s="185"/>
      <c r="O933" s="185"/>
      <c r="P933" s="186">
        <f>SUM(P934:P968)</f>
        <v>0</v>
      </c>
      <c r="Q933" s="185"/>
      <c r="R933" s="186">
        <f>SUM(R934:R968)</f>
        <v>25.950788199999998</v>
      </c>
      <c r="S933" s="185"/>
      <c r="T933" s="187">
        <f>SUM(T934:T968)</f>
        <v>0</v>
      </c>
      <c r="AR933" s="188" t="s">
        <v>89</v>
      </c>
      <c r="AT933" s="189" t="s">
        <v>79</v>
      </c>
      <c r="AU933" s="189" t="s">
        <v>87</v>
      </c>
      <c r="AY933" s="188" t="s">
        <v>177</v>
      </c>
      <c r="BK933" s="190">
        <f>SUM(BK934:BK968)</f>
        <v>0</v>
      </c>
    </row>
    <row r="934" spans="1:65" s="2" customFormat="1" ht="16.5" customHeight="1">
      <c r="A934" s="35"/>
      <c r="B934" s="36"/>
      <c r="C934" s="193" t="s">
        <v>1885</v>
      </c>
      <c r="D934" s="193" t="s">
        <v>180</v>
      </c>
      <c r="E934" s="194" t="s">
        <v>1886</v>
      </c>
      <c r="F934" s="195" t="s">
        <v>1887</v>
      </c>
      <c r="G934" s="196" t="s">
        <v>199</v>
      </c>
      <c r="H934" s="197">
        <v>1448.9</v>
      </c>
      <c r="I934" s="198"/>
      <c r="J934" s="199">
        <f>ROUND(I934*H934,2)</f>
        <v>0</v>
      </c>
      <c r="K934" s="200"/>
      <c r="L934" s="40"/>
      <c r="M934" s="201" t="s">
        <v>1</v>
      </c>
      <c r="N934" s="202" t="s">
        <v>45</v>
      </c>
      <c r="O934" s="72"/>
      <c r="P934" s="203">
        <f>O934*H934</f>
        <v>0</v>
      </c>
      <c r="Q934" s="203">
        <v>2.9999999999999997E-4</v>
      </c>
      <c r="R934" s="203">
        <f>Q934*H934</f>
        <v>0.43467</v>
      </c>
      <c r="S934" s="203">
        <v>0</v>
      </c>
      <c r="T934" s="204">
        <f>S934*H934</f>
        <v>0</v>
      </c>
      <c r="U934" s="35"/>
      <c r="V934" s="35"/>
      <c r="W934" s="35"/>
      <c r="X934" s="35"/>
      <c r="Y934" s="35"/>
      <c r="Z934" s="35"/>
      <c r="AA934" s="35"/>
      <c r="AB934" s="35"/>
      <c r="AC934" s="35"/>
      <c r="AD934" s="35"/>
      <c r="AE934" s="35"/>
      <c r="AR934" s="205" t="s">
        <v>193</v>
      </c>
      <c r="AT934" s="205" t="s">
        <v>180</v>
      </c>
      <c r="AU934" s="205" t="s">
        <v>89</v>
      </c>
      <c r="AY934" s="18" t="s">
        <v>177</v>
      </c>
      <c r="BE934" s="206">
        <f>IF(N934="základní",J934,0)</f>
        <v>0</v>
      </c>
      <c r="BF934" s="206">
        <f>IF(N934="snížená",J934,0)</f>
        <v>0</v>
      </c>
      <c r="BG934" s="206">
        <f>IF(N934="zákl. přenesená",J934,0)</f>
        <v>0</v>
      </c>
      <c r="BH934" s="206">
        <f>IF(N934="sníž. přenesená",J934,0)</f>
        <v>0</v>
      </c>
      <c r="BI934" s="206">
        <f>IF(N934="nulová",J934,0)</f>
        <v>0</v>
      </c>
      <c r="BJ934" s="18" t="s">
        <v>87</v>
      </c>
      <c r="BK934" s="206">
        <f>ROUND(I934*H934,2)</f>
        <v>0</v>
      </c>
      <c r="BL934" s="18" t="s">
        <v>193</v>
      </c>
      <c r="BM934" s="205" t="s">
        <v>1888</v>
      </c>
    </row>
    <row r="935" spans="1:65" s="2" customFormat="1" ht="24.2" customHeight="1">
      <c r="A935" s="35"/>
      <c r="B935" s="36"/>
      <c r="C935" s="193" t="s">
        <v>1889</v>
      </c>
      <c r="D935" s="193" t="s">
        <v>180</v>
      </c>
      <c r="E935" s="194" t="s">
        <v>1890</v>
      </c>
      <c r="F935" s="195" t="s">
        <v>1891</v>
      </c>
      <c r="G935" s="196" t="s">
        <v>191</v>
      </c>
      <c r="H935" s="197">
        <v>1448.9</v>
      </c>
      <c r="I935" s="198"/>
      <c r="J935" s="199">
        <f>ROUND(I935*H935,2)</f>
        <v>0</v>
      </c>
      <c r="K935" s="200"/>
      <c r="L935" s="40"/>
      <c r="M935" s="201" t="s">
        <v>1</v>
      </c>
      <c r="N935" s="202" t="s">
        <v>45</v>
      </c>
      <c r="O935" s="72"/>
      <c r="P935" s="203">
        <f>O935*H935</f>
        <v>0</v>
      </c>
      <c r="Q935" s="203">
        <v>1.09E-3</v>
      </c>
      <c r="R935" s="203">
        <f>Q935*H935</f>
        <v>1.5793010000000001</v>
      </c>
      <c r="S935" s="203">
        <v>0</v>
      </c>
      <c r="T935" s="204">
        <f>S935*H935</f>
        <v>0</v>
      </c>
      <c r="U935" s="35"/>
      <c r="V935" s="35"/>
      <c r="W935" s="35"/>
      <c r="X935" s="35"/>
      <c r="Y935" s="35"/>
      <c r="Z935" s="35"/>
      <c r="AA935" s="35"/>
      <c r="AB935" s="35"/>
      <c r="AC935" s="35"/>
      <c r="AD935" s="35"/>
      <c r="AE935" s="35"/>
      <c r="AR935" s="205" t="s">
        <v>193</v>
      </c>
      <c r="AT935" s="205" t="s">
        <v>180</v>
      </c>
      <c r="AU935" s="205" t="s">
        <v>89</v>
      </c>
      <c r="AY935" s="18" t="s">
        <v>177</v>
      </c>
      <c r="BE935" s="206">
        <f>IF(N935="základní",J935,0)</f>
        <v>0</v>
      </c>
      <c r="BF935" s="206">
        <f>IF(N935="snížená",J935,0)</f>
        <v>0</v>
      </c>
      <c r="BG935" s="206">
        <f>IF(N935="zákl. přenesená",J935,0)</f>
        <v>0</v>
      </c>
      <c r="BH935" s="206">
        <f>IF(N935="sníž. přenesená",J935,0)</f>
        <v>0</v>
      </c>
      <c r="BI935" s="206">
        <f>IF(N935="nulová",J935,0)</f>
        <v>0</v>
      </c>
      <c r="BJ935" s="18" t="s">
        <v>87</v>
      </c>
      <c r="BK935" s="206">
        <f>ROUND(I935*H935,2)</f>
        <v>0</v>
      </c>
      <c r="BL935" s="18" t="s">
        <v>193</v>
      </c>
      <c r="BM935" s="205" t="s">
        <v>1892</v>
      </c>
    </row>
    <row r="936" spans="1:65" s="2" customFormat="1" ht="33" customHeight="1">
      <c r="A936" s="35"/>
      <c r="B936" s="36"/>
      <c r="C936" s="193" t="s">
        <v>1893</v>
      </c>
      <c r="D936" s="193" t="s">
        <v>180</v>
      </c>
      <c r="E936" s="194" t="s">
        <v>1894</v>
      </c>
      <c r="F936" s="195" t="s">
        <v>1895</v>
      </c>
      <c r="G936" s="196" t="s">
        <v>199</v>
      </c>
      <c r="H936" s="197">
        <v>1448.9</v>
      </c>
      <c r="I936" s="198"/>
      <c r="J936" s="199">
        <f>ROUND(I936*H936,2)</f>
        <v>0</v>
      </c>
      <c r="K936" s="200"/>
      <c r="L936" s="40"/>
      <c r="M936" s="201" t="s">
        <v>1</v>
      </c>
      <c r="N936" s="202" t="s">
        <v>45</v>
      </c>
      <c r="O936" s="72"/>
      <c r="P936" s="203">
        <f>O936*H936</f>
        <v>0</v>
      </c>
      <c r="Q936" s="203">
        <v>5.5799999999999999E-3</v>
      </c>
      <c r="R936" s="203">
        <f>Q936*H936</f>
        <v>8.0848620000000011</v>
      </c>
      <c r="S936" s="203">
        <v>0</v>
      </c>
      <c r="T936" s="204">
        <f>S936*H936</f>
        <v>0</v>
      </c>
      <c r="U936" s="35"/>
      <c r="V936" s="35"/>
      <c r="W936" s="35"/>
      <c r="X936" s="35"/>
      <c r="Y936" s="35"/>
      <c r="Z936" s="35"/>
      <c r="AA936" s="35"/>
      <c r="AB936" s="35"/>
      <c r="AC936" s="35"/>
      <c r="AD936" s="35"/>
      <c r="AE936" s="35"/>
      <c r="AR936" s="205" t="s">
        <v>193</v>
      </c>
      <c r="AT936" s="205" t="s">
        <v>180</v>
      </c>
      <c r="AU936" s="205" t="s">
        <v>89</v>
      </c>
      <c r="AY936" s="18" t="s">
        <v>177</v>
      </c>
      <c r="BE936" s="206">
        <f>IF(N936="základní",J936,0)</f>
        <v>0</v>
      </c>
      <c r="BF936" s="206">
        <f>IF(N936="snížená",J936,0)</f>
        <v>0</v>
      </c>
      <c r="BG936" s="206">
        <f>IF(N936="zákl. přenesená",J936,0)</f>
        <v>0</v>
      </c>
      <c r="BH936" s="206">
        <f>IF(N936="sníž. přenesená",J936,0)</f>
        <v>0</v>
      </c>
      <c r="BI936" s="206">
        <f>IF(N936="nulová",J936,0)</f>
        <v>0</v>
      </c>
      <c r="BJ936" s="18" t="s">
        <v>87</v>
      </c>
      <c r="BK936" s="206">
        <f>ROUND(I936*H936,2)</f>
        <v>0</v>
      </c>
      <c r="BL936" s="18" t="s">
        <v>193</v>
      </c>
      <c r="BM936" s="205" t="s">
        <v>1896</v>
      </c>
    </row>
    <row r="937" spans="1:65" s="15" customFormat="1">
      <c r="B937" s="230"/>
      <c r="C937" s="231"/>
      <c r="D937" s="209" t="s">
        <v>186</v>
      </c>
      <c r="E937" s="232" t="s">
        <v>1</v>
      </c>
      <c r="F937" s="233" t="s">
        <v>1897</v>
      </c>
      <c r="G937" s="231"/>
      <c r="H937" s="232" t="s">
        <v>1</v>
      </c>
      <c r="I937" s="234"/>
      <c r="J937" s="231"/>
      <c r="K937" s="231"/>
      <c r="L937" s="235"/>
      <c r="M937" s="236"/>
      <c r="N937" s="237"/>
      <c r="O937" s="237"/>
      <c r="P937" s="237"/>
      <c r="Q937" s="237"/>
      <c r="R937" s="237"/>
      <c r="S937" s="237"/>
      <c r="T937" s="238"/>
      <c r="AT937" s="239" t="s">
        <v>186</v>
      </c>
      <c r="AU937" s="239" t="s">
        <v>89</v>
      </c>
      <c r="AV937" s="15" t="s">
        <v>87</v>
      </c>
      <c r="AW937" s="15" t="s">
        <v>35</v>
      </c>
      <c r="AX937" s="15" t="s">
        <v>80</v>
      </c>
      <c r="AY937" s="239" t="s">
        <v>177</v>
      </c>
    </row>
    <row r="938" spans="1:65" s="13" customFormat="1">
      <c r="B938" s="207"/>
      <c r="C938" s="208"/>
      <c r="D938" s="209" t="s">
        <v>186</v>
      </c>
      <c r="E938" s="210" t="s">
        <v>1</v>
      </c>
      <c r="F938" s="211" t="s">
        <v>1898</v>
      </c>
      <c r="G938" s="208"/>
      <c r="H938" s="212">
        <v>130.61000000000001</v>
      </c>
      <c r="I938" s="213"/>
      <c r="J938" s="208"/>
      <c r="K938" s="208"/>
      <c r="L938" s="214"/>
      <c r="M938" s="215"/>
      <c r="N938" s="216"/>
      <c r="O938" s="216"/>
      <c r="P938" s="216"/>
      <c r="Q938" s="216"/>
      <c r="R938" s="216"/>
      <c r="S938" s="216"/>
      <c r="T938" s="217"/>
      <c r="AT938" s="218" t="s">
        <v>186</v>
      </c>
      <c r="AU938" s="218" t="s">
        <v>89</v>
      </c>
      <c r="AV938" s="13" t="s">
        <v>89</v>
      </c>
      <c r="AW938" s="13" t="s">
        <v>35</v>
      </c>
      <c r="AX938" s="13" t="s">
        <v>80</v>
      </c>
      <c r="AY938" s="218" t="s">
        <v>177</v>
      </c>
    </row>
    <row r="939" spans="1:65" s="13" customFormat="1">
      <c r="B939" s="207"/>
      <c r="C939" s="208"/>
      <c r="D939" s="209" t="s">
        <v>186</v>
      </c>
      <c r="E939" s="210" t="s">
        <v>1</v>
      </c>
      <c r="F939" s="211" t="s">
        <v>1899</v>
      </c>
      <c r="G939" s="208"/>
      <c r="H939" s="212">
        <v>97.394999999999996</v>
      </c>
      <c r="I939" s="213"/>
      <c r="J939" s="208"/>
      <c r="K939" s="208"/>
      <c r="L939" s="214"/>
      <c r="M939" s="215"/>
      <c r="N939" s="216"/>
      <c r="O939" s="216"/>
      <c r="P939" s="216"/>
      <c r="Q939" s="216"/>
      <c r="R939" s="216"/>
      <c r="S939" s="216"/>
      <c r="T939" s="217"/>
      <c r="AT939" s="218" t="s">
        <v>186</v>
      </c>
      <c r="AU939" s="218" t="s">
        <v>89</v>
      </c>
      <c r="AV939" s="13" t="s">
        <v>89</v>
      </c>
      <c r="AW939" s="13" t="s">
        <v>35</v>
      </c>
      <c r="AX939" s="13" t="s">
        <v>80</v>
      </c>
      <c r="AY939" s="218" t="s">
        <v>177</v>
      </c>
    </row>
    <row r="940" spans="1:65" s="13" customFormat="1">
      <c r="B940" s="207"/>
      <c r="C940" s="208"/>
      <c r="D940" s="209" t="s">
        <v>186</v>
      </c>
      <c r="E940" s="210" t="s">
        <v>1</v>
      </c>
      <c r="F940" s="211" t="s">
        <v>1900</v>
      </c>
      <c r="G940" s="208"/>
      <c r="H940" s="212">
        <v>63.204999999999998</v>
      </c>
      <c r="I940" s="213"/>
      <c r="J940" s="208"/>
      <c r="K940" s="208"/>
      <c r="L940" s="214"/>
      <c r="M940" s="215"/>
      <c r="N940" s="216"/>
      <c r="O940" s="216"/>
      <c r="P940" s="216"/>
      <c r="Q940" s="216"/>
      <c r="R940" s="216"/>
      <c r="S940" s="216"/>
      <c r="T940" s="217"/>
      <c r="AT940" s="218" t="s">
        <v>186</v>
      </c>
      <c r="AU940" s="218" t="s">
        <v>89</v>
      </c>
      <c r="AV940" s="13" t="s">
        <v>89</v>
      </c>
      <c r="AW940" s="13" t="s">
        <v>35</v>
      </c>
      <c r="AX940" s="13" t="s">
        <v>80</v>
      </c>
      <c r="AY940" s="218" t="s">
        <v>177</v>
      </c>
    </row>
    <row r="941" spans="1:65" s="13" customFormat="1">
      <c r="B941" s="207"/>
      <c r="C941" s="208"/>
      <c r="D941" s="209" t="s">
        <v>186</v>
      </c>
      <c r="E941" s="210" t="s">
        <v>1</v>
      </c>
      <c r="F941" s="211" t="s">
        <v>1901</v>
      </c>
      <c r="G941" s="208"/>
      <c r="H941" s="212">
        <v>74.125</v>
      </c>
      <c r="I941" s="213"/>
      <c r="J941" s="208"/>
      <c r="K941" s="208"/>
      <c r="L941" s="214"/>
      <c r="M941" s="215"/>
      <c r="N941" s="216"/>
      <c r="O941" s="216"/>
      <c r="P941" s="216"/>
      <c r="Q941" s="216"/>
      <c r="R941" s="216"/>
      <c r="S941" s="216"/>
      <c r="T941" s="217"/>
      <c r="AT941" s="218" t="s">
        <v>186</v>
      </c>
      <c r="AU941" s="218" t="s">
        <v>89</v>
      </c>
      <c r="AV941" s="13" t="s">
        <v>89</v>
      </c>
      <c r="AW941" s="13" t="s">
        <v>35</v>
      </c>
      <c r="AX941" s="13" t="s">
        <v>80</v>
      </c>
      <c r="AY941" s="218" t="s">
        <v>177</v>
      </c>
    </row>
    <row r="942" spans="1:65" s="13" customFormat="1">
      <c r="B942" s="207"/>
      <c r="C942" s="208"/>
      <c r="D942" s="209" t="s">
        <v>186</v>
      </c>
      <c r="E942" s="210" t="s">
        <v>1</v>
      </c>
      <c r="F942" s="211" t="s">
        <v>1902</v>
      </c>
      <c r="G942" s="208"/>
      <c r="H942" s="212">
        <v>115.535</v>
      </c>
      <c r="I942" s="213"/>
      <c r="J942" s="208"/>
      <c r="K942" s="208"/>
      <c r="L942" s="214"/>
      <c r="M942" s="215"/>
      <c r="N942" s="216"/>
      <c r="O942" s="216"/>
      <c r="P942" s="216"/>
      <c r="Q942" s="216"/>
      <c r="R942" s="216"/>
      <c r="S942" s="216"/>
      <c r="T942" s="217"/>
      <c r="AT942" s="218" t="s">
        <v>186</v>
      </c>
      <c r="AU942" s="218" t="s">
        <v>89</v>
      </c>
      <c r="AV942" s="13" t="s">
        <v>89</v>
      </c>
      <c r="AW942" s="13" t="s">
        <v>35</v>
      </c>
      <c r="AX942" s="13" t="s">
        <v>80</v>
      </c>
      <c r="AY942" s="218" t="s">
        <v>177</v>
      </c>
    </row>
    <row r="943" spans="1:65" s="16" customFormat="1">
      <c r="B943" s="259"/>
      <c r="C943" s="260"/>
      <c r="D943" s="209" t="s">
        <v>186</v>
      </c>
      <c r="E943" s="261" t="s">
        <v>1</v>
      </c>
      <c r="F943" s="262" t="s">
        <v>898</v>
      </c>
      <c r="G943" s="260"/>
      <c r="H943" s="263">
        <v>480.87</v>
      </c>
      <c r="I943" s="264"/>
      <c r="J943" s="260"/>
      <c r="K943" s="260"/>
      <c r="L943" s="265"/>
      <c r="M943" s="266"/>
      <c r="N943" s="267"/>
      <c r="O943" s="267"/>
      <c r="P943" s="267"/>
      <c r="Q943" s="267"/>
      <c r="R943" s="267"/>
      <c r="S943" s="267"/>
      <c r="T943" s="268"/>
      <c r="AT943" s="269" t="s">
        <v>186</v>
      </c>
      <c r="AU943" s="269" t="s">
        <v>89</v>
      </c>
      <c r="AV943" s="16" t="s">
        <v>178</v>
      </c>
      <c r="AW943" s="16" t="s">
        <v>35</v>
      </c>
      <c r="AX943" s="16" t="s">
        <v>80</v>
      </c>
      <c r="AY943" s="269" t="s">
        <v>177</v>
      </c>
    </row>
    <row r="944" spans="1:65" s="15" customFormat="1">
      <c r="B944" s="230"/>
      <c r="C944" s="231"/>
      <c r="D944" s="209" t="s">
        <v>186</v>
      </c>
      <c r="E944" s="232" t="s">
        <v>1</v>
      </c>
      <c r="F944" s="233" t="s">
        <v>1903</v>
      </c>
      <c r="G944" s="231"/>
      <c r="H944" s="232" t="s">
        <v>1</v>
      </c>
      <c r="I944" s="234"/>
      <c r="J944" s="231"/>
      <c r="K944" s="231"/>
      <c r="L944" s="235"/>
      <c r="M944" s="236"/>
      <c r="N944" s="237"/>
      <c r="O944" s="237"/>
      <c r="P944" s="237"/>
      <c r="Q944" s="237"/>
      <c r="R944" s="237"/>
      <c r="S944" s="237"/>
      <c r="T944" s="238"/>
      <c r="AT944" s="239" t="s">
        <v>186</v>
      </c>
      <c r="AU944" s="239" t="s">
        <v>89</v>
      </c>
      <c r="AV944" s="15" t="s">
        <v>87</v>
      </c>
      <c r="AW944" s="15" t="s">
        <v>35</v>
      </c>
      <c r="AX944" s="15" t="s">
        <v>80</v>
      </c>
      <c r="AY944" s="239" t="s">
        <v>177</v>
      </c>
    </row>
    <row r="945" spans="2:51" s="13" customFormat="1">
      <c r="B945" s="207"/>
      <c r="C945" s="208"/>
      <c r="D945" s="209" t="s">
        <v>186</v>
      </c>
      <c r="E945" s="210" t="s">
        <v>1</v>
      </c>
      <c r="F945" s="211" t="s">
        <v>1904</v>
      </c>
      <c r="G945" s="208"/>
      <c r="H945" s="212">
        <v>43.271999999999998</v>
      </c>
      <c r="I945" s="213"/>
      <c r="J945" s="208"/>
      <c r="K945" s="208"/>
      <c r="L945" s="214"/>
      <c r="M945" s="215"/>
      <c r="N945" s="216"/>
      <c r="O945" s="216"/>
      <c r="P945" s="216"/>
      <c r="Q945" s="216"/>
      <c r="R945" s="216"/>
      <c r="S945" s="216"/>
      <c r="T945" s="217"/>
      <c r="AT945" s="218" t="s">
        <v>186</v>
      </c>
      <c r="AU945" s="218" t="s">
        <v>89</v>
      </c>
      <c r="AV945" s="13" t="s">
        <v>89</v>
      </c>
      <c r="AW945" s="13" t="s">
        <v>35</v>
      </c>
      <c r="AX945" s="13" t="s">
        <v>80</v>
      </c>
      <c r="AY945" s="218" t="s">
        <v>177</v>
      </c>
    </row>
    <row r="946" spans="2:51" s="13" customFormat="1">
      <c r="B946" s="207"/>
      <c r="C946" s="208"/>
      <c r="D946" s="209" t="s">
        <v>186</v>
      </c>
      <c r="E946" s="210" t="s">
        <v>1</v>
      </c>
      <c r="F946" s="211" t="s">
        <v>1905</v>
      </c>
      <c r="G946" s="208"/>
      <c r="H946" s="212">
        <v>14.6</v>
      </c>
      <c r="I946" s="213"/>
      <c r="J946" s="208"/>
      <c r="K946" s="208"/>
      <c r="L946" s="214"/>
      <c r="M946" s="215"/>
      <c r="N946" s="216"/>
      <c r="O946" s="216"/>
      <c r="P946" s="216"/>
      <c r="Q946" s="216"/>
      <c r="R946" s="216"/>
      <c r="S946" s="216"/>
      <c r="T946" s="217"/>
      <c r="AT946" s="218" t="s">
        <v>186</v>
      </c>
      <c r="AU946" s="218" t="s">
        <v>89</v>
      </c>
      <c r="AV946" s="13" t="s">
        <v>89</v>
      </c>
      <c r="AW946" s="13" t="s">
        <v>35</v>
      </c>
      <c r="AX946" s="13" t="s">
        <v>80</v>
      </c>
      <c r="AY946" s="218" t="s">
        <v>177</v>
      </c>
    </row>
    <row r="947" spans="2:51" s="13" customFormat="1">
      <c r="B947" s="207"/>
      <c r="C947" s="208"/>
      <c r="D947" s="209" t="s">
        <v>186</v>
      </c>
      <c r="E947" s="210" t="s">
        <v>1</v>
      </c>
      <c r="F947" s="211" t="s">
        <v>1906</v>
      </c>
      <c r="G947" s="208"/>
      <c r="H947" s="212">
        <v>64.08</v>
      </c>
      <c r="I947" s="213"/>
      <c r="J947" s="208"/>
      <c r="K947" s="208"/>
      <c r="L947" s="214"/>
      <c r="M947" s="215"/>
      <c r="N947" s="216"/>
      <c r="O947" s="216"/>
      <c r="P947" s="216"/>
      <c r="Q947" s="216"/>
      <c r="R947" s="216"/>
      <c r="S947" s="216"/>
      <c r="T947" s="217"/>
      <c r="AT947" s="218" t="s">
        <v>186</v>
      </c>
      <c r="AU947" s="218" t="s">
        <v>89</v>
      </c>
      <c r="AV947" s="13" t="s">
        <v>89</v>
      </c>
      <c r="AW947" s="13" t="s">
        <v>35</v>
      </c>
      <c r="AX947" s="13" t="s">
        <v>80</v>
      </c>
      <c r="AY947" s="218" t="s">
        <v>177</v>
      </c>
    </row>
    <row r="948" spans="2:51" s="13" customFormat="1">
      <c r="B948" s="207"/>
      <c r="C948" s="208"/>
      <c r="D948" s="209" t="s">
        <v>186</v>
      </c>
      <c r="E948" s="210" t="s">
        <v>1</v>
      </c>
      <c r="F948" s="211" t="s">
        <v>1907</v>
      </c>
      <c r="G948" s="208"/>
      <c r="H948" s="212">
        <v>66.849999999999994</v>
      </c>
      <c r="I948" s="213"/>
      <c r="J948" s="208"/>
      <c r="K948" s="208"/>
      <c r="L948" s="214"/>
      <c r="M948" s="215"/>
      <c r="N948" s="216"/>
      <c r="O948" s="216"/>
      <c r="P948" s="216"/>
      <c r="Q948" s="216"/>
      <c r="R948" s="216"/>
      <c r="S948" s="216"/>
      <c r="T948" s="217"/>
      <c r="AT948" s="218" t="s">
        <v>186</v>
      </c>
      <c r="AU948" s="218" t="s">
        <v>89</v>
      </c>
      <c r="AV948" s="13" t="s">
        <v>89</v>
      </c>
      <c r="AW948" s="13" t="s">
        <v>35</v>
      </c>
      <c r="AX948" s="13" t="s">
        <v>80</v>
      </c>
      <c r="AY948" s="218" t="s">
        <v>177</v>
      </c>
    </row>
    <row r="949" spans="2:51" s="13" customFormat="1">
      <c r="B949" s="207"/>
      <c r="C949" s="208"/>
      <c r="D949" s="209" t="s">
        <v>186</v>
      </c>
      <c r="E949" s="210" t="s">
        <v>1</v>
      </c>
      <c r="F949" s="211" t="s">
        <v>1908</v>
      </c>
      <c r="G949" s="208"/>
      <c r="H949" s="212">
        <v>118.598</v>
      </c>
      <c r="I949" s="213"/>
      <c r="J949" s="208"/>
      <c r="K949" s="208"/>
      <c r="L949" s="214"/>
      <c r="M949" s="215"/>
      <c r="N949" s="216"/>
      <c r="O949" s="216"/>
      <c r="P949" s="216"/>
      <c r="Q949" s="216"/>
      <c r="R949" s="216"/>
      <c r="S949" s="216"/>
      <c r="T949" s="217"/>
      <c r="AT949" s="218" t="s">
        <v>186</v>
      </c>
      <c r="AU949" s="218" t="s">
        <v>89</v>
      </c>
      <c r="AV949" s="13" t="s">
        <v>89</v>
      </c>
      <c r="AW949" s="13" t="s">
        <v>35</v>
      </c>
      <c r="AX949" s="13" t="s">
        <v>80</v>
      </c>
      <c r="AY949" s="218" t="s">
        <v>177</v>
      </c>
    </row>
    <row r="950" spans="2:51" s="13" customFormat="1">
      <c r="B950" s="207"/>
      <c r="C950" s="208"/>
      <c r="D950" s="209" t="s">
        <v>186</v>
      </c>
      <c r="E950" s="210" t="s">
        <v>1</v>
      </c>
      <c r="F950" s="211" t="s">
        <v>1909</v>
      </c>
      <c r="G950" s="208"/>
      <c r="H950" s="212">
        <v>159.57</v>
      </c>
      <c r="I950" s="213"/>
      <c r="J950" s="208"/>
      <c r="K950" s="208"/>
      <c r="L950" s="214"/>
      <c r="M950" s="215"/>
      <c r="N950" s="216"/>
      <c r="O950" s="216"/>
      <c r="P950" s="216"/>
      <c r="Q950" s="216"/>
      <c r="R950" s="216"/>
      <c r="S950" s="216"/>
      <c r="T950" s="217"/>
      <c r="AT950" s="218" t="s">
        <v>186</v>
      </c>
      <c r="AU950" s="218" t="s">
        <v>89</v>
      </c>
      <c r="AV950" s="13" t="s">
        <v>89</v>
      </c>
      <c r="AW950" s="13" t="s">
        <v>35</v>
      </c>
      <c r="AX950" s="13" t="s">
        <v>80</v>
      </c>
      <c r="AY950" s="218" t="s">
        <v>177</v>
      </c>
    </row>
    <row r="951" spans="2:51" s="13" customFormat="1">
      <c r="B951" s="207"/>
      <c r="C951" s="208"/>
      <c r="D951" s="209" t="s">
        <v>186</v>
      </c>
      <c r="E951" s="210" t="s">
        <v>1</v>
      </c>
      <c r="F951" s="211" t="s">
        <v>1910</v>
      </c>
      <c r="G951" s="208"/>
      <c r="H951" s="212">
        <v>101.38500000000001</v>
      </c>
      <c r="I951" s="213"/>
      <c r="J951" s="208"/>
      <c r="K951" s="208"/>
      <c r="L951" s="214"/>
      <c r="M951" s="215"/>
      <c r="N951" s="216"/>
      <c r="O951" s="216"/>
      <c r="P951" s="216"/>
      <c r="Q951" s="216"/>
      <c r="R951" s="216"/>
      <c r="S951" s="216"/>
      <c r="T951" s="217"/>
      <c r="AT951" s="218" t="s">
        <v>186</v>
      </c>
      <c r="AU951" s="218" t="s">
        <v>89</v>
      </c>
      <c r="AV951" s="13" t="s">
        <v>89</v>
      </c>
      <c r="AW951" s="13" t="s">
        <v>35</v>
      </c>
      <c r="AX951" s="13" t="s">
        <v>80</v>
      </c>
      <c r="AY951" s="218" t="s">
        <v>177</v>
      </c>
    </row>
    <row r="952" spans="2:51" s="13" customFormat="1">
      <c r="B952" s="207"/>
      <c r="C952" s="208"/>
      <c r="D952" s="209" t="s">
        <v>186</v>
      </c>
      <c r="E952" s="210" t="s">
        <v>1</v>
      </c>
      <c r="F952" s="211" t="s">
        <v>1911</v>
      </c>
      <c r="G952" s="208"/>
      <c r="H952" s="212">
        <v>51.57</v>
      </c>
      <c r="I952" s="213"/>
      <c r="J952" s="208"/>
      <c r="K952" s="208"/>
      <c r="L952" s="214"/>
      <c r="M952" s="215"/>
      <c r="N952" s="216"/>
      <c r="O952" s="216"/>
      <c r="P952" s="216"/>
      <c r="Q952" s="216"/>
      <c r="R952" s="216"/>
      <c r="S952" s="216"/>
      <c r="T952" s="217"/>
      <c r="AT952" s="218" t="s">
        <v>186</v>
      </c>
      <c r="AU952" s="218" t="s">
        <v>89</v>
      </c>
      <c r="AV952" s="13" t="s">
        <v>89</v>
      </c>
      <c r="AW952" s="13" t="s">
        <v>35</v>
      </c>
      <c r="AX952" s="13" t="s">
        <v>80</v>
      </c>
      <c r="AY952" s="218" t="s">
        <v>177</v>
      </c>
    </row>
    <row r="953" spans="2:51" s="13" customFormat="1">
      <c r="B953" s="207"/>
      <c r="C953" s="208"/>
      <c r="D953" s="209" t="s">
        <v>186</v>
      </c>
      <c r="E953" s="210" t="s">
        <v>1</v>
      </c>
      <c r="F953" s="211" t="s">
        <v>1912</v>
      </c>
      <c r="G953" s="208"/>
      <c r="H953" s="212">
        <v>47.384999999999998</v>
      </c>
      <c r="I953" s="213"/>
      <c r="J953" s="208"/>
      <c r="K953" s="208"/>
      <c r="L953" s="214"/>
      <c r="M953" s="215"/>
      <c r="N953" s="216"/>
      <c r="O953" s="216"/>
      <c r="P953" s="216"/>
      <c r="Q953" s="216"/>
      <c r="R953" s="216"/>
      <c r="S953" s="216"/>
      <c r="T953" s="217"/>
      <c r="AT953" s="218" t="s">
        <v>186</v>
      </c>
      <c r="AU953" s="218" t="s">
        <v>89</v>
      </c>
      <c r="AV953" s="13" t="s">
        <v>89</v>
      </c>
      <c r="AW953" s="13" t="s">
        <v>35</v>
      </c>
      <c r="AX953" s="13" t="s">
        <v>80</v>
      </c>
      <c r="AY953" s="218" t="s">
        <v>177</v>
      </c>
    </row>
    <row r="954" spans="2:51" s="13" customFormat="1">
      <c r="B954" s="207"/>
      <c r="C954" s="208"/>
      <c r="D954" s="209" t="s">
        <v>186</v>
      </c>
      <c r="E954" s="210" t="s">
        <v>1</v>
      </c>
      <c r="F954" s="211" t="s">
        <v>1913</v>
      </c>
      <c r="G954" s="208"/>
      <c r="H954" s="212">
        <v>47.79</v>
      </c>
      <c r="I954" s="213"/>
      <c r="J954" s="208"/>
      <c r="K954" s="208"/>
      <c r="L954" s="214"/>
      <c r="M954" s="215"/>
      <c r="N954" s="216"/>
      <c r="O954" s="216"/>
      <c r="P954" s="216"/>
      <c r="Q954" s="216"/>
      <c r="R954" s="216"/>
      <c r="S954" s="216"/>
      <c r="T954" s="217"/>
      <c r="AT954" s="218" t="s">
        <v>186</v>
      </c>
      <c r="AU954" s="218" t="s">
        <v>89</v>
      </c>
      <c r="AV954" s="13" t="s">
        <v>89</v>
      </c>
      <c r="AW954" s="13" t="s">
        <v>35</v>
      </c>
      <c r="AX954" s="13" t="s">
        <v>80</v>
      </c>
      <c r="AY954" s="218" t="s">
        <v>177</v>
      </c>
    </row>
    <row r="955" spans="2:51" s="13" customFormat="1">
      <c r="B955" s="207"/>
      <c r="C955" s="208"/>
      <c r="D955" s="209" t="s">
        <v>186</v>
      </c>
      <c r="E955" s="210" t="s">
        <v>1</v>
      </c>
      <c r="F955" s="211" t="s">
        <v>1914</v>
      </c>
      <c r="G955" s="208"/>
      <c r="H955" s="212">
        <v>43.47</v>
      </c>
      <c r="I955" s="213"/>
      <c r="J955" s="208"/>
      <c r="K955" s="208"/>
      <c r="L955" s="214"/>
      <c r="M955" s="215"/>
      <c r="N955" s="216"/>
      <c r="O955" s="216"/>
      <c r="P955" s="216"/>
      <c r="Q955" s="216"/>
      <c r="R955" s="216"/>
      <c r="S955" s="216"/>
      <c r="T955" s="217"/>
      <c r="AT955" s="218" t="s">
        <v>186</v>
      </c>
      <c r="AU955" s="218" t="s">
        <v>89</v>
      </c>
      <c r="AV955" s="13" t="s">
        <v>89</v>
      </c>
      <c r="AW955" s="13" t="s">
        <v>35</v>
      </c>
      <c r="AX955" s="13" t="s">
        <v>80</v>
      </c>
      <c r="AY955" s="218" t="s">
        <v>177</v>
      </c>
    </row>
    <row r="956" spans="2:51" s="13" customFormat="1">
      <c r="B956" s="207"/>
      <c r="C956" s="208"/>
      <c r="D956" s="209" t="s">
        <v>186</v>
      </c>
      <c r="E956" s="210" t="s">
        <v>1</v>
      </c>
      <c r="F956" s="211" t="s">
        <v>1915</v>
      </c>
      <c r="G956" s="208"/>
      <c r="H956" s="212">
        <v>63.99</v>
      </c>
      <c r="I956" s="213"/>
      <c r="J956" s="208"/>
      <c r="K956" s="208"/>
      <c r="L956" s="214"/>
      <c r="M956" s="215"/>
      <c r="N956" s="216"/>
      <c r="O956" s="216"/>
      <c r="P956" s="216"/>
      <c r="Q956" s="216"/>
      <c r="R956" s="216"/>
      <c r="S956" s="216"/>
      <c r="T956" s="217"/>
      <c r="AT956" s="218" t="s">
        <v>186</v>
      </c>
      <c r="AU956" s="218" t="s">
        <v>89</v>
      </c>
      <c r="AV956" s="13" t="s">
        <v>89</v>
      </c>
      <c r="AW956" s="13" t="s">
        <v>35</v>
      </c>
      <c r="AX956" s="13" t="s">
        <v>80</v>
      </c>
      <c r="AY956" s="218" t="s">
        <v>177</v>
      </c>
    </row>
    <row r="957" spans="2:51" s="13" customFormat="1">
      <c r="B957" s="207"/>
      <c r="C957" s="208"/>
      <c r="D957" s="209" t="s">
        <v>186</v>
      </c>
      <c r="E957" s="210" t="s">
        <v>1</v>
      </c>
      <c r="F957" s="211" t="s">
        <v>1916</v>
      </c>
      <c r="G957" s="208"/>
      <c r="H957" s="212">
        <v>47.79</v>
      </c>
      <c r="I957" s="213"/>
      <c r="J957" s="208"/>
      <c r="K957" s="208"/>
      <c r="L957" s="214"/>
      <c r="M957" s="215"/>
      <c r="N957" s="216"/>
      <c r="O957" s="216"/>
      <c r="P957" s="216"/>
      <c r="Q957" s="216"/>
      <c r="R957" s="216"/>
      <c r="S957" s="216"/>
      <c r="T957" s="217"/>
      <c r="AT957" s="218" t="s">
        <v>186</v>
      </c>
      <c r="AU957" s="218" t="s">
        <v>89</v>
      </c>
      <c r="AV957" s="13" t="s">
        <v>89</v>
      </c>
      <c r="AW957" s="13" t="s">
        <v>35</v>
      </c>
      <c r="AX957" s="13" t="s">
        <v>80</v>
      </c>
      <c r="AY957" s="218" t="s">
        <v>177</v>
      </c>
    </row>
    <row r="958" spans="2:51" s="13" customFormat="1">
      <c r="B958" s="207"/>
      <c r="C958" s="208"/>
      <c r="D958" s="209" t="s">
        <v>186</v>
      </c>
      <c r="E958" s="210" t="s">
        <v>1</v>
      </c>
      <c r="F958" s="211" t="s">
        <v>1917</v>
      </c>
      <c r="G958" s="208"/>
      <c r="H958" s="212">
        <v>69.06</v>
      </c>
      <c r="I958" s="213"/>
      <c r="J958" s="208"/>
      <c r="K958" s="208"/>
      <c r="L958" s="214"/>
      <c r="M958" s="215"/>
      <c r="N958" s="216"/>
      <c r="O958" s="216"/>
      <c r="P958" s="216"/>
      <c r="Q958" s="216"/>
      <c r="R958" s="216"/>
      <c r="S958" s="216"/>
      <c r="T958" s="217"/>
      <c r="AT958" s="218" t="s">
        <v>186</v>
      </c>
      <c r="AU958" s="218" t="s">
        <v>89</v>
      </c>
      <c r="AV958" s="13" t="s">
        <v>89</v>
      </c>
      <c r="AW958" s="13" t="s">
        <v>35</v>
      </c>
      <c r="AX958" s="13" t="s">
        <v>80</v>
      </c>
      <c r="AY958" s="218" t="s">
        <v>177</v>
      </c>
    </row>
    <row r="959" spans="2:51" s="13" customFormat="1">
      <c r="B959" s="207"/>
      <c r="C959" s="208"/>
      <c r="D959" s="209" t="s">
        <v>186</v>
      </c>
      <c r="E959" s="210" t="s">
        <v>1</v>
      </c>
      <c r="F959" s="211" t="s">
        <v>1918</v>
      </c>
      <c r="G959" s="208"/>
      <c r="H959" s="212">
        <v>28.62</v>
      </c>
      <c r="I959" s="213"/>
      <c r="J959" s="208"/>
      <c r="K959" s="208"/>
      <c r="L959" s="214"/>
      <c r="M959" s="215"/>
      <c r="N959" s="216"/>
      <c r="O959" s="216"/>
      <c r="P959" s="216"/>
      <c r="Q959" s="216"/>
      <c r="R959" s="216"/>
      <c r="S959" s="216"/>
      <c r="T959" s="217"/>
      <c r="AT959" s="218" t="s">
        <v>186</v>
      </c>
      <c r="AU959" s="218" t="s">
        <v>89</v>
      </c>
      <c r="AV959" s="13" t="s">
        <v>89</v>
      </c>
      <c r="AW959" s="13" t="s">
        <v>35</v>
      </c>
      <c r="AX959" s="13" t="s">
        <v>80</v>
      </c>
      <c r="AY959" s="218" t="s">
        <v>177</v>
      </c>
    </row>
    <row r="960" spans="2:51" s="16" customFormat="1">
      <c r="B960" s="259"/>
      <c r="C960" s="260"/>
      <c r="D960" s="209" t="s">
        <v>186</v>
      </c>
      <c r="E960" s="261" t="s">
        <v>1</v>
      </c>
      <c r="F960" s="262" t="s">
        <v>898</v>
      </c>
      <c r="G960" s="260"/>
      <c r="H960" s="263">
        <v>968.03000000000009</v>
      </c>
      <c r="I960" s="264"/>
      <c r="J960" s="260"/>
      <c r="K960" s="260"/>
      <c r="L960" s="265"/>
      <c r="M960" s="266"/>
      <c r="N960" s="267"/>
      <c r="O960" s="267"/>
      <c r="P960" s="267"/>
      <c r="Q960" s="267"/>
      <c r="R960" s="267"/>
      <c r="S960" s="267"/>
      <c r="T960" s="268"/>
      <c r="AT960" s="269" t="s">
        <v>186</v>
      </c>
      <c r="AU960" s="269" t="s">
        <v>89</v>
      </c>
      <c r="AV960" s="16" t="s">
        <v>178</v>
      </c>
      <c r="AW960" s="16" t="s">
        <v>35</v>
      </c>
      <c r="AX960" s="16" t="s">
        <v>80</v>
      </c>
      <c r="AY960" s="269" t="s">
        <v>177</v>
      </c>
    </row>
    <row r="961" spans="1:65" s="14" customFormat="1">
      <c r="B961" s="219"/>
      <c r="C961" s="220"/>
      <c r="D961" s="209" t="s">
        <v>186</v>
      </c>
      <c r="E961" s="221" t="s">
        <v>1</v>
      </c>
      <c r="F961" s="222" t="s">
        <v>188</v>
      </c>
      <c r="G961" s="220"/>
      <c r="H961" s="223">
        <v>1448.8999999999999</v>
      </c>
      <c r="I961" s="224"/>
      <c r="J961" s="220"/>
      <c r="K961" s="220"/>
      <c r="L961" s="225"/>
      <c r="M961" s="226"/>
      <c r="N961" s="227"/>
      <c r="O961" s="227"/>
      <c r="P961" s="227"/>
      <c r="Q961" s="227"/>
      <c r="R961" s="227"/>
      <c r="S961" s="227"/>
      <c r="T961" s="228"/>
      <c r="AT961" s="229" t="s">
        <v>186</v>
      </c>
      <c r="AU961" s="229" t="s">
        <v>89</v>
      </c>
      <c r="AV961" s="14" t="s">
        <v>184</v>
      </c>
      <c r="AW961" s="14" t="s">
        <v>35</v>
      </c>
      <c r="AX961" s="14" t="s">
        <v>87</v>
      </c>
      <c r="AY961" s="229" t="s">
        <v>177</v>
      </c>
    </row>
    <row r="962" spans="1:65" s="2" customFormat="1" ht="24.2" customHeight="1">
      <c r="A962" s="35"/>
      <c r="B962" s="36"/>
      <c r="C962" s="240" t="s">
        <v>1919</v>
      </c>
      <c r="D962" s="240" t="s">
        <v>216</v>
      </c>
      <c r="E962" s="241" t="s">
        <v>1920</v>
      </c>
      <c r="F962" s="242" t="s">
        <v>1921</v>
      </c>
      <c r="G962" s="243" t="s">
        <v>199</v>
      </c>
      <c r="H962" s="244">
        <v>1593.79</v>
      </c>
      <c r="I962" s="245"/>
      <c r="J962" s="246">
        <f>ROUND(I962*H962,2)</f>
        <v>0</v>
      </c>
      <c r="K962" s="247"/>
      <c r="L962" s="248"/>
      <c r="M962" s="249" t="s">
        <v>1</v>
      </c>
      <c r="N962" s="250" t="s">
        <v>45</v>
      </c>
      <c r="O962" s="72"/>
      <c r="P962" s="203">
        <f>O962*H962</f>
        <v>0</v>
      </c>
      <c r="Q962" s="203">
        <v>9.92E-3</v>
      </c>
      <c r="R962" s="203">
        <f>Q962*H962</f>
        <v>15.810396799999999</v>
      </c>
      <c r="S962" s="203">
        <v>0</v>
      </c>
      <c r="T962" s="204">
        <f>S962*H962</f>
        <v>0</v>
      </c>
      <c r="U962" s="35"/>
      <c r="V962" s="35"/>
      <c r="W962" s="35"/>
      <c r="X962" s="35"/>
      <c r="Y962" s="35"/>
      <c r="Z962" s="35"/>
      <c r="AA962" s="35"/>
      <c r="AB962" s="35"/>
      <c r="AC962" s="35"/>
      <c r="AD962" s="35"/>
      <c r="AE962" s="35"/>
      <c r="AR962" s="205" t="s">
        <v>335</v>
      </c>
      <c r="AT962" s="205" t="s">
        <v>216</v>
      </c>
      <c r="AU962" s="205" t="s">
        <v>89</v>
      </c>
      <c r="AY962" s="18" t="s">
        <v>177</v>
      </c>
      <c r="BE962" s="206">
        <f>IF(N962="základní",J962,0)</f>
        <v>0</v>
      </c>
      <c r="BF962" s="206">
        <f>IF(N962="snížená",J962,0)</f>
        <v>0</v>
      </c>
      <c r="BG962" s="206">
        <f>IF(N962="zákl. přenesená",J962,0)</f>
        <v>0</v>
      </c>
      <c r="BH962" s="206">
        <f>IF(N962="sníž. přenesená",J962,0)</f>
        <v>0</v>
      </c>
      <c r="BI962" s="206">
        <f>IF(N962="nulová",J962,0)</f>
        <v>0</v>
      </c>
      <c r="BJ962" s="18" t="s">
        <v>87</v>
      </c>
      <c r="BK962" s="206">
        <f>ROUND(I962*H962,2)</f>
        <v>0</v>
      </c>
      <c r="BL962" s="18" t="s">
        <v>193</v>
      </c>
      <c r="BM962" s="205" t="s">
        <v>1922</v>
      </c>
    </row>
    <row r="963" spans="1:65" s="13" customFormat="1">
      <c r="B963" s="207"/>
      <c r="C963" s="208"/>
      <c r="D963" s="209" t="s">
        <v>186</v>
      </c>
      <c r="E963" s="208"/>
      <c r="F963" s="211" t="s">
        <v>1923</v>
      </c>
      <c r="G963" s="208"/>
      <c r="H963" s="212">
        <v>1593.79</v>
      </c>
      <c r="I963" s="213"/>
      <c r="J963" s="208"/>
      <c r="K963" s="208"/>
      <c r="L963" s="214"/>
      <c r="M963" s="215"/>
      <c r="N963" s="216"/>
      <c r="O963" s="216"/>
      <c r="P963" s="216"/>
      <c r="Q963" s="216"/>
      <c r="R963" s="216"/>
      <c r="S963" s="216"/>
      <c r="T963" s="217"/>
      <c r="AT963" s="218" t="s">
        <v>186</v>
      </c>
      <c r="AU963" s="218" t="s">
        <v>89</v>
      </c>
      <c r="AV963" s="13" t="s">
        <v>89</v>
      </c>
      <c r="AW963" s="13" t="s">
        <v>4</v>
      </c>
      <c r="AX963" s="13" t="s">
        <v>87</v>
      </c>
      <c r="AY963" s="218" t="s">
        <v>177</v>
      </c>
    </row>
    <row r="964" spans="1:65" s="2" customFormat="1" ht="24.2" customHeight="1">
      <c r="A964" s="35"/>
      <c r="B964" s="36"/>
      <c r="C964" s="193" t="s">
        <v>1924</v>
      </c>
      <c r="D964" s="193" t="s">
        <v>180</v>
      </c>
      <c r="E964" s="194" t="s">
        <v>1925</v>
      </c>
      <c r="F964" s="195" t="s">
        <v>1926</v>
      </c>
      <c r="G964" s="196" t="s">
        <v>199</v>
      </c>
      <c r="H964" s="197">
        <v>4.68</v>
      </c>
      <c r="I964" s="198"/>
      <c r="J964" s="199">
        <f>ROUND(I964*H964,2)</f>
        <v>0</v>
      </c>
      <c r="K964" s="200"/>
      <c r="L964" s="40"/>
      <c r="M964" s="201" t="s">
        <v>1</v>
      </c>
      <c r="N964" s="202" t="s">
        <v>45</v>
      </c>
      <c r="O964" s="72"/>
      <c r="P964" s="203">
        <f>O964*H964</f>
        <v>0</v>
      </c>
      <c r="Q964" s="203">
        <v>6.3000000000000003E-4</v>
      </c>
      <c r="R964" s="203">
        <f>Q964*H964</f>
        <v>2.9483999999999999E-3</v>
      </c>
      <c r="S964" s="203">
        <v>0</v>
      </c>
      <c r="T964" s="204">
        <f>S964*H964</f>
        <v>0</v>
      </c>
      <c r="U964" s="35"/>
      <c r="V964" s="35"/>
      <c r="W964" s="35"/>
      <c r="X964" s="35"/>
      <c r="Y964" s="35"/>
      <c r="Z964" s="35"/>
      <c r="AA964" s="35"/>
      <c r="AB964" s="35"/>
      <c r="AC964" s="35"/>
      <c r="AD964" s="35"/>
      <c r="AE964" s="35"/>
      <c r="AR964" s="205" t="s">
        <v>193</v>
      </c>
      <c r="AT964" s="205" t="s">
        <v>180</v>
      </c>
      <c r="AU964" s="205" t="s">
        <v>89</v>
      </c>
      <c r="AY964" s="18" t="s">
        <v>177</v>
      </c>
      <c r="BE964" s="206">
        <f>IF(N964="základní",J964,0)</f>
        <v>0</v>
      </c>
      <c r="BF964" s="206">
        <f>IF(N964="snížená",J964,0)</f>
        <v>0</v>
      </c>
      <c r="BG964" s="206">
        <f>IF(N964="zákl. přenesená",J964,0)</f>
        <v>0</v>
      </c>
      <c r="BH964" s="206">
        <f>IF(N964="sníž. přenesená",J964,0)</f>
        <v>0</v>
      </c>
      <c r="BI964" s="206">
        <f>IF(N964="nulová",J964,0)</f>
        <v>0</v>
      </c>
      <c r="BJ964" s="18" t="s">
        <v>87</v>
      </c>
      <c r="BK964" s="206">
        <f>ROUND(I964*H964,2)</f>
        <v>0</v>
      </c>
      <c r="BL964" s="18" t="s">
        <v>193</v>
      </c>
      <c r="BM964" s="205" t="s">
        <v>1927</v>
      </c>
    </row>
    <row r="965" spans="1:65" s="13" customFormat="1">
      <c r="B965" s="207"/>
      <c r="C965" s="208"/>
      <c r="D965" s="209" t="s">
        <v>186</v>
      </c>
      <c r="E965" s="210" t="s">
        <v>1</v>
      </c>
      <c r="F965" s="211" t="s">
        <v>1928</v>
      </c>
      <c r="G965" s="208"/>
      <c r="H965" s="212">
        <v>4.68</v>
      </c>
      <c r="I965" s="213"/>
      <c r="J965" s="208"/>
      <c r="K965" s="208"/>
      <c r="L965" s="214"/>
      <c r="M965" s="215"/>
      <c r="N965" s="216"/>
      <c r="O965" s="216"/>
      <c r="P965" s="216"/>
      <c r="Q965" s="216"/>
      <c r="R965" s="216"/>
      <c r="S965" s="216"/>
      <c r="T965" s="217"/>
      <c r="AT965" s="218" t="s">
        <v>186</v>
      </c>
      <c r="AU965" s="218" t="s">
        <v>89</v>
      </c>
      <c r="AV965" s="13" t="s">
        <v>89</v>
      </c>
      <c r="AW965" s="13" t="s">
        <v>35</v>
      </c>
      <c r="AX965" s="13" t="s">
        <v>87</v>
      </c>
      <c r="AY965" s="218" t="s">
        <v>177</v>
      </c>
    </row>
    <row r="966" spans="1:65" s="2" customFormat="1" ht="24.2" customHeight="1">
      <c r="A966" s="35"/>
      <c r="B966" s="36"/>
      <c r="C966" s="240" t="s">
        <v>1929</v>
      </c>
      <c r="D966" s="240" t="s">
        <v>216</v>
      </c>
      <c r="E966" s="241" t="s">
        <v>1930</v>
      </c>
      <c r="F966" s="242" t="s">
        <v>1931</v>
      </c>
      <c r="G966" s="243" t="s">
        <v>199</v>
      </c>
      <c r="H966" s="244">
        <v>5.1479999999999997</v>
      </c>
      <c r="I966" s="245"/>
      <c r="J966" s="246">
        <f>ROUND(I966*H966,2)</f>
        <v>0</v>
      </c>
      <c r="K966" s="247"/>
      <c r="L966" s="248"/>
      <c r="M966" s="249" t="s">
        <v>1</v>
      </c>
      <c r="N966" s="250" t="s">
        <v>45</v>
      </c>
      <c r="O966" s="72"/>
      <c r="P966" s="203">
        <f>O966*H966</f>
        <v>0</v>
      </c>
      <c r="Q966" s="203">
        <v>7.4999999999999997E-3</v>
      </c>
      <c r="R966" s="203">
        <f>Q966*H966</f>
        <v>3.8609999999999998E-2</v>
      </c>
      <c r="S966" s="203">
        <v>0</v>
      </c>
      <c r="T966" s="204">
        <f>S966*H966</f>
        <v>0</v>
      </c>
      <c r="U966" s="35"/>
      <c r="V966" s="35"/>
      <c r="W966" s="35"/>
      <c r="X966" s="35"/>
      <c r="Y966" s="35"/>
      <c r="Z966" s="35"/>
      <c r="AA966" s="35"/>
      <c r="AB966" s="35"/>
      <c r="AC966" s="35"/>
      <c r="AD966" s="35"/>
      <c r="AE966" s="35"/>
      <c r="AR966" s="205" t="s">
        <v>335</v>
      </c>
      <c r="AT966" s="205" t="s">
        <v>216</v>
      </c>
      <c r="AU966" s="205" t="s">
        <v>89</v>
      </c>
      <c r="AY966" s="18" t="s">
        <v>177</v>
      </c>
      <c r="BE966" s="206">
        <f>IF(N966="základní",J966,0)</f>
        <v>0</v>
      </c>
      <c r="BF966" s="206">
        <f>IF(N966="snížená",J966,0)</f>
        <v>0</v>
      </c>
      <c r="BG966" s="206">
        <f>IF(N966="zákl. přenesená",J966,0)</f>
        <v>0</v>
      </c>
      <c r="BH966" s="206">
        <f>IF(N966="sníž. přenesená",J966,0)</f>
        <v>0</v>
      </c>
      <c r="BI966" s="206">
        <f>IF(N966="nulová",J966,0)</f>
        <v>0</v>
      </c>
      <c r="BJ966" s="18" t="s">
        <v>87</v>
      </c>
      <c r="BK966" s="206">
        <f>ROUND(I966*H966,2)</f>
        <v>0</v>
      </c>
      <c r="BL966" s="18" t="s">
        <v>193</v>
      </c>
      <c r="BM966" s="205" t="s">
        <v>1932</v>
      </c>
    </row>
    <row r="967" spans="1:65" s="13" customFormat="1">
      <c r="B967" s="207"/>
      <c r="C967" s="208"/>
      <c r="D967" s="209" t="s">
        <v>186</v>
      </c>
      <c r="E967" s="208"/>
      <c r="F967" s="211" t="s">
        <v>1933</v>
      </c>
      <c r="G967" s="208"/>
      <c r="H967" s="212">
        <v>5.1479999999999997</v>
      </c>
      <c r="I967" s="213"/>
      <c r="J967" s="208"/>
      <c r="K967" s="208"/>
      <c r="L967" s="214"/>
      <c r="M967" s="215"/>
      <c r="N967" s="216"/>
      <c r="O967" s="216"/>
      <c r="P967" s="216"/>
      <c r="Q967" s="216"/>
      <c r="R967" s="216"/>
      <c r="S967" s="216"/>
      <c r="T967" s="217"/>
      <c r="AT967" s="218" t="s">
        <v>186</v>
      </c>
      <c r="AU967" s="218" t="s">
        <v>89</v>
      </c>
      <c r="AV967" s="13" t="s">
        <v>89</v>
      </c>
      <c r="AW967" s="13" t="s">
        <v>4</v>
      </c>
      <c r="AX967" s="13" t="s">
        <v>87</v>
      </c>
      <c r="AY967" s="218" t="s">
        <v>177</v>
      </c>
    </row>
    <row r="968" spans="1:65" s="2" customFormat="1" ht="33" customHeight="1">
      <c r="A968" s="35"/>
      <c r="B968" s="36"/>
      <c r="C968" s="193" t="s">
        <v>1934</v>
      </c>
      <c r="D968" s="193" t="s">
        <v>180</v>
      </c>
      <c r="E968" s="194" t="s">
        <v>1935</v>
      </c>
      <c r="F968" s="195" t="s">
        <v>1936</v>
      </c>
      <c r="G968" s="196" t="s">
        <v>380</v>
      </c>
      <c r="H968" s="197">
        <v>25.951000000000001</v>
      </c>
      <c r="I968" s="198"/>
      <c r="J968" s="199">
        <f>ROUND(I968*H968,2)</f>
        <v>0</v>
      </c>
      <c r="K968" s="200"/>
      <c r="L968" s="40"/>
      <c r="M968" s="201" t="s">
        <v>1</v>
      </c>
      <c r="N968" s="202" t="s">
        <v>45</v>
      </c>
      <c r="O968" s="72"/>
      <c r="P968" s="203">
        <f>O968*H968</f>
        <v>0</v>
      </c>
      <c r="Q968" s="203">
        <v>0</v>
      </c>
      <c r="R968" s="203">
        <f>Q968*H968</f>
        <v>0</v>
      </c>
      <c r="S968" s="203">
        <v>0</v>
      </c>
      <c r="T968" s="204">
        <f>S968*H968</f>
        <v>0</v>
      </c>
      <c r="U968" s="35"/>
      <c r="V968" s="35"/>
      <c r="W968" s="35"/>
      <c r="X968" s="35"/>
      <c r="Y968" s="35"/>
      <c r="Z968" s="35"/>
      <c r="AA968" s="35"/>
      <c r="AB968" s="35"/>
      <c r="AC968" s="35"/>
      <c r="AD968" s="35"/>
      <c r="AE968" s="35"/>
      <c r="AR968" s="205" t="s">
        <v>193</v>
      </c>
      <c r="AT968" s="205" t="s">
        <v>180</v>
      </c>
      <c r="AU968" s="205" t="s">
        <v>89</v>
      </c>
      <c r="AY968" s="18" t="s">
        <v>177</v>
      </c>
      <c r="BE968" s="206">
        <f>IF(N968="základní",J968,0)</f>
        <v>0</v>
      </c>
      <c r="BF968" s="206">
        <f>IF(N968="snížená",J968,0)</f>
        <v>0</v>
      </c>
      <c r="BG968" s="206">
        <f>IF(N968="zákl. přenesená",J968,0)</f>
        <v>0</v>
      </c>
      <c r="BH968" s="206">
        <f>IF(N968="sníž. přenesená",J968,0)</f>
        <v>0</v>
      </c>
      <c r="BI968" s="206">
        <f>IF(N968="nulová",J968,0)</f>
        <v>0</v>
      </c>
      <c r="BJ968" s="18" t="s">
        <v>87</v>
      </c>
      <c r="BK968" s="206">
        <f>ROUND(I968*H968,2)</f>
        <v>0</v>
      </c>
      <c r="BL968" s="18" t="s">
        <v>193</v>
      </c>
      <c r="BM968" s="205" t="s">
        <v>1937</v>
      </c>
    </row>
    <row r="969" spans="1:65" s="12" customFormat="1" ht="22.9" customHeight="1">
      <c r="B969" s="177"/>
      <c r="C969" s="178"/>
      <c r="D969" s="179" t="s">
        <v>79</v>
      </c>
      <c r="E969" s="191" t="s">
        <v>663</v>
      </c>
      <c r="F969" s="191" t="s">
        <v>664</v>
      </c>
      <c r="G969" s="178"/>
      <c r="H969" s="178"/>
      <c r="I969" s="181"/>
      <c r="J969" s="192">
        <f>BK969</f>
        <v>0</v>
      </c>
      <c r="K969" s="178"/>
      <c r="L969" s="183"/>
      <c r="M969" s="184"/>
      <c r="N969" s="185"/>
      <c r="O969" s="185"/>
      <c r="P969" s="186">
        <f>SUM(P970:P1073)</f>
        <v>0</v>
      </c>
      <c r="Q969" s="185"/>
      <c r="R969" s="186">
        <f>SUM(R970:R1073)</f>
        <v>2.0128420000000001E-2</v>
      </c>
      <c r="S969" s="185"/>
      <c r="T969" s="187">
        <f>SUM(T970:T1073)</f>
        <v>0</v>
      </c>
      <c r="AR969" s="188" t="s">
        <v>89</v>
      </c>
      <c r="AT969" s="189" t="s">
        <v>79</v>
      </c>
      <c r="AU969" s="189" t="s">
        <v>87</v>
      </c>
      <c r="AY969" s="188" t="s">
        <v>177</v>
      </c>
      <c r="BK969" s="190">
        <f>SUM(BK970:BK1073)</f>
        <v>0</v>
      </c>
    </row>
    <row r="970" spans="1:65" s="2" customFormat="1" ht="24.2" customHeight="1">
      <c r="A970" s="35"/>
      <c r="B970" s="36"/>
      <c r="C970" s="193" t="s">
        <v>1938</v>
      </c>
      <c r="D970" s="193" t="s">
        <v>180</v>
      </c>
      <c r="E970" s="194" t="s">
        <v>1939</v>
      </c>
      <c r="F970" s="195" t="s">
        <v>1940</v>
      </c>
      <c r="G970" s="196" t="s">
        <v>199</v>
      </c>
      <c r="H970" s="197">
        <v>14.202999999999999</v>
      </c>
      <c r="I970" s="198"/>
      <c r="J970" s="199">
        <f>ROUND(I970*H970,2)</f>
        <v>0</v>
      </c>
      <c r="K970" s="200"/>
      <c r="L970" s="40"/>
      <c r="M970" s="201" t="s">
        <v>1</v>
      </c>
      <c r="N970" s="202" t="s">
        <v>45</v>
      </c>
      <c r="O970" s="72"/>
      <c r="P970" s="203">
        <f>O970*H970</f>
        <v>0</v>
      </c>
      <c r="Q970" s="203">
        <v>2.0000000000000002E-5</v>
      </c>
      <c r="R970" s="203">
        <f>Q970*H970</f>
        <v>2.8405999999999999E-4</v>
      </c>
      <c r="S970" s="203">
        <v>0</v>
      </c>
      <c r="T970" s="204">
        <f>S970*H970</f>
        <v>0</v>
      </c>
      <c r="U970" s="35"/>
      <c r="V970" s="35"/>
      <c r="W970" s="35"/>
      <c r="X970" s="35"/>
      <c r="Y970" s="35"/>
      <c r="Z970" s="35"/>
      <c r="AA970" s="35"/>
      <c r="AB970" s="35"/>
      <c r="AC970" s="35"/>
      <c r="AD970" s="35"/>
      <c r="AE970" s="35"/>
      <c r="AR970" s="205" t="s">
        <v>193</v>
      </c>
      <c r="AT970" s="205" t="s">
        <v>180</v>
      </c>
      <c r="AU970" s="205" t="s">
        <v>89</v>
      </c>
      <c r="AY970" s="18" t="s">
        <v>177</v>
      </c>
      <c r="BE970" s="206">
        <f>IF(N970="základní",J970,0)</f>
        <v>0</v>
      </c>
      <c r="BF970" s="206">
        <f>IF(N970="snížená",J970,0)</f>
        <v>0</v>
      </c>
      <c r="BG970" s="206">
        <f>IF(N970="zákl. přenesená",J970,0)</f>
        <v>0</v>
      </c>
      <c r="BH970" s="206">
        <f>IF(N970="sníž. přenesená",J970,0)</f>
        <v>0</v>
      </c>
      <c r="BI970" s="206">
        <f>IF(N970="nulová",J970,0)</f>
        <v>0</v>
      </c>
      <c r="BJ970" s="18" t="s">
        <v>87</v>
      </c>
      <c r="BK970" s="206">
        <f>ROUND(I970*H970,2)</f>
        <v>0</v>
      </c>
      <c r="BL970" s="18" t="s">
        <v>193</v>
      </c>
      <c r="BM970" s="205" t="s">
        <v>1941</v>
      </c>
    </row>
    <row r="971" spans="1:65" s="15" customFormat="1">
      <c r="B971" s="230"/>
      <c r="C971" s="231"/>
      <c r="D971" s="209" t="s">
        <v>186</v>
      </c>
      <c r="E971" s="232" t="s">
        <v>1</v>
      </c>
      <c r="F971" s="233" t="s">
        <v>1022</v>
      </c>
      <c r="G971" s="231"/>
      <c r="H971" s="232" t="s">
        <v>1</v>
      </c>
      <c r="I971" s="234"/>
      <c r="J971" s="231"/>
      <c r="K971" s="231"/>
      <c r="L971" s="235"/>
      <c r="M971" s="236"/>
      <c r="N971" s="237"/>
      <c r="O971" s="237"/>
      <c r="P971" s="237"/>
      <c r="Q971" s="237"/>
      <c r="R971" s="237"/>
      <c r="S971" s="237"/>
      <c r="T971" s="238"/>
      <c r="AT971" s="239" t="s">
        <v>186</v>
      </c>
      <c r="AU971" s="239" t="s">
        <v>89</v>
      </c>
      <c r="AV971" s="15" t="s">
        <v>87</v>
      </c>
      <c r="AW971" s="15" t="s">
        <v>35</v>
      </c>
      <c r="AX971" s="15" t="s">
        <v>80</v>
      </c>
      <c r="AY971" s="239" t="s">
        <v>177</v>
      </c>
    </row>
    <row r="972" spans="1:65" s="15" customFormat="1">
      <c r="B972" s="230"/>
      <c r="C972" s="231"/>
      <c r="D972" s="209" t="s">
        <v>186</v>
      </c>
      <c r="E972" s="232" t="s">
        <v>1</v>
      </c>
      <c r="F972" s="233" t="s">
        <v>1942</v>
      </c>
      <c r="G972" s="231"/>
      <c r="H972" s="232" t="s">
        <v>1</v>
      </c>
      <c r="I972" s="234"/>
      <c r="J972" s="231"/>
      <c r="K972" s="231"/>
      <c r="L972" s="235"/>
      <c r="M972" s="236"/>
      <c r="N972" s="237"/>
      <c r="O972" s="237"/>
      <c r="P972" s="237"/>
      <c r="Q972" s="237"/>
      <c r="R972" s="237"/>
      <c r="S972" s="237"/>
      <c r="T972" s="238"/>
      <c r="AT972" s="239" t="s">
        <v>186</v>
      </c>
      <c r="AU972" s="239" t="s">
        <v>89</v>
      </c>
      <c r="AV972" s="15" t="s">
        <v>87</v>
      </c>
      <c r="AW972" s="15" t="s">
        <v>35</v>
      </c>
      <c r="AX972" s="15" t="s">
        <v>80</v>
      </c>
      <c r="AY972" s="239" t="s">
        <v>177</v>
      </c>
    </row>
    <row r="973" spans="1:65" s="15" customFormat="1">
      <c r="B973" s="230"/>
      <c r="C973" s="231"/>
      <c r="D973" s="209" t="s">
        <v>186</v>
      </c>
      <c r="E973" s="232" t="s">
        <v>1</v>
      </c>
      <c r="F973" s="233" t="s">
        <v>1943</v>
      </c>
      <c r="G973" s="231"/>
      <c r="H973" s="232" t="s">
        <v>1</v>
      </c>
      <c r="I973" s="234"/>
      <c r="J973" s="231"/>
      <c r="K973" s="231"/>
      <c r="L973" s="235"/>
      <c r="M973" s="236"/>
      <c r="N973" s="237"/>
      <c r="O973" s="237"/>
      <c r="P973" s="237"/>
      <c r="Q973" s="237"/>
      <c r="R973" s="237"/>
      <c r="S973" s="237"/>
      <c r="T973" s="238"/>
      <c r="AT973" s="239" t="s">
        <v>186</v>
      </c>
      <c r="AU973" s="239" t="s">
        <v>89</v>
      </c>
      <c r="AV973" s="15" t="s">
        <v>87</v>
      </c>
      <c r="AW973" s="15" t="s">
        <v>35</v>
      </c>
      <c r="AX973" s="15" t="s">
        <v>80</v>
      </c>
      <c r="AY973" s="239" t="s">
        <v>177</v>
      </c>
    </row>
    <row r="974" spans="1:65" s="13" customFormat="1">
      <c r="B974" s="207"/>
      <c r="C974" s="208"/>
      <c r="D974" s="209" t="s">
        <v>186</v>
      </c>
      <c r="E974" s="210" t="s">
        <v>1</v>
      </c>
      <c r="F974" s="211" t="s">
        <v>1944</v>
      </c>
      <c r="G974" s="208"/>
      <c r="H974" s="212">
        <v>0.74299999999999999</v>
      </c>
      <c r="I974" s="213"/>
      <c r="J974" s="208"/>
      <c r="K974" s="208"/>
      <c r="L974" s="214"/>
      <c r="M974" s="215"/>
      <c r="N974" s="216"/>
      <c r="O974" s="216"/>
      <c r="P974" s="216"/>
      <c r="Q974" s="216"/>
      <c r="R974" s="216"/>
      <c r="S974" s="216"/>
      <c r="T974" s="217"/>
      <c r="AT974" s="218" t="s">
        <v>186</v>
      </c>
      <c r="AU974" s="218" t="s">
        <v>89</v>
      </c>
      <c r="AV974" s="13" t="s">
        <v>89</v>
      </c>
      <c r="AW974" s="13" t="s">
        <v>35</v>
      </c>
      <c r="AX974" s="13" t="s">
        <v>80</v>
      </c>
      <c r="AY974" s="218" t="s">
        <v>177</v>
      </c>
    </row>
    <row r="975" spans="1:65" s="15" customFormat="1">
      <c r="B975" s="230"/>
      <c r="C975" s="231"/>
      <c r="D975" s="209" t="s">
        <v>186</v>
      </c>
      <c r="E975" s="232" t="s">
        <v>1</v>
      </c>
      <c r="F975" s="233" t="s">
        <v>1945</v>
      </c>
      <c r="G975" s="231"/>
      <c r="H975" s="232" t="s">
        <v>1</v>
      </c>
      <c r="I975" s="234"/>
      <c r="J975" s="231"/>
      <c r="K975" s="231"/>
      <c r="L975" s="235"/>
      <c r="M975" s="236"/>
      <c r="N975" s="237"/>
      <c r="O975" s="237"/>
      <c r="P975" s="237"/>
      <c r="Q975" s="237"/>
      <c r="R975" s="237"/>
      <c r="S975" s="237"/>
      <c r="T975" s="238"/>
      <c r="AT975" s="239" t="s">
        <v>186</v>
      </c>
      <c r="AU975" s="239" t="s">
        <v>89</v>
      </c>
      <c r="AV975" s="15" t="s">
        <v>87</v>
      </c>
      <c r="AW975" s="15" t="s">
        <v>35</v>
      </c>
      <c r="AX975" s="15" t="s">
        <v>80</v>
      </c>
      <c r="AY975" s="239" t="s">
        <v>177</v>
      </c>
    </row>
    <row r="976" spans="1:65" s="13" customFormat="1">
      <c r="B976" s="207"/>
      <c r="C976" s="208"/>
      <c r="D976" s="209" t="s">
        <v>186</v>
      </c>
      <c r="E976" s="210" t="s">
        <v>1</v>
      </c>
      <c r="F976" s="211" t="s">
        <v>1946</v>
      </c>
      <c r="G976" s="208"/>
      <c r="H976" s="212">
        <v>0.4</v>
      </c>
      <c r="I976" s="213"/>
      <c r="J976" s="208"/>
      <c r="K976" s="208"/>
      <c r="L976" s="214"/>
      <c r="M976" s="215"/>
      <c r="N976" s="216"/>
      <c r="O976" s="216"/>
      <c r="P976" s="216"/>
      <c r="Q976" s="216"/>
      <c r="R976" s="216"/>
      <c r="S976" s="216"/>
      <c r="T976" s="217"/>
      <c r="AT976" s="218" t="s">
        <v>186</v>
      </c>
      <c r="AU976" s="218" t="s">
        <v>89</v>
      </c>
      <c r="AV976" s="13" t="s">
        <v>89</v>
      </c>
      <c r="AW976" s="13" t="s">
        <v>35</v>
      </c>
      <c r="AX976" s="13" t="s">
        <v>80</v>
      </c>
      <c r="AY976" s="218" t="s">
        <v>177</v>
      </c>
    </row>
    <row r="977" spans="2:51" s="13" customFormat="1">
      <c r="B977" s="207"/>
      <c r="C977" s="208"/>
      <c r="D977" s="209" t="s">
        <v>186</v>
      </c>
      <c r="E977" s="210" t="s">
        <v>1</v>
      </c>
      <c r="F977" s="211" t="s">
        <v>1947</v>
      </c>
      <c r="G977" s="208"/>
      <c r="H977" s="212">
        <v>0.4</v>
      </c>
      <c r="I977" s="213"/>
      <c r="J977" s="208"/>
      <c r="K977" s="208"/>
      <c r="L977" s="214"/>
      <c r="M977" s="215"/>
      <c r="N977" s="216"/>
      <c r="O977" s="216"/>
      <c r="P977" s="216"/>
      <c r="Q977" s="216"/>
      <c r="R977" s="216"/>
      <c r="S977" s="216"/>
      <c r="T977" s="217"/>
      <c r="AT977" s="218" t="s">
        <v>186</v>
      </c>
      <c r="AU977" s="218" t="s">
        <v>89</v>
      </c>
      <c r="AV977" s="13" t="s">
        <v>89</v>
      </c>
      <c r="AW977" s="13" t="s">
        <v>35</v>
      </c>
      <c r="AX977" s="13" t="s">
        <v>80</v>
      </c>
      <c r="AY977" s="218" t="s">
        <v>177</v>
      </c>
    </row>
    <row r="978" spans="2:51" s="13" customFormat="1">
      <c r="B978" s="207"/>
      <c r="C978" s="208"/>
      <c r="D978" s="209" t="s">
        <v>186</v>
      </c>
      <c r="E978" s="210" t="s">
        <v>1</v>
      </c>
      <c r="F978" s="211" t="s">
        <v>1948</v>
      </c>
      <c r="G978" s="208"/>
      <c r="H978" s="212">
        <v>0.75</v>
      </c>
      <c r="I978" s="213"/>
      <c r="J978" s="208"/>
      <c r="K978" s="208"/>
      <c r="L978" s="214"/>
      <c r="M978" s="215"/>
      <c r="N978" s="216"/>
      <c r="O978" s="216"/>
      <c r="P978" s="216"/>
      <c r="Q978" s="216"/>
      <c r="R978" s="216"/>
      <c r="S978" s="216"/>
      <c r="T978" s="217"/>
      <c r="AT978" s="218" t="s">
        <v>186</v>
      </c>
      <c r="AU978" s="218" t="s">
        <v>89</v>
      </c>
      <c r="AV978" s="13" t="s">
        <v>89</v>
      </c>
      <c r="AW978" s="13" t="s">
        <v>35</v>
      </c>
      <c r="AX978" s="13" t="s">
        <v>80</v>
      </c>
      <c r="AY978" s="218" t="s">
        <v>177</v>
      </c>
    </row>
    <row r="979" spans="2:51" s="13" customFormat="1">
      <c r="B979" s="207"/>
      <c r="C979" s="208"/>
      <c r="D979" s="209" t="s">
        <v>186</v>
      </c>
      <c r="E979" s="210" t="s">
        <v>1</v>
      </c>
      <c r="F979" s="211" t="s">
        <v>1949</v>
      </c>
      <c r="G979" s="208"/>
      <c r="H979" s="212">
        <v>1.5</v>
      </c>
      <c r="I979" s="213"/>
      <c r="J979" s="208"/>
      <c r="K979" s="208"/>
      <c r="L979" s="214"/>
      <c r="M979" s="215"/>
      <c r="N979" s="216"/>
      <c r="O979" s="216"/>
      <c r="P979" s="216"/>
      <c r="Q979" s="216"/>
      <c r="R979" s="216"/>
      <c r="S979" s="216"/>
      <c r="T979" s="217"/>
      <c r="AT979" s="218" t="s">
        <v>186</v>
      </c>
      <c r="AU979" s="218" t="s">
        <v>89</v>
      </c>
      <c r="AV979" s="13" t="s">
        <v>89</v>
      </c>
      <c r="AW979" s="13" t="s">
        <v>35</v>
      </c>
      <c r="AX979" s="13" t="s">
        <v>80</v>
      </c>
      <c r="AY979" s="218" t="s">
        <v>177</v>
      </c>
    </row>
    <row r="980" spans="2:51" s="13" customFormat="1">
      <c r="B980" s="207"/>
      <c r="C980" s="208"/>
      <c r="D980" s="209" t="s">
        <v>186</v>
      </c>
      <c r="E980" s="210" t="s">
        <v>1</v>
      </c>
      <c r="F980" s="211" t="s">
        <v>1950</v>
      </c>
      <c r="G980" s="208"/>
      <c r="H980" s="212">
        <v>0.75</v>
      </c>
      <c r="I980" s="213"/>
      <c r="J980" s="208"/>
      <c r="K980" s="208"/>
      <c r="L980" s="214"/>
      <c r="M980" s="215"/>
      <c r="N980" s="216"/>
      <c r="O980" s="216"/>
      <c r="P980" s="216"/>
      <c r="Q980" s="216"/>
      <c r="R980" s="216"/>
      <c r="S980" s="216"/>
      <c r="T980" s="217"/>
      <c r="AT980" s="218" t="s">
        <v>186</v>
      </c>
      <c r="AU980" s="218" t="s">
        <v>89</v>
      </c>
      <c r="AV980" s="13" t="s">
        <v>89</v>
      </c>
      <c r="AW980" s="13" t="s">
        <v>35</v>
      </c>
      <c r="AX980" s="13" t="s">
        <v>80</v>
      </c>
      <c r="AY980" s="218" t="s">
        <v>177</v>
      </c>
    </row>
    <row r="981" spans="2:51" s="15" customFormat="1">
      <c r="B981" s="230"/>
      <c r="C981" s="231"/>
      <c r="D981" s="209" t="s">
        <v>186</v>
      </c>
      <c r="E981" s="232" t="s">
        <v>1</v>
      </c>
      <c r="F981" s="233" t="s">
        <v>1951</v>
      </c>
      <c r="G981" s="231"/>
      <c r="H981" s="232" t="s">
        <v>1</v>
      </c>
      <c r="I981" s="234"/>
      <c r="J981" s="231"/>
      <c r="K981" s="231"/>
      <c r="L981" s="235"/>
      <c r="M981" s="236"/>
      <c r="N981" s="237"/>
      <c r="O981" s="237"/>
      <c r="P981" s="237"/>
      <c r="Q981" s="237"/>
      <c r="R981" s="237"/>
      <c r="S981" s="237"/>
      <c r="T981" s="238"/>
      <c r="AT981" s="239" t="s">
        <v>186</v>
      </c>
      <c r="AU981" s="239" t="s">
        <v>89</v>
      </c>
      <c r="AV981" s="15" t="s">
        <v>87</v>
      </c>
      <c r="AW981" s="15" t="s">
        <v>35</v>
      </c>
      <c r="AX981" s="15" t="s">
        <v>80</v>
      </c>
      <c r="AY981" s="239" t="s">
        <v>177</v>
      </c>
    </row>
    <row r="982" spans="2:51" s="13" customFormat="1">
      <c r="B982" s="207"/>
      <c r="C982" s="208"/>
      <c r="D982" s="209" t="s">
        <v>186</v>
      </c>
      <c r="E982" s="210" t="s">
        <v>1</v>
      </c>
      <c r="F982" s="211" t="s">
        <v>1952</v>
      </c>
      <c r="G982" s="208"/>
      <c r="H982" s="212">
        <v>0.76500000000000001</v>
      </c>
      <c r="I982" s="213"/>
      <c r="J982" s="208"/>
      <c r="K982" s="208"/>
      <c r="L982" s="214"/>
      <c r="M982" s="215"/>
      <c r="N982" s="216"/>
      <c r="O982" s="216"/>
      <c r="P982" s="216"/>
      <c r="Q982" s="216"/>
      <c r="R982" s="216"/>
      <c r="S982" s="216"/>
      <c r="T982" s="217"/>
      <c r="AT982" s="218" t="s">
        <v>186</v>
      </c>
      <c r="AU982" s="218" t="s">
        <v>89</v>
      </c>
      <c r="AV982" s="13" t="s">
        <v>89</v>
      </c>
      <c r="AW982" s="13" t="s">
        <v>35</v>
      </c>
      <c r="AX982" s="13" t="s">
        <v>80</v>
      </c>
      <c r="AY982" s="218" t="s">
        <v>177</v>
      </c>
    </row>
    <row r="983" spans="2:51" s="13" customFormat="1">
      <c r="B983" s="207"/>
      <c r="C983" s="208"/>
      <c r="D983" s="209" t="s">
        <v>186</v>
      </c>
      <c r="E983" s="210" t="s">
        <v>1</v>
      </c>
      <c r="F983" s="211" t="s">
        <v>1953</v>
      </c>
      <c r="G983" s="208"/>
      <c r="H983" s="212">
        <v>1.53</v>
      </c>
      <c r="I983" s="213"/>
      <c r="J983" s="208"/>
      <c r="K983" s="208"/>
      <c r="L983" s="214"/>
      <c r="M983" s="215"/>
      <c r="N983" s="216"/>
      <c r="O983" s="216"/>
      <c r="P983" s="216"/>
      <c r="Q983" s="216"/>
      <c r="R983" s="216"/>
      <c r="S983" s="216"/>
      <c r="T983" s="217"/>
      <c r="AT983" s="218" t="s">
        <v>186</v>
      </c>
      <c r="AU983" s="218" t="s">
        <v>89</v>
      </c>
      <c r="AV983" s="13" t="s">
        <v>89</v>
      </c>
      <c r="AW983" s="13" t="s">
        <v>35</v>
      </c>
      <c r="AX983" s="13" t="s">
        <v>80</v>
      </c>
      <c r="AY983" s="218" t="s">
        <v>177</v>
      </c>
    </row>
    <row r="984" spans="2:51" s="13" customFormat="1">
      <c r="B984" s="207"/>
      <c r="C984" s="208"/>
      <c r="D984" s="209" t="s">
        <v>186</v>
      </c>
      <c r="E984" s="210" t="s">
        <v>1</v>
      </c>
      <c r="F984" s="211" t="s">
        <v>1954</v>
      </c>
      <c r="G984" s="208"/>
      <c r="H984" s="212">
        <v>0.76500000000000001</v>
      </c>
      <c r="I984" s="213"/>
      <c r="J984" s="208"/>
      <c r="K984" s="208"/>
      <c r="L984" s="214"/>
      <c r="M984" s="215"/>
      <c r="N984" s="216"/>
      <c r="O984" s="216"/>
      <c r="P984" s="216"/>
      <c r="Q984" s="216"/>
      <c r="R984" s="216"/>
      <c r="S984" s="216"/>
      <c r="T984" s="217"/>
      <c r="AT984" s="218" t="s">
        <v>186</v>
      </c>
      <c r="AU984" s="218" t="s">
        <v>89</v>
      </c>
      <c r="AV984" s="13" t="s">
        <v>89</v>
      </c>
      <c r="AW984" s="13" t="s">
        <v>35</v>
      </c>
      <c r="AX984" s="13" t="s">
        <v>80</v>
      </c>
      <c r="AY984" s="218" t="s">
        <v>177</v>
      </c>
    </row>
    <row r="985" spans="2:51" s="13" customFormat="1">
      <c r="B985" s="207"/>
      <c r="C985" s="208"/>
      <c r="D985" s="209" t="s">
        <v>186</v>
      </c>
      <c r="E985" s="210" t="s">
        <v>1</v>
      </c>
      <c r="F985" s="211" t="s">
        <v>1955</v>
      </c>
      <c r="G985" s="208"/>
      <c r="H985" s="212">
        <v>0.76500000000000001</v>
      </c>
      <c r="I985" s="213"/>
      <c r="J985" s="208"/>
      <c r="K985" s="208"/>
      <c r="L985" s="214"/>
      <c r="M985" s="215"/>
      <c r="N985" s="216"/>
      <c r="O985" s="216"/>
      <c r="P985" s="216"/>
      <c r="Q985" s="216"/>
      <c r="R985" s="216"/>
      <c r="S985" s="216"/>
      <c r="T985" s="217"/>
      <c r="AT985" s="218" t="s">
        <v>186</v>
      </c>
      <c r="AU985" s="218" t="s">
        <v>89</v>
      </c>
      <c r="AV985" s="13" t="s">
        <v>89</v>
      </c>
      <c r="AW985" s="13" t="s">
        <v>35</v>
      </c>
      <c r="AX985" s="13" t="s">
        <v>80</v>
      </c>
      <c r="AY985" s="218" t="s">
        <v>177</v>
      </c>
    </row>
    <row r="986" spans="2:51" s="15" customFormat="1">
      <c r="B986" s="230"/>
      <c r="C986" s="231"/>
      <c r="D986" s="209" t="s">
        <v>186</v>
      </c>
      <c r="E986" s="232" t="s">
        <v>1</v>
      </c>
      <c r="F986" s="233" t="s">
        <v>1956</v>
      </c>
      <c r="G986" s="231"/>
      <c r="H986" s="232" t="s">
        <v>1</v>
      </c>
      <c r="I986" s="234"/>
      <c r="J986" s="231"/>
      <c r="K986" s="231"/>
      <c r="L986" s="235"/>
      <c r="M986" s="236"/>
      <c r="N986" s="237"/>
      <c r="O986" s="237"/>
      <c r="P986" s="237"/>
      <c r="Q986" s="237"/>
      <c r="R986" s="237"/>
      <c r="S986" s="237"/>
      <c r="T986" s="238"/>
      <c r="AT986" s="239" t="s">
        <v>186</v>
      </c>
      <c r="AU986" s="239" t="s">
        <v>89</v>
      </c>
      <c r="AV986" s="15" t="s">
        <v>87</v>
      </c>
      <c r="AW986" s="15" t="s">
        <v>35</v>
      </c>
      <c r="AX986" s="15" t="s">
        <v>80</v>
      </c>
      <c r="AY986" s="239" t="s">
        <v>177</v>
      </c>
    </row>
    <row r="987" spans="2:51" s="13" customFormat="1">
      <c r="B987" s="207"/>
      <c r="C987" s="208"/>
      <c r="D987" s="209" t="s">
        <v>186</v>
      </c>
      <c r="E987" s="210" t="s">
        <v>1</v>
      </c>
      <c r="F987" s="211" t="s">
        <v>1957</v>
      </c>
      <c r="G987" s="208"/>
      <c r="H987" s="212">
        <v>0.27</v>
      </c>
      <c r="I987" s="213"/>
      <c r="J987" s="208"/>
      <c r="K987" s="208"/>
      <c r="L987" s="214"/>
      <c r="M987" s="215"/>
      <c r="N987" s="216"/>
      <c r="O987" s="216"/>
      <c r="P987" s="216"/>
      <c r="Q987" s="216"/>
      <c r="R987" s="216"/>
      <c r="S987" s="216"/>
      <c r="T987" s="217"/>
      <c r="AT987" s="218" t="s">
        <v>186</v>
      </c>
      <c r="AU987" s="218" t="s">
        <v>89</v>
      </c>
      <c r="AV987" s="13" t="s">
        <v>89</v>
      </c>
      <c r="AW987" s="13" t="s">
        <v>35</v>
      </c>
      <c r="AX987" s="13" t="s">
        <v>80</v>
      </c>
      <c r="AY987" s="218" t="s">
        <v>177</v>
      </c>
    </row>
    <row r="988" spans="2:51" s="13" customFormat="1">
      <c r="B988" s="207"/>
      <c r="C988" s="208"/>
      <c r="D988" s="209" t="s">
        <v>186</v>
      </c>
      <c r="E988" s="210" t="s">
        <v>1</v>
      </c>
      <c r="F988" s="211" t="s">
        <v>1958</v>
      </c>
      <c r="G988" s="208"/>
      <c r="H988" s="212">
        <v>0.84</v>
      </c>
      <c r="I988" s="213"/>
      <c r="J988" s="208"/>
      <c r="K988" s="208"/>
      <c r="L988" s="214"/>
      <c r="M988" s="215"/>
      <c r="N988" s="216"/>
      <c r="O988" s="216"/>
      <c r="P988" s="216"/>
      <c r="Q988" s="216"/>
      <c r="R988" s="216"/>
      <c r="S988" s="216"/>
      <c r="T988" s="217"/>
      <c r="AT988" s="218" t="s">
        <v>186</v>
      </c>
      <c r="AU988" s="218" t="s">
        <v>89</v>
      </c>
      <c r="AV988" s="13" t="s">
        <v>89</v>
      </c>
      <c r="AW988" s="13" t="s">
        <v>35</v>
      </c>
      <c r="AX988" s="13" t="s">
        <v>80</v>
      </c>
      <c r="AY988" s="218" t="s">
        <v>177</v>
      </c>
    </row>
    <row r="989" spans="2:51" s="15" customFormat="1">
      <c r="B989" s="230"/>
      <c r="C989" s="231"/>
      <c r="D989" s="209" t="s">
        <v>186</v>
      </c>
      <c r="E989" s="232" t="s">
        <v>1</v>
      </c>
      <c r="F989" s="233" t="s">
        <v>1959</v>
      </c>
      <c r="G989" s="231"/>
      <c r="H989" s="232" t="s">
        <v>1</v>
      </c>
      <c r="I989" s="234"/>
      <c r="J989" s="231"/>
      <c r="K989" s="231"/>
      <c r="L989" s="235"/>
      <c r="M989" s="236"/>
      <c r="N989" s="237"/>
      <c r="O989" s="237"/>
      <c r="P989" s="237"/>
      <c r="Q989" s="237"/>
      <c r="R989" s="237"/>
      <c r="S989" s="237"/>
      <c r="T989" s="238"/>
      <c r="AT989" s="239" t="s">
        <v>186</v>
      </c>
      <c r="AU989" s="239" t="s">
        <v>89</v>
      </c>
      <c r="AV989" s="15" t="s">
        <v>87</v>
      </c>
      <c r="AW989" s="15" t="s">
        <v>35</v>
      </c>
      <c r="AX989" s="15" t="s">
        <v>80</v>
      </c>
      <c r="AY989" s="239" t="s">
        <v>177</v>
      </c>
    </row>
    <row r="990" spans="2:51" s="13" customFormat="1">
      <c r="B990" s="207"/>
      <c r="C990" s="208"/>
      <c r="D990" s="209" t="s">
        <v>186</v>
      </c>
      <c r="E990" s="210" t="s">
        <v>1</v>
      </c>
      <c r="F990" s="211" t="s">
        <v>1960</v>
      </c>
      <c r="G990" s="208"/>
      <c r="H990" s="212">
        <v>0.82499999999999996</v>
      </c>
      <c r="I990" s="213"/>
      <c r="J990" s="208"/>
      <c r="K990" s="208"/>
      <c r="L990" s="214"/>
      <c r="M990" s="215"/>
      <c r="N990" s="216"/>
      <c r="O990" s="216"/>
      <c r="P990" s="216"/>
      <c r="Q990" s="216"/>
      <c r="R990" s="216"/>
      <c r="S990" s="216"/>
      <c r="T990" s="217"/>
      <c r="AT990" s="218" t="s">
        <v>186</v>
      </c>
      <c r="AU990" s="218" t="s">
        <v>89</v>
      </c>
      <c r="AV990" s="13" t="s">
        <v>89</v>
      </c>
      <c r="AW990" s="13" t="s">
        <v>35</v>
      </c>
      <c r="AX990" s="13" t="s">
        <v>80</v>
      </c>
      <c r="AY990" s="218" t="s">
        <v>177</v>
      </c>
    </row>
    <row r="991" spans="2:51" s="15" customFormat="1">
      <c r="B991" s="230"/>
      <c r="C991" s="231"/>
      <c r="D991" s="209" t="s">
        <v>186</v>
      </c>
      <c r="E991" s="232" t="s">
        <v>1</v>
      </c>
      <c r="F991" s="233" t="s">
        <v>1961</v>
      </c>
      <c r="G991" s="231"/>
      <c r="H991" s="232" t="s">
        <v>1</v>
      </c>
      <c r="I991" s="234"/>
      <c r="J991" s="231"/>
      <c r="K991" s="231"/>
      <c r="L991" s="235"/>
      <c r="M991" s="236"/>
      <c r="N991" s="237"/>
      <c r="O991" s="237"/>
      <c r="P991" s="237"/>
      <c r="Q991" s="237"/>
      <c r="R991" s="237"/>
      <c r="S991" s="237"/>
      <c r="T991" s="238"/>
      <c r="AT991" s="239" t="s">
        <v>186</v>
      </c>
      <c r="AU991" s="239" t="s">
        <v>89</v>
      </c>
      <c r="AV991" s="15" t="s">
        <v>87</v>
      </c>
      <c r="AW991" s="15" t="s">
        <v>35</v>
      </c>
      <c r="AX991" s="15" t="s">
        <v>80</v>
      </c>
      <c r="AY991" s="239" t="s">
        <v>177</v>
      </c>
    </row>
    <row r="992" spans="2:51" s="13" customFormat="1">
      <c r="B992" s="207"/>
      <c r="C992" s="208"/>
      <c r="D992" s="209" t="s">
        <v>186</v>
      </c>
      <c r="E992" s="210" t="s">
        <v>1</v>
      </c>
      <c r="F992" s="211" t="s">
        <v>1962</v>
      </c>
      <c r="G992" s="208"/>
      <c r="H992" s="212">
        <v>0.84</v>
      </c>
      <c r="I992" s="213"/>
      <c r="J992" s="208"/>
      <c r="K992" s="208"/>
      <c r="L992" s="214"/>
      <c r="M992" s="215"/>
      <c r="N992" s="216"/>
      <c r="O992" s="216"/>
      <c r="P992" s="216"/>
      <c r="Q992" s="216"/>
      <c r="R992" s="216"/>
      <c r="S992" s="216"/>
      <c r="T992" s="217"/>
      <c r="AT992" s="218" t="s">
        <v>186</v>
      </c>
      <c r="AU992" s="218" t="s">
        <v>89</v>
      </c>
      <c r="AV992" s="13" t="s">
        <v>89</v>
      </c>
      <c r="AW992" s="13" t="s">
        <v>35</v>
      </c>
      <c r="AX992" s="13" t="s">
        <v>80</v>
      </c>
      <c r="AY992" s="218" t="s">
        <v>177</v>
      </c>
    </row>
    <row r="993" spans="1:65" s="13" customFormat="1">
      <c r="B993" s="207"/>
      <c r="C993" s="208"/>
      <c r="D993" s="209" t="s">
        <v>186</v>
      </c>
      <c r="E993" s="210" t="s">
        <v>1</v>
      </c>
      <c r="F993" s="211" t="s">
        <v>1963</v>
      </c>
      <c r="G993" s="208"/>
      <c r="H993" s="212">
        <v>0.84</v>
      </c>
      <c r="I993" s="213"/>
      <c r="J993" s="208"/>
      <c r="K993" s="208"/>
      <c r="L993" s="214"/>
      <c r="M993" s="215"/>
      <c r="N993" s="216"/>
      <c r="O993" s="216"/>
      <c r="P993" s="216"/>
      <c r="Q993" s="216"/>
      <c r="R993" s="216"/>
      <c r="S993" s="216"/>
      <c r="T993" s="217"/>
      <c r="AT993" s="218" t="s">
        <v>186</v>
      </c>
      <c r="AU993" s="218" t="s">
        <v>89</v>
      </c>
      <c r="AV993" s="13" t="s">
        <v>89</v>
      </c>
      <c r="AW993" s="13" t="s">
        <v>35</v>
      </c>
      <c r="AX993" s="13" t="s">
        <v>80</v>
      </c>
      <c r="AY993" s="218" t="s">
        <v>177</v>
      </c>
    </row>
    <row r="994" spans="1:65" s="15" customFormat="1">
      <c r="B994" s="230"/>
      <c r="C994" s="231"/>
      <c r="D994" s="209" t="s">
        <v>186</v>
      </c>
      <c r="E994" s="232" t="s">
        <v>1</v>
      </c>
      <c r="F994" s="233" t="s">
        <v>1964</v>
      </c>
      <c r="G994" s="231"/>
      <c r="H994" s="232" t="s">
        <v>1</v>
      </c>
      <c r="I994" s="234"/>
      <c r="J994" s="231"/>
      <c r="K994" s="231"/>
      <c r="L994" s="235"/>
      <c r="M994" s="236"/>
      <c r="N994" s="237"/>
      <c r="O994" s="237"/>
      <c r="P994" s="237"/>
      <c r="Q994" s="237"/>
      <c r="R994" s="237"/>
      <c r="S994" s="237"/>
      <c r="T994" s="238"/>
      <c r="AT994" s="239" t="s">
        <v>186</v>
      </c>
      <c r="AU994" s="239" t="s">
        <v>89</v>
      </c>
      <c r="AV994" s="15" t="s">
        <v>87</v>
      </c>
      <c r="AW994" s="15" t="s">
        <v>35</v>
      </c>
      <c r="AX994" s="15" t="s">
        <v>80</v>
      </c>
      <c r="AY994" s="239" t="s">
        <v>177</v>
      </c>
    </row>
    <row r="995" spans="1:65" s="13" customFormat="1">
      <c r="B995" s="207"/>
      <c r="C995" s="208"/>
      <c r="D995" s="209" t="s">
        <v>186</v>
      </c>
      <c r="E995" s="210" t="s">
        <v>1</v>
      </c>
      <c r="F995" s="211" t="s">
        <v>1965</v>
      </c>
      <c r="G995" s="208"/>
      <c r="H995" s="212">
        <v>0.84799999999999998</v>
      </c>
      <c r="I995" s="213"/>
      <c r="J995" s="208"/>
      <c r="K995" s="208"/>
      <c r="L995" s="214"/>
      <c r="M995" s="215"/>
      <c r="N995" s="216"/>
      <c r="O995" s="216"/>
      <c r="P995" s="216"/>
      <c r="Q995" s="216"/>
      <c r="R995" s="216"/>
      <c r="S995" s="216"/>
      <c r="T995" s="217"/>
      <c r="AT995" s="218" t="s">
        <v>186</v>
      </c>
      <c r="AU995" s="218" t="s">
        <v>89</v>
      </c>
      <c r="AV995" s="13" t="s">
        <v>89</v>
      </c>
      <c r="AW995" s="13" t="s">
        <v>35</v>
      </c>
      <c r="AX995" s="13" t="s">
        <v>80</v>
      </c>
      <c r="AY995" s="218" t="s">
        <v>177</v>
      </c>
    </row>
    <row r="996" spans="1:65" s="15" customFormat="1">
      <c r="B996" s="230"/>
      <c r="C996" s="231"/>
      <c r="D996" s="209" t="s">
        <v>186</v>
      </c>
      <c r="E996" s="232" t="s">
        <v>1</v>
      </c>
      <c r="F996" s="233" t="s">
        <v>1966</v>
      </c>
      <c r="G996" s="231"/>
      <c r="H996" s="232" t="s">
        <v>1</v>
      </c>
      <c r="I996" s="234"/>
      <c r="J996" s="231"/>
      <c r="K996" s="231"/>
      <c r="L996" s="235"/>
      <c r="M996" s="236"/>
      <c r="N996" s="237"/>
      <c r="O996" s="237"/>
      <c r="P996" s="237"/>
      <c r="Q996" s="237"/>
      <c r="R996" s="237"/>
      <c r="S996" s="237"/>
      <c r="T996" s="238"/>
      <c r="AT996" s="239" t="s">
        <v>186</v>
      </c>
      <c r="AU996" s="239" t="s">
        <v>89</v>
      </c>
      <c r="AV996" s="15" t="s">
        <v>87</v>
      </c>
      <c r="AW996" s="15" t="s">
        <v>35</v>
      </c>
      <c r="AX996" s="15" t="s">
        <v>80</v>
      </c>
      <c r="AY996" s="239" t="s">
        <v>177</v>
      </c>
    </row>
    <row r="997" spans="1:65" s="13" customFormat="1">
      <c r="B997" s="207"/>
      <c r="C997" s="208"/>
      <c r="D997" s="209" t="s">
        <v>186</v>
      </c>
      <c r="E997" s="210" t="s">
        <v>1</v>
      </c>
      <c r="F997" s="211" t="s">
        <v>1967</v>
      </c>
      <c r="G997" s="208"/>
      <c r="H997" s="212">
        <v>0.48699999999999999</v>
      </c>
      <c r="I997" s="213"/>
      <c r="J997" s="208"/>
      <c r="K997" s="208"/>
      <c r="L997" s="214"/>
      <c r="M997" s="215"/>
      <c r="N997" s="216"/>
      <c r="O997" s="216"/>
      <c r="P997" s="216"/>
      <c r="Q997" s="216"/>
      <c r="R997" s="216"/>
      <c r="S997" s="216"/>
      <c r="T997" s="217"/>
      <c r="AT997" s="218" t="s">
        <v>186</v>
      </c>
      <c r="AU997" s="218" t="s">
        <v>89</v>
      </c>
      <c r="AV997" s="13" t="s">
        <v>89</v>
      </c>
      <c r="AW997" s="13" t="s">
        <v>35</v>
      </c>
      <c r="AX997" s="13" t="s">
        <v>80</v>
      </c>
      <c r="AY997" s="218" t="s">
        <v>177</v>
      </c>
    </row>
    <row r="998" spans="1:65" s="15" customFormat="1">
      <c r="B998" s="230"/>
      <c r="C998" s="231"/>
      <c r="D998" s="209" t="s">
        <v>186</v>
      </c>
      <c r="E998" s="232" t="s">
        <v>1</v>
      </c>
      <c r="F998" s="233" t="s">
        <v>1968</v>
      </c>
      <c r="G998" s="231"/>
      <c r="H998" s="232" t="s">
        <v>1</v>
      </c>
      <c r="I998" s="234"/>
      <c r="J998" s="231"/>
      <c r="K998" s="231"/>
      <c r="L998" s="235"/>
      <c r="M998" s="236"/>
      <c r="N998" s="237"/>
      <c r="O998" s="237"/>
      <c r="P998" s="237"/>
      <c r="Q998" s="237"/>
      <c r="R998" s="237"/>
      <c r="S998" s="237"/>
      <c r="T998" s="238"/>
      <c r="AT998" s="239" t="s">
        <v>186</v>
      </c>
      <c r="AU998" s="239" t="s">
        <v>89</v>
      </c>
      <c r="AV998" s="15" t="s">
        <v>87</v>
      </c>
      <c r="AW998" s="15" t="s">
        <v>35</v>
      </c>
      <c r="AX998" s="15" t="s">
        <v>80</v>
      </c>
      <c r="AY998" s="239" t="s">
        <v>177</v>
      </c>
    </row>
    <row r="999" spans="1:65" s="13" customFormat="1">
      <c r="B999" s="207"/>
      <c r="C999" s="208"/>
      <c r="D999" s="209" t="s">
        <v>186</v>
      </c>
      <c r="E999" s="210" t="s">
        <v>1</v>
      </c>
      <c r="F999" s="211" t="s">
        <v>1969</v>
      </c>
      <c r="G999" s="208"/>
      <c r="H999" s="212">
        <v>0.88500000000000001</v>
      </c>
      <c r="I999" s="213"/>
      <c r="J999" s="208"/>
      <c r="K999" s="208"/>
      <c r="L999" s="214"/>
      <c r="M999" s="215"/>
      <c r="N999" s="216"/>
      <c r="O999" s="216"/>
      <c r="P999" s="216"/>
      <c r="Q999" s="216"/>
      <c r="R999" s="216"/>
      <c r="S999" s="216"/>
      <c r="T999" s="217"/>
      <c r="AT999" s="218" t="s">
        <v>186</v>
      </c>
      <c r="AU999" s="218" t="s">
        <v>89</v>
      </c>
      <c r="AV999" s="13" t="s">
        <v>89</v>
      </c>
      <c r="AW999" s="13" t="s">
        <v>35</v>
      </c>
      <c r="AX999" s="13" t="s">
        <v>80</v>
      </c>
      <c r="AY999" s="218" t="s">
        <v>177</v>
      </c>
    </row>
    <row r="1000" spans="1:65" s="14" customFormat="1">
      <c r="B1000" s="219"/>
      <c r="C1000" s="220"/>
      <c r="D1000" s="209" t="s">
        <v>186</v>
      </c>
      <c r="E1000" s="221" t="s">
        <v>1</v>
      </c>
      <c r="F1000" s="222" t="s">
        <v>188</v>
      </c>
      <c r="G1000" s="220"/>
      <c r="H1000" s="223">
        <v>14.202999999999999</v>
      </c>
      <c r="I1000" s="224"/>
      <c r="J1000" s="220"/>
      <c r="K1000" s="220"/>
      <c r="L1000" s="225"/>
      <c r="M1000" s="226"/>
      <c r="N1000" s="227"/>
      <c r="O1000" s="227"/>
      <c r="P1000" s="227"/>
      <c r="Q1000" s="227"/>
      <c r="R1000" s="227"/>
      <c r="S1000" s="227"/>
      <c r="T1000" s="228"/>
      <c r="AT1000" s="229" t="s">
        <v>186</v>
      </c>
      <c r="AU1000" s="229" t="s">
        <v>89</v>
      </c>
      <c r="AV1000" s="14" t="s">
        <v>184</v>
      </c>
      <c r="AW1000" s="14" t="s">
        <v>35</v>
      </c>
      <c r="AX1000" s="14" t="s">
        <v>87</v>
      </c>
      <c r="AY1000" s="229" t="s">
        <v>177</v>
      </c>
    </row>
    <row r="1001" spans="1:65" s="2" customFormat="1" ht="24.2" customHeight="1">
      <c r="A1001" s="35"/>
      <c r="B1001" s="36"/>
      <c r="C1001" s="193" t="s">
        <v>1970</v>
      </c>
      <c r="D1001" s="193" t="s">
        <v>180</v>
      </c>
      <c r="E1001" s="194" t="s">
        <v>1971</v>
      </c>
      <c r="F1001" s="195" t="s">
        <v>1972</v>
      </c>
      <c r="G1001" s="196" t="s">
        <v>199</v>
      </c>
      <c r="H1001" s="197">
        <v>57.514000000000003</v>
      </c>
      <c r="I1001" s="198"/>
      <c r="J1001" s="199">
        <f>ROUND(I1001*H1001,2)</f>
        <v>0</v>
      </c>
      <c r="K1001" s="200"/>
      <c r="L1001" s="40"/>
      <c r="M1001" s="201" t="s">
        <v>1</v>
      </c>
      <c r="N1001" s="202" t="s">
        <v>45</v>
      </c>
      <c r="O1001" s="72"/>
      <c r="P1001" s="203">
        <f>O1001*H1001</f>
        <v>0</v>
      </c>
      <c r="Q1001" s="203">
        <v>1.3999999999999999E-4</v>
      </c>
      <c r="R1001" s="203">
        <f>Q1001*H1001</f>
        <v>8.0519600000000004E-3</v>
      </c>
      <c r="S1001" s="203">
        <v>0</v>
      </c>
      <c r="T1001" s="204">
        <f>S1001*H1001</f>
        <v>0</v>
      </c>
      <c r="U1001" s="35"/>
      <c r="V1001" s="35"/>
      <c r="W1001" s="35"/>
      <c r="X1001" s="35"/>
      <c r="Y1001" s="35"/>
      <c r="Z1001" s="35"/>
      <c r="AA1001" s="35"/>
      <c r="AB1001" s="35"/>
      <c r="AC1001" s="35"/>
      <c r="AD1001" s="35"/>
      <c r="AE1001" s="35"/>
      <c r="AR1001" s="205" t="s">
        <v>193</v>
      </c>
      <c r="AT1001" s="205" t="s">
        <v>180</v>
      </c>
      <c r="AU1001" s="205" t="s">
        <v>89</v>
      </c>
      <c r="AY1001" s="18" t="s">
        <v>177</v>
      </c>
      <c r="BE1001" s="206">
        <f>IF(N1001="základní",J1001,0)</f>
        <v>0</v>
      </c>
      <c r="BF1001" s="206">
        <f>IF(N1001="snížená",J1001,0)</f>
        <v>0</v>
      </c>
      <c r="BG1001" s="206">
        <f>IF(N1001="zákl. přenesená",J1001,0)</f>
        <v>0</v>
      </c>
      <c r="BH1001" s="206">
        <f>IF(N1001="sníž. přenesená",J1001,0)</f>
        <v>0</v>
      </c>
      <c r="BI1001" s="206">
        <f>IF(N1001="nulová",J1001,0)</f>
        <v>0</v>
      </c>
      <c r="BJ1001" s="18" t="s">
        <v>87</v>
      </c>
      <c r="BK1001" s="206">
        <f>ROUND(I1001*H1001,2)</f>
        <v>0</v>
      </c>
      <c r="BL1001" s="18" t="s">
        <v>193</v>
      </c>
      <c r="BM1001" s="205" t="s">
        <v>1973</v>
      </c>
    </row>
    <row r="1002" spans="1:65" s="15" customFormat="1">
      <c r="B1002" s="230"/>
      <c r="C1002" s="231"/>
      <c r="D1002" s="209" t="s">
        <v>186</v>
      </c>
      <c r="E1002" s="232" t="s">
        <v>1</v>
      </c>
      <c r="F1002" s="233" t="s">
        <v>1022</v>
      </c>
      <c r="G1002" s="231"/>
      <c r="H1002" s="232" t="s">
        <v>1</v>
      </c>
      <c r="I1002" s="234"/>
      <c r="J1002" s="231"/>
      <c r="K1002" s="231"/>
      <c r="L1002" s="235"/>
      <c r="M1002" s="236"/>
      <c r="N1002" s="237"/>
      <c r="O1002" s="237"/>
      <c r="P1002" s="237"/>
      <c r="Q1002" s="237"/>
      <c r="R1002" s="237"/>
      <c r="S1002" s="237"/>
      <c r="T1002" s="238"/>
      <c r="AT1002" s="239" t="s">
        <v>186</v>
      </c>
      <c r="AU1002" s="239" t="s">
        <v>89</v>
      </c>
      <c r="AV1002" s="15" t="s">
        <v>87</v>
      </c>
      <c r="AW1002" s="15" t="s">
        <v>35</v>
      </c>
      <c r="AX1002" s="15" t="s">
        <v>80</v>
      </c>
      <c r="AY1002" s="239" t="s">
        <v>177</v>
      </c>
    </row>
    <row r="1003" spans="1:65" s="15" customFormat="1">
      <c r="B1003" s="230"/>
      <c r="C1003" s="231"/>
      <c r="D1003" s="209" t="s">
        <v>186</v>
      </c>
      <c r="E1003" s="232" t="s">
        <v>1</v>
      </c>
      <c r="F1003" s="233" t="s">
        <v>1942</v>
      </c>
      <c r="G1003" s="231"/>
      <c r="H1003" s="232" t="s">
        <v>1</v>
      </c>
      <c r="I1003" s="234"/>
      <c r="J1003" s="231"/>
      <c r="K1003" s="231"/>
      <c r="L1003" s="235"/>
      <c r="M1003" s="236"/>
      <c r="N1003" s="237"/>
      <c r="O1003" s="237"/>
      <c r="P1003" s="237"/>
      <c r="Q1003" s="237"/>
      <c r="R1003" s="237"/>
      <c r="S1003" s="237"/>
      <c r="T1003" s="238"/>
      <c r="AT1003" s="239" t="s">
        <v>186</v>
      </c>
      <c r="AU1003" s="239" t="s">
        <v>89</v>
      </c>
      <c r="AV1003" s="15" t="s">
        <v>87</v>
      </c>
      <c r="AW1003" s="15" t="s">
        <v>35</v>
      </c>
      <c r="AX1003" s="15" t="s">
        <v>80</v>
      </c>
      <c r="AY1003" s="239" t="s">
        <v>177</v>
      </c>
    </row>
    <row r="1004" spans="1:65" s="15" customFormat="1">
      <c r="B1004" s="230"/>
      <c r="C1004" s="231"/>
      <c r="D1004" s="209" t="s">
        <v>186</v>
      </c>
      <c r="E1004" s="232" t="s">
        <v>1</v>
      </c>
      <c r="F1004" s="233" t="s">
        <v>1943</v>
      </c>
      <c r="G1004" s="231"/>
      <c r="H1004" s="232" t="s">
        <v>1</v>
      </c>
      <c r="I1004" s="234"/>
      <c r="J1004" s="231"/>
      <c r="K1004" s="231"/>
      <c r="L1004" s="235"/>
      <c r="M1004" s="236"/>
      <c r="N1004" s="237"/>
      <c r="O1004" s="237"/>
      <c r="P1004" s="237"/>
      <c r="Q1004" s="237"/>
      <c r="R1004" s="237"/>
      <c r="S1004" s="237"/>
      <c r="T1004" s="238"/>
      <c r="AT1004" s="239" t="s">
        <v>186</v>
      </c>
      <c r="AU1004" s="239" t="s">
        <v>89</v>
      </c>
      <c r="AV1004" s="15" t="s">
        <v>87</v>
      </c>
      <c r="AW1004" s="15" t="s">
        <v>35</v>
      </c>
      <c r="AX1004" s="15" t="s">
        <v>80</v>
      </c>
      <c r="AY1004" s="239" t="s">
        <v>177</v>
      </c>
    </row>
    <row r="1005" spans="1:65" s="13" customFormat="1">
      <c r="B1005" s="207"/>
      <c r="C1005" s="208"/>
      <c r="D1005" s="209" t="s">
        <v>186</v>
      </c>
      <c r="E1005" s="210" t="s">
        <v>1</v>
      </c>
      <c r="F1005" s="211" t="s">
        <v>1944</v>
      </c>
      <c r="G1005" s="208"/>
      <c r="H1005" s="212">
        <v>0.74299999999999999</v>
      </c>
      <c r="I1005" s="213"/>
      <c r="J1005" s="208"/>
      <c r="K1005" s="208"/>
      <c r="L1005" s="214"/>
      <c r="M1005" s="215"/>
      <c r="N1005" s="216"/>
      <c r="O1005" s="216"/>
      <c r="P1005" s="216"/>
      <c r="Q1005" s="216"/>
      <c r="R1005" s="216"/>
      <c r="S1005" s="216"/>
      <c r="T1005" s="217"/>
      <c r="AT1005" s="218" t="s">
        <v>186</v>
      </c>
      <c r="AU1005" s="218" t="s">
        <v>89</v>
      </c>
      <c r="AV1005" s="13" t="s">
        <v>89</v>
      </c>
      <c r="AW1005" s="13" t="s">
        <v>35</v>
      </c>
      <c r="AX1005" s="13" t="s">
        <v>80</v>
      </c>
      <c r="AY1005" s="218" t="s">
        <v>177</v>
      </c>
    </row>
    <row r="1006" spans="1:65" s="15" customFormat="1">
      <c r="B1006" s="230"/>
      <c r="C1006" s="231"/>
      <c r="D1006" s="209" t="s">
        <v>186</v>
      </c>
      <c r="E1006" s="232" t="s">
        <v>1</v>
      </c>
      <c r="F1006" s="233" t="s">
        <v>1945</v>
      </c>
      <c r="G1006" s="231"/>
      <c r="H1006" s="232" t="s">
        <v>1</v>
      </c>
      <c r="I1006" s="234"/>
      <c r="J1006" s="231"/>
      <c r="K1006" s="231"/>
      <c r="L1006" s="235"/>
      <c r="M1006" s="236"/>
      <c r="N1006" s="237"/>
      <c r="O1006" s="237"/>
      <c r="P1006" s="237"/>
      <c r="Q1006" s="237"/>
      <c r="R1006" s="237"/>
      <c r="S1006" s="237"/>
      <c r="T1006" s="238"/>
      <c r="AT1006" s="239" t="s">
        <v>186</v>
      </c>
      <c r="AU1006" s="239" t="s">
        <v>89</v>
      </c>
      <c r="AV1006" s="15" t="s">
        <v>87</v>
      </c>
      <c r="AW1006" s="15" t="s">
        <v>35</v>
      </c>
      <c r="AX1006" s="15" t="s">
        <v>80</v>
      </c>
      <c r="AY1006" s="239" t="s">
        <v>177</v>
      </c>
    </row>
    <row r="1007" spans="1:65" s="13" customFormat="1">
      <c r="B1007" s="207"/>
      <c r="C1007" s="208"/>
      <c r="D1007" s="209" t="s">
        <v>186</v>
      </c>
      <c r="E1007" s="210" t="s">
        <v>1</v>
      </c>
      <c r="F1007" s="211" t="s">
        <v>1946</v>
      </c>
      <c r="G1007" s="208"/>
      <c r="H1007" s="212">
        <v>0.4</v>
      </c>
      <c r="I1007" s="213"/>
      <c r="J1007" s="208"/>
      <c r="K1007" s="208"/>
      <c r="L1007" s="214"/>
      <c r="M1007" s="215"/>
      <c r="N1007" s="216"/>
      <c r="O1007" s="216"/>
      <c r="P1007" s="216"/>
      <c r="Q1007" s="216"/>
      <c r="R1007" s="216"/>
      <c r="S1007" s="216"/>
      <c r="T1007" s="217"/>
      <c r="AT1007" s="218" t="s">
        <v>186</v>
      </c>
      <c r="AU1007" s="218" t="s">
        <v>89</v>
      </c>
      <c r="AV1007" s="13" t="s">
        <v>89</v>
      </c>
      <c r="AW1007" s="13" t="s">
        <v>35</v>
      </c>
      <c r="AX1007" s="13" t="s">
        <v>80</v>
      </c>
      <c r="AY1007" s="218" t="s">
        <v>177</v>
      </c>
    </row>
    <row r="1008" spans="1:65" s="13" customFormat="1">
      <c r="B1008" s="207"/>
      <c r="C1008" s="208"/>
      <c r="D1008" s="209" t="s">
        <v>186</v>
      </c>
      <c r="E1008" s="210" t="s">
        <v>1</v>
      </c>
      <c r="F1008" s="211" t="s">
        <v>1947</v>
      </c>
      <c r="G1008" s="208"/>
      <c r="H1008" s="212">
        <v>0.4</v>
      </c>
      <c r="I1008" s="213"/>
      <c r="J1008" s="208"/>
      <c r="K1008" s="208"/>
      <c r="L1008" s="214"/>
      <c r="M1008" s="215"/>
      <c r="N1008" s="216"/>
      <c r="O1008" s="216"/>
      <c r="P1008" s="216"/>
      <c r="Q1008" s="216"/>
      <c r="R1008" s="216"/>
      <c r="S1008" s="216"/>
      <c r="T1008" s="217"/>
      <c r="AT1008" s="218" t="s">
        <v>186</v>
      </c>
      <c r="AU1008" s="218" t="s">
        <v>89</v>
      </c>
      <c r="AV1008" s="13" t="s">
        <v>89</v>
      </c>
      <c r="AW1008" s="13" t="s">
        <v>35</v>
      </c>
      <c r="AX1008" s="13" t="s">
        <v>80</v>
      </c>
      <c r="AY1008" s="218" t="s">
        <v>177</v>
      </c>
    </row>
    <row r="1009" spans="2:51" s="13" customFormat="1">
      <c r="B1009" s="207"/>
      <c r="C1009" s="208"/>
      <c r="D1009" s="209" t="s">
        <v>186</v>
      </c>
      <c r="E1009" s="210" t="s">
        <v>1</v>
      </c>
      <c r="F1009" s="211" t="s">
        <v>1948</v>
      </c>
      <c r="G1009" s="208"/>
      <c r="H1009" s="212">
        <v>0.75</v>
      </c>
      <c r="I1009" s="213"/>
      <c r="J1009" s="208"/>
      <c r="K1009" s="208"/>
      <c r="L1009" s="214"/>
      <c r="M1009" s="215"/>
      <c r="N1009" s="216"/>
      <c r="O1009" s="216"/>
      <c r="P1009" s="216"/>
      <c r="Q1009" s="216"/>
      <c r="R1009" s="216"/>
      <c r="S1009" s="216"/>
      <c r="T1009" s="217"/>
      <c r="AT1009" s="218" t="s">
        <v>186</v>
      </c>
      <c r="AU1009" s="218" t="s">
        <v>89</v>
      </c>
      <c r="AV1009" s="13" t="s">
        <v>89</v>
      </c>
      <c r="AW1009" s="13" t="s">
        <v>35</v>
      </c>
      <c r="AX1009" s="13" t="s">
        <v>80</v>
      </c>
      <c r="AY1009" s="218" t="s">
        <v>177</v>
      </c>
    </row>
    <row r="1010" spans="2:51" s="13" customFormat="1">
      <c r="B1010" s="207"/>
      <c r="C1010" s="208"/>
      <c r="D1010" s="209" t="s">
        <v>186</v>
      </c>
      <c r="E1010" s="210" t="s">
        <v>1</v>
      </c>
      <c r="F1010" s="211" t="s">
        <v>1949</v>
      </c>
      <c r="G1010" s="208"/>
      <c r="H1010" s="212">
        <v>1.5</v>
      </c>
      <c r="I1010" s="213"/>
      <c r="J1010" s="208"/>
      <c r="K1010" s="208"/>
      <c r="L1010" s="214"/>
      <c r="M1010" s="215"/>
      <c r="N1010" s="216"/>
      <c r="O1010" s="216"/>
      <c r="P1010" s="216"/>
      <c r="Q1010" s="216"/>
      <c r="R1010" s="216"/>
      <c r="S1010" s="216"/>
      <c r="T1010" s="217"/>
      <c r="AT1010" s="218" t="s">
        <v>186</v>
      </c>
      <c r="AU1010" s="218" t="s">
        <v>89</v>
      </c>
      <c r="AV1010" s="13" t="s">
        <v>89</v>
      </c>
      <c r="AW1010" s="13" t="s">
        <v>35</v>
      </c>
      <c r="AX1010" s="13" t="s">
        <v>80</v>
      </c>
      <c r="AY1010" s="218" t="s">
        <v>177</v>
      </c>
    </row>
    <row r="1011" spans="2:51" s="13" customFormat="1">
      <c r="B1011" s="207"/>
      <c r="C1011" s="208"/>
      <c r="D1011" s="209" t="s">
        <v>186</v>
      </c>
      <c r="E1011" s="210" t="s">
        <v>1</v>
      </c>
      <c r="F1011" s="211" t="s">
        <v>1950</v>
      </c>
      <c r="G1011" s="208"/>
      <c r="H1011" s="212">
        <v>0.75</v>
      </c>
      <c r="I1011" s="213"/>
      <c r="J1011" s="208"/>
      <c r="K1011" s="208"/>
      <c r="L1011" s="214"/>
      <c r="M1011" s="215"/>
      <c r="N1011" s="216"/>
      <c r="O1011" s="216"/>
      <c r="P1011" s="216"/>
      <c r="Q1011" s="216"/>
      <c r="R1011" s="216"/>
      <c r="S1011" s="216"/>
      <c r="T1011" s="217"/>
      <c r="AT1011" s="218" t="s">
        <v>186</v>
      </c>
      <c r="AU1011" s="218" t="s">
        <v>89</v>
      </c>
      <c r="AV1011" s="13" t="s">
        <v>89</v>
      </c>
      <c r="AW1011" s="13" t="s">
        <v>35</v>
      </c>
      <c r="AX1011" s="13" t="s">
        <v>80</v>
      </c>
      <c r="AY1011" s="218" t="s">
        <v>177</v>
      </c>
    </row>
    <row r="1012" spans="2:51" s="15" customFormat="1">
      <c r="B1012" s="230"/>
      <c r="C1012" s="231"/>
      <c r="D1012" s="209" t="s">
        <v>186</v>
      </c>
      <c r="E1012" s="232" t="s">
        <v>1</v>
      </c>
      <c r="F1012" s="233" t="s">
        <v>1951</v>
      </c>
      <c r="G1012" s="231"/>
      <c r="H1012" s="232" t="s">
        <v>1</v>
      </c>
      <c r="I1012" s="234"/>
      <c r="J1012" s="231"/>
      <c r="K1012" s="231"/>
      <c r="L1012" s="235"/>
      <c r="M1012" s="236"/>
      <c r="N1012" s="237"/>
      <c r="O1012" s="237"/>
      <c r="P1012" s="237"/>
      <c r="Q1012" s="237"/>
      <c r="R1012" s="237"/>
      <c r="S1012" s="237"/>
      <c r="T1012" s="238"/>
      <c r="AT1012" s="239" t="s">
        <v>186</v>
      </c>
      <c r="AU1012" s="239" t="s">
        <v>89</v>
      </c>
      <c r="AV1012" s="15" t="s">
        <v>87</v>
      </c>
      <c r="AW1012" s="15" t="s">
        <v>35</v>
      </c>
      <c r="AX1012" s="15" t="s">
        <v>80</v>
      </c>
      <c r="AY1012" s="239" t="s">
        <v>177</v>
      </c>
    </row>
    <row r="1013" spans="2:51" s="13" customFormat="1">
      <c r="B1013" s="207"/>
      <c r="C1013" s="208"/>
      <c r="D1013" s="209" t="s">
        <v>186</v>
      </c>
      <c r="E1013" s="210" t="s">
        <v>1</v>
      </c>
      <c r="F1013" s="211" t="s">
        <v>1952</v>
      </c>
      <c r="G1013" s="208"/>
      <c r="H1013" s="212">
        <v>0.76500000000000001</v>
      </c>
      <c r="I1013" s="213"/>
      <c r="J1013" s="208"/>
      <c r="K1013" s="208"/>
      <c r="L1013" s="214"/>
      <c r="M1013" s="215"/>
      <c r="N1013" s="216"/>
      <c r="O1013" s="216"/>
      <c r="P1013" s="216"/>
      <c r="Q1013" s="216"/>
      <c r="R1013" s="216"/>
      <c r="S1013" s="216"/>
      <c r="T1013" s="217"/>
      <c r="AT1013" s="218" t="s">
        <v>186</v>
      </c>
      <c r="AU1013" s="218" t="s">
        <v>89</v>
      </c>
      <c r="AV1013" s="13" t="s">
        <v>89</v>
      </c>
      <c r="AW1013" s="13" t="s">
        <v>35</v>
      </c>
      <c r="AX1013" s="13" t="s">
        <v>80</v>
      </c>
      <c r="AY1013" s="218" t="s">
        <v>177</v>
      </c>
    </row>
    <row r="1014" spans="2:51" s="13" customFormat="1">
      <c r="B1014" s="207"/>
      <c r="C1014" s="208"/>
      <c r="D1014" s="209" t="s">
        <v>186</v>
      </c>
      <c r="E1014" s="210" t="s">
        <v>1</v>
      </c>
      <c r="F1014" s="211" t="s">
        <v>1953</v>
      </c>
      <c r="G1014" s="208"/>
      <c r="H1014" s="212">
        <v>1.53</v>
      </c>
      <c r="I1014" s="213"/>
      <c r="J1014" s="208"/>
      <c r="K1014" s="208"/>
      <c r="L1014" s="214"/>
      <c r="M1014" s="215"/>
      <c r="N1014" s="216"/>
      <c r="O1014" s="216"/>
      <c r="P1014" s="216"/>
      <c r="Q1014" s="216"/>
      <c r="R1014" s="216"/>
      <c r="S1014" s="216"/>
      <c r="T1014" s="217"/>
      <c r="AT1014" s="218" t="s">
        <v>186</v>
      </c>
      <c r="AU1014" s="218" t="s">
        <v>89</v>
      </c>
      <c r="AV1014" s="13" t="s">
        <v>89</v>
      </c>
      <c r="AW1014" s="13" t="s">
        <v>35</v>
      </c>
      <c r="AX1014" s="13" t="s">
        <v>80</v>
      </c>
      <c r="AY1014" s="218" t="s">
        <v>177</v>
      </c>
    </row>
    <row r="1015" spans="2:51" s="13" customFormat="1">
      <c r="B1015" s="207"/>
      <c r="C1015" s="208"/>
      <c r="D1015" s="209" t="s">
        <v>186</v>
      </c>
      <c r="E1015" s="210" t="s">
        <v>1</v>
      </c>
      <c r="F1015" s="211" t="s">
        <v>1954</v>
      </c>
      <c r="G1015" s="208"/>
      <c r="H1015" s="212">
        <v>0.76500000000000001</v>
      </c>
      <c r="I1015" s="213"/>
      <c r="J1015" s="208"/>
      <c r="K1015" s="208"/>
      <c r="L1015" s="214"/>
      <c r="M1015" s="215"/>
      <c r="N1015" s="216"/>
      <c r="O1015" s="216"/>
      <c r="P1015" s="216"/>
      <c r="Q1015" s="216"/>
      <c r="R1015" s="216"/>
      <c r="S1015" s="216"/>
      <c r="T1015" s="217"/>
      <c r="AT1015" s="218" t="s">
        <v>186</v>
      </c>
      <c r="AU1015" s="218" t="s">
        <v>89</v>
      </c>
      <c r="AV1015" s="13" t="s">
        <v>89</v>
      </c>
      <c r="AW1015" s="13" t="s">
        <v>35</v>
      </c>
      <c r="AX1015" s="13" t="s">
        <v>80</v>
      </c>
      <c r="AY1015" s="218" t="s">
        <v>177</v>
      </c>
    </row>
    <row r="1016" spans="2:51" s="13" customFormat="1">
      <c r="B1016" s="207"/>
      <c r="C1016" s="208"/>
      <c r="D1016" s="209" t="s">
        <v>186</v>
      </c>
      <c r="E1016" s="210" t="s">
        <v>1</v>
      </c>
      <c r="F1016" s="211" t="s">
        <v>1955</v>
      </c>
      <c r="G1016" s="208"/>
      <c r="H1016" s="212">
        <v>0.76500000000000001</v>
      </c>
      <c r="I1016" s="213"/>
      <c r="J1016" s="208"/>
      <c r="K1016" s="208"/>
      <c r="L1016" s="214"/>
      <c r="M1016" s="215"/>
      <c r="N1016" s="216"/>
      <c r="O1016" s="216"/>
      <c r="P1016" s="216"/>
      <c r="Q1016" s="216"/>
      <c r="R1016" s="216"/>
      <c r="S1016" s="216"/>
      <c r="T1016" s="217"/>
      <c r="AT1016" s="218" t="s">
        <v>186</v>
      </c>
      <c r="AU1016" s="218" t="s">
        <v>89</v>
      </c>
      <c r="AV1016" s="13" t="s">
        <v>89</v>
      </c>
      <c r="AW1016" s="13" t="s">
        <v>35</v>
      </c>
      <c r="AX1016" s="13" t="s">
        <v>80</v>
      </c>
      <c r="AY1016" s="218" t="s">
        <v>177</v>
      </c>
    </row>
    <row r="1017" spans="2:51" s="15" customFormat="1">
      <c r="B1017" s="230"/>
      <c r="C1017" s="231"/>
      <c r="D1017" s="209" t="s">
        <v>186</v>
      </c>
      <c r="E1017" s="232" t="s">
        <v>1</v>
      </c>
      <c r="F1017" s="233" t="s">
        <v>1956</v>
      </c>
      <c r="G1017" s="231"/>
      <c r="H1017" s="232" t="s">
        <v>1</v>
      </c>
      <c r="I1017" s="234"/>
      <c r="J1017" s="231"/>
      <c r="K1017" s="231"/>
      <c r="L1017" s="235"/>
      <c r="M1017" s="236"/>
      <c r="N1017" s="237"/>
      <c r="O1017" s="237"/>
      <c r="P1017" s="237"/>
      <c r="Q1017" s="237"/>
      <c r="R1017" s="237"/>
      <c r="S1017" s="237"/>
      <c r="T1017" s="238"/>
      <c r="AT1017" s="239" t="s">
        <v>186</v>
      </c>
      <c r="AU1017" s="239" t="s">
        <v>89</v>
      </c>
      <c r="AV1017" s="15" t="s">
        <v>87</v>
      </c>
      <c r="AW1017" s="15" t="s">
        <v>35</v>
      </c>
      <c r="AX1017" s="15" t="s">
        <v>80</v>
      </c>
      <c r="AY1017" s="239" t="s">
        <v>177</v>
      </c>
    </row>
    <row r="1018" spans="2:51" s="13" customFormat="1">
      <c r="B1018" s="207"/>
      <c r="C1018" s="208"/>
      <c r="D1018" s="209" t="s">
        <v>186</v>
      </c>
      <c r="E1018" s="210" t="s">
        <v>1</v>
      </c>
      <c r="F1018" s="211" t="s">
        <v>1957</v>
      </c>
      <c r="G1018" s="208"/>
      <c r="H1018" s="212">
        <v>0.27</v>
      </c>
      <c r="I1018" s="213"/>
      <c r="J1018" s="208"/>
      <c r="K1018" s="208"/>
      <c r="L1018" s="214"/>
      <c r="M1018" s="215"/>
      <c r="N1018" s="216"/>
      <c r="O1018" s="216"/>
      <c r="P1018" s="216"/>
      <c r="Q1018" s="216"/>
      <c r="R1018" s="216"/>
      <c r="S1018" s="216"/>
      <c r="T1018" s="217"/>
      <c r="AT1018" s="218" t="s">
        <v>186</v>
      </c>
      <c r="AU1018" s="218" t="s">
        <v>89</v>
      </c>
      <c r="AV1018" s="13" t="s">
        <v>89</v>
      </c>
      <c r="AW1018" s="13" t="s">
        <v>35</v>
      </c>
      <c r="AX1018" s="13" t="s">
        <v>80</v>
      </c>
      <c r="AY1018" s="218" t="s">
        <v>177</v>
      </c>
    </row>
    <row r="1019" spans="2:51" s="13" customFormat="1">
      <c r="B1019" s="207"/>
      <c r="C1019" s="208"/>
      <c r="D1019" s="209" t="s">
        <v>186</v>
      </c>
      <c r="E1019" s="210" t="s">
        <v>1</v>
      </c>
      <c r="F1019" s="211" t="s">
        <v>1958</v>
      </c>
      <c r="G1019" s="208"/>
      <c r="H1019" s="212">
        <v>0.84</v>
      </c>
      <c r="I1019" s="213"/>
      <c r="J1019" s="208"/>
      <c r="K1019" s="208"/>
      <c r="L1019" s="214"/>
      <c r="M1019" s="215"/>
      <c r="N1019" s="216"/>
      <c r="O1019" s="216"/>
      <c r="P1019" s="216"/>
      <c r="Q1019" s="216"/>
      <c r="R1019" s="216"/>
      <c r="S1019" s="216"/>
      <c r="T1019" s="217"/>
      <c r="AT1019" s="218" t="s">
        <v>186</v>
      </c>
      <c r="AU1019" s="218" t="s">
        <v>89</v>
      </c>
      <c r="AV1019" s="13" t="s">
        <v>89</v>
      </c>
      <c r="AW1019" s="13" t="s">
        <v>35</v>
      </c>
      <c r="AX1019" s="13" t="s">
        <v>80</v>
      </c>
      <c r="AY1019" s="218" t="s">
        <v>177</v>
      </c>
    </row>
    <row r="1020" spans="2:51" s="15" customFormat="1">
      <c r="B1020" s="230"/>
      <c r="C1020" s="231"/>
      <c r="D1020" s="209" t="s">
        <v>186</v>
      </c>
      <c r="E1020" s="232" t="s">
        <v>1</v>
      </c>
      <c r="F1020" s="233" t="s">
        <v>1959</v>
      </c>
      <c r="G1020" s="231"/>
      <c r="H1020" s="232" t="s">
        <v>1</v>
      </c>
      <c r="I1020" s="234"/>
      <c r="J1020" s="231"/>
      <c r="K1020" s="231"/>
      <c r="L1020" s="235"/>
      <c r="M1020" s="236"/>
      <c r="N1020" s="237"/>
      <c r="O1020" s="237"/>
      <c r="P1020" s="237"/>
      <c r="Q1020" s="237"/>
      <c r="R1020" s="237"/>
      <c r="S1020" s="237"/>
      <c r="T1020" s="238"/>
      <c r="AT1020" s="239" t="s">
        <v>186</v>
      </c>
      <c r="AU1020" s="239" t="s">
        <v>89</v>
      </c>
      <c r="AV1020" s="15" t="s">
        <v>87</v>
      </c>
      <c r="AW1020" s="15" t="s">
        <v>35</v>
      </c>
      <c r="AX1020" s="15" t="s">
        <v>80</v>
      </c>
      <c r="AY1020" s="239" t="s">
        <v>177</v>
      </c>
    </row>
    <row r="1021" spans="2:51" s="13" customFormat="1">
      <c r="B1021" s="207"/>
      <c r="C1021" s="208"/>
      <c r="D1021" s="209" t="s">
        <v>186</v>
      </c>
      <c r="E1021" s="210" t="s">
        <v>1</v>
      </c>
      <c r="F1021" s="211" t="s">
        <v>1960</v>
      </c>
      <c r="G1021" s="208"/>
      <c r="H1021" s="212">
        <v>0.82499999999999996</v>
      </c>
      <c r="I1021" s="213"/>
      <c r="J1021" s="208"/>
      <c r="K1021" s="208"/>
      <c r="L1021" s="214"/>
      <c r="M1021" s="215"/>
      <c r="N1021" s="216"/>
      <c r="O1021" s="216"/>
      <c r="P1021" s="216"/>
      <c r="Q1021" s="216"/>
      <c r="R1021" s="216"/>
      <c r="S1021" s="216"/>
      <c r="T1021" s="217"/>
      <c r="AT1021" s="218" t="s">
        <v>186</v>
      </c>
      <c r="AU1021" s="218" t="s">
        <v>89</v>
      </c>
      <c r="AV1021" s="13" t="s">
        <v>89</v>
      </c>
      <c r="AW1021" s="13" t="s">
        <v>35</v>
      </c>
      <c r="AX1021" s="13" t="s">
        <v>80</v>
      </c>
      <c r="AY1021" s="218" t="s">
        <v>177</v>
      </c>
    </row>
    <row r="1022" spans="2:51" s="15" customFormat="1">
      <c r="B1022" s="230"/>
      <c r="C1022" s="231"/>
      <c r="D1022" s="209" t="s">
        <v>186</v>
      </c>
      <c r="E1022" s="232" t="s">
        <v>1</v>
      </c>
      <c r="F1022" s="233" t="s">
        <v>1961</v>
      </c>
      <c r="G1022" s="231"/>
      <c r="H1022" s="232" t="s">
        <v>1</v>
      </c>
      <c r="I1022" s="234"/>
      <c r="J1022" s="231"/>
      <c r="K1022" s="231"/>
      <c r="L1022" s="235"/>
      <c r="M1022" s="236"/>
      <c r="N1022" s="237"/>
      <c r="O1022" s="237"/>
      <c r="P1022" s="237"/>
      <c r="Q1022" s="237"/>
      <c r="R1022" s="237"/>
      <c r="S1022" s="237"/>
      <c r="T1022" s="238"/>
      <c r="AT1022" s="239" t="s">
        <v>186</v>
      </c>
      <c r="AU1022" s="239" t="s">
        <v>89</v>
      </c>
      <c r="AV1022" s="15" t="s">
        <v>87</v>
      </c>
      <c r="AW1022" s="15" t="s">
        <v>35</v>
      </c>
      <c r="AX1022" s="15" t="s">
        <v>80</v>
      </c>
      <c r="AY1022" s="239" t="s">
        <v>177</v>
      </c>
    </row>
    <row r="1023" spans="2:51" s="13" customFormat="1">
      <c r="B1023" s="207"/>
      <c r="C1023" s="208"/>
      <c r="D1023" s="209" t="s">
        <v>186</v>
      </c>
      <c r="E1023" s="210" t="s">
        <v>1</v>
      </c>
      <c r="F1023" s="211" t="s">
        <v>1962</v>
      </c>
      <c r="G1023" s="208"/>
      <c r="H1023" s="212">
        <v>0.84</v>
      </c>
      <c r="I1023" s="213"/>
      <c r="J1023" s="208"/>
      <c r="K1023" s="208"/>
      <c r="L1023" s="214"/>
      <c r="M1023" s="215"/>
      <c r="N1023" s="216"/>
      <c r="O1023" s="216"/>
      <c r="P1023" s="216"/>
      <c r="Q1023" s="216"/>
      <c r="R1023" s="216"/>
      <c r="S1023" s="216"/>
      <c r="T1023" s="217"/>
      <c r="AT1023" s="218" t="s">
        <v>186</v>
      </c>
      <c r="AU1023" s="218" t="s">
        <v>89</v>
      </c>
      <c r="AV1023" s="13" t="s">
        <v>89</v>
      </c>
      <c r="AW1023" s="13" t="s">
        <v>35</v>
      </c>
      <c r="AX1023" s="13" t="s">
        <v>80</v>
      </c>
      <c r="AY1023" s="218" t="s">
        <v>177</v>
      </c>
    </row>
    <row r="1024" spans="2:51" s="13" customFormat="1">
      <c r="B1024" s="207"/>
      <c r="C1024" s="208"/>
      <c r="D1024" s="209" t="s">
        <v>186</v>
      </c>
      <c r="E1024" s="210" t="s">
        <v>1</v>
      </c>
      <c r="F1024" s="211" t="s">
        <v>1963</v>
      </c>
      <c r="G1024" s="208"/>
      <c r="H1024" s="212">
        <v>0.84</v>
      </c>
      <c r="I1024" s="213"/>
      <c r="J1024" s="208"/>
      <c r="K1024" s="208"/>
      <c r="L1024" s="214"/>
      <c r="M1024" s="215"/>
      <c r="N1024" s="216"/>
      <c r="O1024" s="216"/>
      <c r="P1024" s="216"/>
      <c r="Q1024" s="216"/>
      <c r="R1024" s="216"/>
      <c r="S1024" s="216"/>
      <c r="T1024" s="217"/>
      <c r="AT1024" s="218" t="s">
        <v>186</v>
      </c>
      <c r="AU1024" s="218" t="s">
        <v>89</v>
      </c>
      <c r="AV1024" s="13" t="s">
        <v>89</v>
      </c>
      <c r="AW1024" s="13" t="s">
        <v>35</v>
      </c>
      <c r="AX1024" s="13" t="s">
        <v>80</v>
      </c>
      <c r="AY1024" s="218" t="s">
        <v>177</v>
      </c>
    </row>
    <row r="1025" spans="2:51" s="15" customFormat="1">
      <c r="B1025" s="230"/>
      <c r="C1025" s="231"/>
      <c r="D1025" s="209" t="s">
        <v>186</v>
      </c>
      <c r="E1025" s="232" t="s">
        <v>1</v>
      </c>
      <c r="F1025" s="233" t="s">
        <v>1964</v>
      </c>
      <c r="G1025" s="231"/>
      <c r="H1025" s="232" t="s">
        <v>1</v>
      </c>
      <c r="I1025" s="234"/>
      <c r="J1025" s="231"/>
      <c r="K1025" s="231"/>
      <c r="L1025" s="235"/>
      <c r="M1025" s="236"/>
      <c r="N1025" s="237"/>
      <c r="O1025" s="237"/>
      <c r="P1025" s="237"/>
      <c r="Q1025" s="237"/>
      <c r="R1025" s="237"/>
      <c r="S1025" s="237"/>
      <c r="T1025" s="238"/>
      <c r="AT1025" s="239" t="s">
        <v>186</v>
      </c>
      <c r="AU1025" s="239" t="s">
        <v>89</v>
      </c>
      <c r="AV1025" s="15" t="s">
        <v>87</v>
      </c>
      <c r="AW1025" s="15" t="s">
        <v>35</v>
      </c>
      <c r="AX1025" s="15" t="s">
        <v>80</v>
      </c>
      <c r="AY1025" s="239" t="s">
        <v>177</v>
      </c>
    </row>
    <row r="1026" spans="2:51" s="13" customFormat="1">
      <c r="B1026" s="207"/>
      <c r="C1026" s="208"/>
      <c r="D1026" s="209" t="s">
        <v>186</v>
      </c>
      <c r="E1026" s="210" t="s">
        <v>1</v>
      </c>
      <c r="F1026" s="211" t="s">
        <v>1965</v>
      </c>
      <c r="G1026" s="208"/>
      <c r="H1026" s="212">
        <v>0.84799999999999998</v>
      </c>
      <c r="I1026" s="213"/>
      <c r="J1026" s="208"/>
      <c r="K1026" s="208"/>
      <c r="L1026" s="214"/>
      <c r="M1026" s="215"/>
      <c r="N1026" s="216"/>
      <c r="O1026" s="216"/>
      <c r="P1026" s="216"/>
      <c r="Q1026" s="216"/>
      <c r="R1026" s="216"/>
      <c r="S1026" s="216"/>
      <c r="T1026" s="217"/>
      <c r="AT1026" s="218" t="s">
        <v>186</v>
      </c>
      <c r="AU1026" s="218" t="s">
        <v>89</v>
      </c>
      <c r="AV1026" s="13" t="s">
        <v>89</v>
      </c>
      <c r="AW1026" s="13" t="s">
        <v>35</v>
      </c>
      <c r="AX1026" s="13" t="s">
        <v>80</v>
      </c>
      <c r="AY1026" s="218" t="s">
        <v>177</v>
      </c>
    </row>
    <row r="1027" spans="2:51" s="15" customFormat="1">
      <c r="B1027" s="230"/>
      <c r="C1027" s="231"/>
      <c r="D1027" s="209" t="s">
        <v>186</v>
      </c>
      <c r="E1027" s="232" t="s">
        <v>1</v>
      </c>
      <c r="F1027" s="233" t="s">
        <v>1966</v>
      </c>
      <c r="G1027" s="231"/>
      <c r="H1027" s="232" t="s">
        <v>1</v>
      </c>
      <c r="I1027" s="234"/>
      <c r="J1027" s="231"/>
      <c r="K1027" s="231"/>
      <c r="L1027" s="235"/>
      <c r="M1027" s="236"/>
      <c r="N1027" s="237"/>
      <c r="O1027" s="237"/>
      <c r="P1027" s="237"/>
      <c r="Q1027" s="237"/>
      <c r="R1027" s="237"/>
      <c r="S1027" s="237"/>
      <c r="T1027" s="238"/>
      <c r="AT1027" s="239" t="s">
        <v>186</v>
      </c>
      <c r="AU1027" s="239" t="s">
        <v>89</v>
      </c>
      <c r="AV1027" s="15" t="s">
        <v>87</v>
      </c>
      <c r="AW1027" s="15" t="s">
        <v>35</v>
      </c>
      <c r="AX1027" s="15" t="s">
        <v>80</v>
      </c>
      <c r="AY1027" s="239" t="s">
        <v>177</v>
      </c>
    </row>
    <row r="1028" spans="2:51" s="13" customFormat="1">
      <c r="B1028" s="207"/>
      <c r="C1028" s="208"/>
      <c r="D1028" s="209" t="s">
        <v>186</v>
      </c>
      <c r="E1028" s="210" t="s">
        <v>1</v>
      </c>
      <c r="F1028" s="211" t="s">
        <v>1967</v>
      </c>
      <c r="G1028" s="208"/>
      <c r="H1028" s="212">
        <v>0.48699999999999999</v>
      </c>
      <c r="I1028" s="213"/>
      <c r="J1028" s="208"/>
      <c r="K1028" s="208"/>
      <c r="L1028" s="214"/>
      <c r="M1028" s="215"/>
      <c r="N1028" s="216"/>
      <c r="O1028" s="216"/>
      <c r="P1028" s="216"/>
      <c r="Q1028" s="216"/>
      <c r="R1028" s="216"/>
      <c r="S1028" s="216"/>
      <c r="T1028" s="217"/>
      <c r="AT1028" s="218" t="s">
        <v>186</v>
      </c>
      <c r="AU1028" s="218" t="s">
        <v>89</v>
      </c>
      <c r="AV1028" s="13" t="s">
        <v>89</v>
      </c>
      <c r="AW1028" s="13" t="s">
        <v>35</v>
      </c>
      <c r="AX1028" s="13" t="s">
        <v>80</v>
      </c>
      <c r="AY1028" s="218" t="s">
        <v>177</v>
      </c>
    </row>
    <row r="1029" spans="2:51" s="15" customFormat="1">
      <c r="B1029" s="230"/>
      <c r="C1029" s="231"/>
      <c r="D1029" s="209" t="s">
        <v>186</v>
      </c>
      <c r="E1029" s="232" t="s">
        <v>1</v>
      </c>
      <c r="F1029" s="233" t="s">
        <v>1968</v>
      </c>
      <c r="G1029" s="231"/>
      <c r="H1029" s="232" t="s">
        <v>1</v>
      </c>
      <c r="I1029" s="234"/>
      <c r="J1029" s="231"/>
      <c r="K1029" s="231"/>
      <c r="L1029" s="235"/>
      <c r="M1029" s="236"/>
      <c r="N1029" s="237"/>
      <c r="O1029" s="237"/>
      <c r="P1029" s="237"/>
      <c r="Q1029" s="237"/>
      <c r="R1029" s="237"/>
      <c r="S1029" s="237"/>
      <c r="T1029" s="238"/>
      <c r="AT1029" s="239" t="s">
        <v>186</v>
      </c>
      <c r="AU1029" s="239" t="s">
        <v>89</v>
      </c>
      <c r="AV1029" s="15" t="s">
        <v>87</v>
      </c>
      <c r="AW1029" s="15" t="s">
        <v>35</v>
      </c>
      <c r="AX1029" s="15" t="s">
        <v>80</v>
      </c>
      <c r="AY1029" s="239" t="s">
        <v>177</v>
      </c>
    </row>
    <row r="1030" spans="2:51" s="13" customFormat="1">
      <c r="B1030" s="207"/>
      <c r="C1030" s="208"/>
      <c r="D1030" s="209" t="s">
        <v>186</v>
      </c>
      <c r="E1030" s="210" t="s">
        <v>1</v>
      </c>
      <c r="F1030" s="211" t="s">
        <v>1969</v>
      </c>
      <c r="G1030" s="208"/>
      <c r="H1030" s="212">
        <v>0.88500000000000001</v>
      </c>
      <c r="I1030" s="213"/>
      <c r="J1030" s="208"/>
      <c r="K1030" s="208"/>
      <c r="L1030" s="214"/>
      <c r="M1030" s="215"/>
      <c r="N1030" s="216"/>
      <c r="O1030" s="216"/>
      <c r="P1030" s="216"/>
      <c r="Q1030" s="216"/>
      <c r="R1030" s="216"/>
      <c r="S1030" s="216"/>
      <c r="T1030" s="217"/>
      <c r="AT1030" s="218" t="s">
        <v>186</v>
      </c>
      <c r="AU1030" s="218" t="s">
        <v>89</v>
      </c>
      <c r="AV1030" s="13" t="s">
        <v>89</v>
      </c>
      <c r="AW1030" s="13" t="s">
        <v>35</v>
      </c>
      <c r="AX1030" s="13" t="s">
        <v>80</v>
      </c>
      <c r="AY1030" s="218" t="s">
        <v>177</v>
      </c>
    </row>
    <row r="1031" spans="2:51" s="16" customFormat="1">
      <c r="B1031" s="259"/>
      <c r="C1031" s="260"/>
      <c r="D1031" s="209" t="s">
        <v>186</v>
      </c>
      <c r="E1031" s="261" t="s">
        <v>1</v>
      </c>
      <c r="F1031" s="262" t="s">
        <v>1974</v>
      </c>
      <c r="G1031" s="260"/>
      <c r="H1031" s="263">
        <v>14.202999999999999</v>
      </c>
      <c r="I1031" s="264"/>
      <c r="J1031" s="260"/>
      <c r="K1031" s="260"/>
      <c r="L1031" s="265"/>
      <c r="M1031" s="266"/>
      <c r="N1031" s="267"/>
      <c r="O1031" s="267"/>
      <c r="P1031" s="267"/>
      <c r="Q1031" s="267"/>
      <c r="R1031" s="267"/>
      <c r="S1031" s="267"/>
      <c r="T1031" s="268"/>
      <c r="AT1031" s="269" t="s">
        <v>186</v>
      </c>
      <c r="AU1031" s="269" t="s">
        <v>89</v>
      </c>
      <c r="AV1031" s="16" t="s">
        <v>178</v>
      </c>
      <c r="AW1031" s="16" t="s">
        <v>35</v>
      </c>
      <c r="AX1031" s="16" t="s">
        <v>80</v>
      </c>
      <c r="AY1031" s="269" t="s">
        <v>177</v>
      </c>
    </row>
    <row r="1032" spans="2:51" s="15" customFormat="1">
      <c r="B1032" s="230"/>
      <c r="C1032" s="231"/>
      <c r="D1032" s="209" t="s">
        <v>186</v>
      </c>
      <c r="E1032" s="232" t="s">
        <v>1</v>
      </c>
      <c r="F1032" s="233" t="s">
        <v>1975</v>
      </c>
      <c r="G1032" s="231"/>
      <c r="H1032" s="232" t="s">
        <v>1</v>
      </c>
      <c r="I1032" s="234"/>
      <c r="J1032" s="231"/>
      <c r="K1032" s="231"/>
      <c r="L1032" s="235"/>
      <c r="M1032" s="236"/>
      <c r="N1032" s="237"/>
      <c r="O1032" s="237"/>
      <c r="P1032" s="237"/>
      <c r="Q1032" s="237"/>
      <c r="R1032" s="237"/>
      <c r="S1032" s="237"/>
      <c r="T1032" s="238"/>
      <c r="AT1032" s="239" t="s">
        <v>186</v>
      </c>
      <c r="AU1032" s="239" t="s">
        <v>89</v>
      </c>
      <c r="AV1032" s="15" t="s">
        <v>87</v>
      </c>
      <c r="AW1032" s="15" t="s">
        <v>35</v>
      </c>
      <c r="AX1032" s="15" t="s">
        <v>80</v>
      </c>
      <c r="AY1032" s="239" t="s">
        <v>177</v>
      </c>
    </row>
    <row r="1033" spans="2:51" s="15" customFormat="1">
      <c r="B1033" s="230"/>
      <c r="C1033" s="231"/>
      <c r="D1033" s="209" t="s">
        <v>186</v>
      </c>
      <c r="E1033" s="232" t="s">
        <v>1</v>
      </c>
      <c r="F1033" s="233" t="s">
        <v>1976</v>
      </c>
      <c r="G1033" s="231"/>
      <c r="H1033" s="232" t="s">
        <v>1</v>
      </c>
      <c r="I1033" s="234"/>
      <c r="J1033" s="231"/>
      <c r="K1033" s="231"/>
      <c r="L1033" s="235"/>
      <c r="M1033" s="236"/>
      <c r="N1033" s="237"/>
      <c r="O1033" s="237"/>
      <c r="P1033" s="237"/>
      <c r="Q1033" s="237"/>
      <c r="R1033" s="237"/>
      <c r="S1033" s="237"/>
      <c r="T1033" s="238"/>
      <c r="AT1033" s="239" t="s">
        <v>186</v>
      </c>
      <c r="AU1033" s="239" t="s">
        <v>89</v>
      </c>
      <c r="AV1033" s="15" t="s">
        <v>87</v>
      </c>
      <c r="AW1033" s="15" t="s">
        <v>35</v>
      </c>
      <c r="AX1033" s="15" t="s">
        <v>80</v>
      </c>
      <c r="AY1033" s="239" t="s">
        <v>177</v>
      </c>
    </row>
    <row r="1034" spans="2:51" s="13" customFormat="1">
      <c r="B1034" s="207"/>
      <c r="C1034" s="208"/>
      <c r="D1034" s="209" t="s">
        <v>186</v>
      </c>
      <c r="E1034" s="210" t="s">
        <v>1</v>
      </c>
      <c r="F1034" s="211" t="s">
        <v>1977</v>
      </c>
      <c r="G1034" s="208"/>
      <c r="H1034" s="212">
        <v>1.35</v>
      </c>
      <c r="I1034" s="213"/>
      <c r="J1034" s="208"/>
      <c r="K1034" s="208"/>
      <c r="L1034" s="214"/>
      <c r="M1034" s="215"/>
      <c r="N1034" s="216"/>
      <c r="O1034" s="216"/>
      <c r="P1034" s="216"/>
      <c r="Q1034" s="216"/>
      <c r="R1034" s="216"/>
      <c r="S1034" s="216"/>
      <c r="T1034" s="217"/>
      <c r="AT1034" s="218" t="s">
        <v>186</v>
      </c>
      <c r="AU1034" s="218" t="s">
        <v>89</v>
      </c>
      <c r="AV1034" s="13" t="s">
        <v>89</v>
      </c>
      <c r="AW1034" s="13" t="s">
        <v>35</v>
      </c>
      <c r="AX1034" s="13" t="s">
        <v>80</v>
      </c>
      <c r="AY1034" s="218" t="s">
        <v>177</v>
      </c>
    </row>
    <row r="1035" spans="2:51" s="13" customFormat="1">
      <c r="B1035" s="207"/>
      <c r="C1035" s="208"/>
      <c r="D1035" s="209" t="s">
        <v>186</v>
      </c>
      <c r="E1035" s="210" t="s">
        <v>1</v>
      </c>
      <c r="F1035" s="211" t="s">
        <v>1978</v>
      </c>
      <c r="G1035" s="208"/>
      <c r="H1035" s="212">
        <v>1.575</v>
      </c>
      <c r="I1035" s="213"/>
      <c r="J1035" s="208"/>
      <c r="K1035" s="208"/>
      <c r="L1035" s="214"/>
      <c r="M1035" s="215"/>
      <c r="N1035" s="216"/>
      <c r="O1035" s="216"/>
      <c r="P1035" s="216"/>
      <c r="Q1035" s="216"/>
      <c r="R1035" s="216"/>
      <c r="S1035" s="216"/>
      <c r="T1035" s="217"/>
      <c r="AT1035" s="218" t="s">
        <v>186</v>
      </c>
      <c r="AU1035" s="218" t="s">
        <v>89</v>
      </c>
      <c r="AV1035" s="13" t="s">
        <v>89</v>
      </c>
      <c r="AW1035" s="13" t="s">
        <v>35</v>
      </c>
      <c r="AX1035" s="13" t="s">
        <v>80</v>
      </c>
      <c r="AY1035" s="218" t="s">
        <v>177</v>
      </c>
    </row>
    <row r="1036" spans="2:51" s="15" customFormat="1">
      <c r="B1036" s="230"/>
      <c r="C1036" s="231"/>
      <c r="D1036" s="209" t="s">
        <v>186</v>
      </c>
      <c r="E1036" s="232" t="s">
        <v>1</v>
      </c>
      <c r="F1036" s="233" t="s">
        <v>1979</v>
      </c>
      <c r="G1036" s="231"/>
      <c r="H1036" s="232" t="s">
        <v>1</v>
      </c>
      <c r="I1036" s="234"/>
      <c r="J1036" s="231"/>
      <c r="K1036" s="231"/>
      <c r="L1036" s="235"/>
      <c r="M1036" s="236"/>
      <c r="N1036" s="237"/>
      <c r="O1036" s="237"/>
      <c r="P1036" s="237"/>
      <c r="Q1036" s="237"/>
      <c r="R1036" s="237"/>
      <c r="S1036" s="237"/>
      <c r="T1036" s="238"/>
      <c r="AT1036" s="239" t="s">
        <v>186</v>
      </c>
      <c r="AU1036" s="239" t="s">
        <v>89</v>
      </c>
      <c r="AV1036" s="15" t="s">
        <v>87</v>
      </c>
      <c r="AW1036" s="15" t="s">
        <v>35</v>
      </c>
      <c r="AX1036" s="15" t="s">
        <v>80</v>
      </c>
      <c r="AY1036" s="239" t="s">
        <v>177</v>
      </c>
    </row>
    <row r="1037" spans="2:51" s="13" customFormat="1">
      <c r="B1037" s="207"/>
      <c r="C1037" s="208"/>
      <c r="D1037" s="209" t="s">
        <v>186</v>
      </c>
      <c r="E1037" s="210" t="s">
        <v>1</v>
      </c>
      <c r="F1037" s="211" t="s">
        <v>1980</v>
      </c>
      <c r="G1037" s="208"/>
      <c r="H1037" s="212">
        <v>0.98</v>
      </c>
      <c r="I1037" s="213"/>
      <c r="J1037" s="208"/>
      <c r="K1037" s="208"/>
      <c r="L1037" s="214"/>
      <c r="M1037" s="215"/>
      <c r="N1037" s="216"/>
      <c r="O1037" s="216"/>
      <c r="P1037" s="216"/>
      <c r="Q1037" s="216"/>
      <c r="R1037" s="216"/>
      <c r="S1037" s="216"/>
      <c r="T1037" s="217"/>
      <c r="AT1037" s="218" t="s">
        <v>186</v>
      </c>
      <c r="AU1037" s="218" t="s">
        <v>89</v>
      </c>
      <c r="AV1037" s="13" t="s">
        <v>89</v>
      </c>
      <c r="AW1037" s="13" t="s">
        <v>35</v>
      </c>
      <c r="AX1037" s="13" t="s">
        <v>80</v>
      </c>
      <c r="AY1037" s="218" t="s">
        <v>177</v>
      </c>
    </row>
    <row r="1038" spans="2:51" s="13" customFormat="1">
      <c r="B1038" s="207"/>
      <c r="C1038" s="208"/>
      <c r="D1038" s="209" t="s">
        <v>186</v>
      </c>
      <c r="E1038" s="210" t="s">
        <v>1</v>
      </c>
      <c r="F1038" s="211" t="s">
        <v>1981</v>
      </c>
      <c r="G1038" s="208"/>
      <c r="H1038" s="212">
        <v>0.73499999999999999</v>
      </c>
      <c r="I1038" s="213"/>
      <c r="J1038" s="208"/>
      <c r="K1038" s="208"/>
      <c r="L1038" s="214"/>
      <c r="M1038" s="215"/>
      <c r="N1038" s="216"/>
      <c r="O1038" s="216"/>
      <c r="P1038" s="216"/>
      <c r="Q1038" s="216"/>
      <c r="R1038" s="216"/>
      <c r="S1038" s="216"/>
      <c r="T1038" s="217"/>
      <c r="AT1038" s="218" t="s">
        <v>186</v>
      </c>
      <c r="AU1038" s="218" t="s">
        <v>89</v>
      </c>
      <c r="AV1038" s="13" t="s">
        <v>89</v>
      </c>
      <c r="AW1038" s="13" t="s">
        <v>35</v>
      </c>
      <c r="AX1038" s="13" t="s">
        <v>80</v>
      </c>
      <c r="AY1038" s="218" t="s">
        <v>177</v>
      </c>
    </row>
    <row r="1039" spans="2:51" s="13" customFormat="1">
      <c r="B1039" s="207"/>
      <c r="C1039" s="208"/>
      <c r="D1039" s="209" t="s">
        <v>186</v>
      </c>
      <c r="E1039" s="210" t="s">
        <v>1</v>
      </c>
      <c r="F1039" s="211" t="s">
        <v>1982</v>
      </c>
      <c r="G1039" s="208"/>
      <c r="H1039" s="212">
        <v>0.73499999999999999</v>
      </c>
      <c r="I1039" s="213"/>
      <c r="J1039" s="208"/>
      <c r="K1039" s="208"/>
      <c r="L1039" s="214"/>
      <c r="M1039" s="215"/>
      <c r="N1039" s="216"/>
      <c r="O1039" s="216"/>
      <c r="P1039" s="216"/>
      <c r="Q1039" s="216"/>
      <c r="R1039" s="216"/>
      <c r="S1039" s="216"/>
      <c r="T1039" s="217"/>
      <c r="AT1039" s="218" t="s">
        <v>186</v>
      </c>
      <c r="AU1039" s="218" t="s">
        <v>89</v>
      </c>
      <c r="AV1039" s="13" t="s">
        <v>89</v>
      </c>
      <c r="AW1039" s="13" t="s">
        <v>35</v>
      </c>
      <c r="AX1039" s="13" t="s">
        <v>80</v>
      </c>
      <c r="AY1039" s="218" t="s">
        <v>177</v>
      </c>
    </row>
    <row r="1040" spans="2:51" s="15" customFormat="1">
      <c r="B1040" s="230"/>
      <c r="C1040" s="231"/>
      <c r="D1040" s="209" t="s">
        <v>186</v>
      </c>
      <c r="E1040" s="232" t="s">
        <v>1</v>
      </c>
      <c r="F1040" s="233" t="s">
        <v>1945</v>
      </c>
      <c r="G1040" s="231"/>
      <c r="H1040" s="232" t="s">
        <v>1</v>
      </c>
      <c r="I1040" s="234"/>
      <c r="J1040" s="231"/>
      <c r="K1040" s="231"/>
      <c r="L1040" s="235"/>
      <c r="M1040" s="236"/>
      <c r="N1040" s="237"/>
      <c r="O1040" s="237"/>
      <c r="P1040" s="237"/>
      <c r="Q1040" s="237"/>
      <c r="R1040" s="237"/>
      <c r="S1040" s="237"/>
      <c r="T1040" s="238"/>
      <c r="AT1040" s="239" t="s">
        <v>186</v>
      </c>
      <c r="AU1040" s="239" t="s">
        <v>89</v>
      </c>
      <c r="AV1040" s="15" t="s">
        <v>87</v>
      </c>
      <c r="AW1040" s="15" t="s">
        <v>35</v>
      </c>
      <c r="AX1040" s="15" t="s">
        <v>80</v>
      </c>
      <c r="AY1040" s="239" t="s">
        <v>177</v>
      </c>
    </row>
    <row r="1041" spans="2:51" s="13" customFormat="1">
      <c r="B1041" s="207"/>
      <c r="C1041" s="208"/>
      <c r="D1041" s="209" t="s">
        <v>186</v>
      </c>
      <c r="E1041" s="210" t="s">
        <v>1</v>
      </c>
      <c r="F1041" s="211" t="s">
        <v>1983</v>
      </c>
      <c r="G1041" s="208"/>
      <c r="H1041" s="212">
        <v>1.5</v>
      </c>
      <c r="I1041" s="213"/>
      <c r="J1041" s="208"/>
      <c r="K1041" s="208"/>
      <c r="L1041" s="214"/>
      <c r="M1041" s="215"/>
      <c r="N1041" s="216"/>
      <c r="O1041" s="216"/>
      <c r="P1041" s="216"/>
      <c r="Q1041" s="216"/>
      <c r="R1041" s="216"/>
      <c r="S1041" s="216"/>
      <c r="T1041" s="217"/>
      <c r="AT1041" s="218" t="s">
        <v>186</v>
      </c>
      <c r="AU1041" s="218" t="s">
        <v>89</v>
      </c>
      <c r="AV1041" s="13" t="s">
        <v>89</v>
      </c>
      <c r="AW1041" s="13" t="s">
        <v>35</v>
      </c>
      <c r="AX1041" s="13" t="s">
        <v>80</v>
      </c>
      <c r="AY1041" s="218" t="s">
        <v>177</v>
      </c>
    </row>
    <row r="1042" spans="2:51" s="13" customFormat="1">
      <c r="B1042" s="207"/>
      <c r="C1042" s="208"/>
      <c r="D1042" s="209" t="s">
        <v>186</v>
      </c>
      <c r="E1042" s="210" t="s">
        <v>1</v>
      </c>
      <c r="F1042" s="211" t="s">
        <v>1984</v>
      </c>
      <c r="G1042" s="208"/>
      <c r="H1042" s="212">
        <v>1</v>
      </c>
      <c r="I1042" s="213"/>
      <c r="J1042" s="208"/>
      <c r="K1042" s="208"/>
      <c r="L1042" s="214"/>
      <c r="M1042" s="215"/>
      <c r="N1042" s="216"/>
      <c r="O1042" s="216"/>
      <c r="P1042" s="216"/>
      <c r="Q1042" s="216"/>
      <c r="R1042" s="216"/>
      <c r="S1042" s="216"/>
      <c r="T1042" s="217"/>
      <c r="AT1042" s="218" t="s">
        <v>186</v>
      </c>
      <c r="AU1042" s="218" t="s">
        <v>89</v>
      </c>
      <c r="AV1042" s="13" t="s">
        <v>89</v>
      </c>
      <c r="AW1042" s="13" t="s">
        <v>35</v>
      </c>
      <c r="AX1042" s="13" t="s">
        <v>80</v>
      </c>
      <c r="AY1042" s="218" t="s">
        <v>177</v>
      </c>
    </row>
    <row r="1043" spans="2:51" s="13" customFormat="1">
      <c r="B1043" s="207"/>
      <c r="C1043" s="208"/>
      <c r="D1043" s="209" t="s">
        <v>186</v>
      </c>
      <c r="E1043" s="210" t="s">
        <v>1</v>
      </c>
      <c r="F1043" s="211" t="s">
        <v>1985</v>
      </c>
      <c r="G1043" s="208"/>
      <c r="H1043" s="212">
        <v>0.75</v>
      </c>
      <c r="I1043" s="213"/>
      <c r="J1043" s="208"/>
      <c r="K1043" s="208"/>
      <c r="L1043" s="214"/>
      <c r="M1043" s="215"/>
      <c r="N1043" s="216"/>
      <c r="O1043" s="216"/>
      <c r="P1043" s="216"/>
      <c r="Q1043" s="216"/>
      <c r="R1043" s="216"/>
      <c r="S1043" s="216"/>
      <c r="T1043" s="217"/>
      <c r="AT1043" s="218" t="s">
        <v>186</v>
      </c>
      <c r="AU1043" s="218" t="s">
        <v>89</v>
      </c>
      <c r="AV1043" s="13" t="s">
        <v>89</v>
      </c>
      <c r="AW1043" s="13" t="s">
        <v>35</v>
      </c>
      <c r="AX1043" s="13" t="s">
        <v>80</v>
      </c>
      <c r="AY1043" s="218" t="s">
        <v>177</v>
      </c>
    </row>
    <row r="1044" spans="2:51" s="13" customFormat="1">
      <c r="B1044" s="207"/>
      <c r="C1044" s="208"/>
      <c r="D1044" s="209" t="s">
        <v>186</v>
      </c>
      <c r="E1044" s="210" t="s">
        <v>1</v>
      </c>
      <c r="F1044" s="211" t="s">
        <v>1986</v>
      </c>
      <c r="G1044" s="208"/>
      <c r="H1044" s="212">
        <v>3</v>
      </c>
      <c r="I1044" s="213"/>
      <c r="J1044" s="208"/>
      <c r="K1044" s="208"/>
      <c r="L1044" s="214"/>
      <c r="M1044" s="215"/>
      <c r="N1044" s="216"/>
      <c r="O1044" s="216"/>
      <c r="P1044" s="216"/>
      <c r="Q1044" s="216"/>
      <c r="R1044" s="216"/>
      <c r="S1044" s="216"/>
      <c r="T1044" s="217"/>
      <c r="AT1044" s="218" t="s">
        <v>186</v>
      </c>
      <c r="AU1044" s="218" t="s">
        <v>89</v>
      </c>
      <c r="AV1044" s="13" t="s">
        <v>89</v>
      </c>
      <c r="AW1044" s="13" t="s">
        <v>35</v>
      </c>
      <c r="AX1044" s="13" t="s">
        <v>80</v>
      </c>
      <c r="AY1044" s="218" t="s">
        <v>177</v>
      </c>
    </row>
    <row r="1045" spans="2:51" s="13" customFormat="1">
      <c r="B1045" s="207"/>
      <c r="C1045" s="208"/>
      <c r="D1045" s="209" t="s">
        <v>186</v>
      </c>
      <c r="E1045" s="210" t="s">
        <v>1</v>
      </c>
      <c r="F1045" s="211" t="s">
        <v>1987</v>
      </c>
      <c r="G1045" s="208"/>
      <c r="H1045" s="212">
        <v>1.25</v>
      </c>
      <c r="I1045" s="213"/>
      <c r="J1045" s="208"/>
      <c r="K1045" s="208"/>
      <c r="L1045" s="214"/>
      <c r="M1045" s="215"/>
      <c r="N1045" s="216"/>
      <c r="O1045" s="216"/>
      <c r="P1045" s="216"/>
      <c r="Q1045" s="216"/>
      <c r="R1045" s="216"/>
      <c r="S1045" s="216"/>
      <c r="T1045" s="217"/>
      <c r="AT1045" s="218" t="s">
        <v>186</v>
      </c>
      <c r="AU1045" s="218" t="s">
        <v>89</v>
      </c>
      <c r="AV1045" s="13" t="s">
        <v>89</v>
      </c>
      <c r="AW1045" s="13" t="s">
        <v>35</v>
      </c>
      <c r="AX1045" s="13" t="s">
        <v>80</v>
      </c>
      <c r="AY1045" s="218" t="s">
        <v>177</v>
      </c>
    </row>
    <row r="1046" spans="2:51" s="15" customFormat="1">
      <c r="B1046" s="230"/>
      <c r="C1046" s="231"/>
      <c r="D1046" s="209" t="s">
        <v>186</v>
      </c>
      <c r="E1046" s="232" t="s">
        <v>1</v>
      </c>
      <c r="F1046" s="233" t="s">
        <v>1951</v>
      </c>
      <c r="G1046" s="231"/>
      <c r="H1046" s="232" t="s">
        <v>1</v>
      </c>
      <c r="I1046" s="234"/>
      <c r="J1046" s="231"/>
      <c r="K1046" s="231"/>
      <c r="L1046" s="235"/>
      <c r="M1046" s="236"/>
      <c r="N1046" s="237"/>
      <c r="O1046" s="237"/>
      <c r="P1046" s="237"/>
      <c r="Q1046" s="237"/>
      <c r="R1046" s="237"/>
      <c r="S1046" s="237"/>
      <c r="T1046" s="238"/>
      <c r="AT1046" s="239" t="s">
        <v>186</v>
      </c>
      <c r="AU1046" s="239" t="s">
        <v>89</v>
      </c>
      <c r="AV1046" s="15" t="s">
        <v>87</v>
      </c>
      <c r="AW1046" s="15" t="s">
        <v>35</v>
      </c>
      <c r="AX1046" s="15" t="s">
        <v>80</v>
      </c>
      <c r="AY1046" s="239" t="s">
        <v>177</v>
      </c>
    </row>
    <row r="1047" spans="2:51" s="13" customFormat="1">
      <c r="B1047" s="207"/>
      <c r="C1047" s="208"/>
      <c r="D1047" s="209" t="s">
        <v>186</v>
      </c>
      <c r="E1047" s="210" t="s">
        <v>1</v>
      </c>
      <c r="F1047" s="211" t="s">
        <v>1988</v>
      </c>
      <c r="G1047" s="208"/>
      <c r="H1047" s="212">
        <v>1.02</v>
      </c>
      <c r="I1047" s="213"/>
      <c r="J1047" s="208"/>
      <c r="K1047" s="208"/>
      <c r="L1047" s="214"/>
      <c r="M1047" s="215"/>
      <c r="N1047" s="216"/>
      <c r="O1047" s="216"/>
      <c r="P1047" s="216"/>
      <c r="Q1047" s="216"/>
      <c r="R1047" s="216"/>
      <c r="S1047" s="216"/>
      <c r="T1047" s="217"/>
      <c r="AT1047" s="218" t="s">
        <v>186</v>
      </c>
      <c r="AU1047" s="218" t="s">
        <v>89</v>
      </c>
      <c r="AV1047" s="13" t="s">
        <v>89</v>
      </c>
      <c r="AW1047" s="13" t="s">
        <v>35</v>
      </c>
      <c r="AX1047" s="13" t="s">
        <v>80</v>
      </c>
      <c r="AY1047" s="218" t="s">
        <v>177</v>
      </c>
    </row>
    <row r="1048" spans="2:51" s="13" customFormat="1">
      <c r="B1048" s="207"/>
      <c r="C1048" s="208"/>
      <c r="D1048" s="209" t="s">
        <v>186</v>
      </c>
      <c r="E1048" s="210" t="s">
        <v>1</v>
      </c>
      <c r="F1048" s="211" t="s">
        <v>1989</v>
      </c>
      <c r="G1048" s="208"/>
      <c r="H1048" s="212">
        <v>3.8250000000000002</v>
      </c>
      <c r="I1048" s="213"/>
      <c r="J1048" s="208"/>
      <c r="K1048" s="208"/>
      <c r="L1048" s="214"/>
      <c r="M1048" s="215"/>
      <c r="N1048" s="216"/>
      <c r="O1048" s="216"/>
      <c r="P1048" s="216"/>
      <c r="Q1048" s="216"/>
      <c r="R1048" s="216"/>
      <c r="S1048" s="216"/>
      <c r="T1048" s="217"/>
      <c r="AT1048" s="218" t="s">
        <v>186</v>
      </c>
      <c r="AU1048" s="218" t="s">
        <v>89</v>
      </c>
      <c r="AV1048" s="13" t="s">
        <v>89</v>
      </c>
      <c r="AW1048" s="13" t="s">
        <v>35</v>
      </c>
      <c r="AX1048" s="13" t="s">
        <v>80</v>
      </c>
      <c r="AY1048" s="218" t="s">
        <v>177</v>
      </c>
    </row>
    <row r="1049" spans="2:51" s="13" customFormat="1">
      <c r="B1049" s="207"/>
      <c r="C1049" s="208"/>
      <c r="D1049" s="209" t="s">
        <v>186</v>
      </c>
      <c r="E1049" s="210" t="s">
        <v>1</v>
      </c>
      <c r="F1049" s="211" t="s">
        <v>1990</v>
      </c>
      <c r="G1049" s="208"/>
      <c r="H1049" s="212">
        <v>3.06</v>
      </c>
      <c r="I1049" s="213"/>
      <c r="J1049" s="208"/>
      <c r="K1049" s="208"/>
      <c r="L1049" s="214"/>
      <c r="M1049" s="215"/>
      <c r="N1049" s="216"/>
      <c r="O1049" s="216"/>
      <c r="P1049" s="216"/>
      <c r="Q1049" s="216"/>
      <c r="R1049" s="216"/>
      <c r="S1049" s="216"/>
      <c r="T1049" s="217"/>
      <c r="AT1049" s="218" t="s">
        <v>186</v>
      </c>
      <c r="AU1049" s="218" t="s">
        <v>89</v>
      </c>
      <c r="AV1049" s="13" t="s">
        <v>89</v>
      </c>
      <c r="AW1049" s="13" t="s">
        <v>35</v>
      </c>
      <c r="AX1049" s="13" t="s">
        <v>80</v>
      </c>
      <c r="AY1049" s="218" t="s">
        <v>177</v>
      </c>
    </row>
    <row r="1050" spans="2:51" s="13" customFormat="1">
      <c r="B1050" s="207"/>
      <c r="C1050" s="208"/>
      <c r="D1050" s="209" t="s">
        <v>186</v>
      </c>
      <c r="E1050" s="210" t="s">
        <v>1</v>
      </c>
      <c r="F1050" s="211" t="s">
        <v>1991</v>
      </c>
      <c r="G1050" s="208"/>
      <c r="H1050" s="212">
        <v>2.5499999999999998</v>
      </c>
      <c r="I1050" s="213"/>
      <c r="J1050" s="208"/>
      <c r="K1050" s="208"/>
      <c r="L1050" s="214"/>
      <c r="M1050" s="215"/>
      <c r="N1050" s="216"/>
      <c r="O1050" s="216"/>
      <c r="P1050" s="216"/>
      <c r="Q1050" s="216"/>
      <c r="R1050" s="216"/>
      <c r="S1050" s="216"/>
      <c r="T1050" s="217"/>
      <c r="AT1050" s="218" t="s">
        <v>186</v>
      </c>
      <c r="AU1050" s="218" t="s">
        <v>89</v>
      </c>
      <c r="AV1050" s="13" t="s">
        <v>89</v>
      </c>
      <c r="AW1050" s="13" t="s">
        <v>35</v>
      </c>
      <c r="AX1050" s="13" t="s">
        <v>80</v>
      </c>
      <c r="AY1050" s="218" t="s">
        <v>177</v>
      </c>
    </row>
    <row r="1051" spans="2:51" s="15" customFormat="1">
      <c r="B1051" s="230"/>
      <c r="C1051" s="231"/>
      <c r="D1051" s="209" t="s">
        <v>186</v>
      </c>
      <c r="E1051" s="232" t="s">
        <v>1</v>
      </c>
      <c r="F1051" s="233" t="s">
        <v>1992</v>
      </c>
      <c r="G1051" s="231"/>
      <c r="H1051" s="232" t="s">
        <v>1</v>
      </c>
      <c r="I1051" s="234"/>
      <c r="J1051" s="231"/>
      <c r="K1051" s="231"/>
      <c r="L1051" s="235"/>
      <c r="M1051" s="236"/>
      <c r="N1051" s="237"/>
      <c r="O1051" s="237"/>
      <c r="P1051" s="237"/>
      <c r="Q1051" s="237"/>
      <c r="R1051" s="237"/>
      <c r="S1051" s="237"/>
      <c r="T1051" s="238"/>
      <c r="AT1051" s="239" t="s">
        <v>186</v>
      </c>
      <c r="AU1051" s="239" t="s">
        <v>89</v>
      </c>
      <c r="AV1051" s="15" t="s">
        <v>87</v>
      </c>
      <c r="AW1051" s="15" t="s">
        <v>35</v>
      </c>
      <c r="AX1051" s="15" t="s">
        <v>80</v>
      </c>
      <c r="AY1051" s="239" t="s">
        <v>177</v>
      </c>
    </row>
    <row r="1052" spans="2:51" s="13" customFormat="1">
      <c r="B1052" s="207"/>
      <c r="C1052" s="208"/>
      <c r="D1052" s="209" t="s">
        <v>186</v>
      </c>
      <c r="E1052" s="210" t="s">
        <v>1</v>
      </c>
      <c r="F1052" s="211" t="s">
        <v>1993</v>
      </c>
      <c r="G1052" s="208"/>
      <c r="H1052" s="212">
        <v>0.56799999999999995</v>
      </c>
      <c r="I1052" s="213"/>
      <c r="J1052" s="208"/>
      <c r="K1052" s="208"/>
      <c r="L1052" s="214"/>
      <c r="M1052" s="215"/>
      <c r="N1052" s="216"/>
      <c r="O1052" s="216"/>
      <c r="P1052" s="216"/>
      <c r="Q1052" s="216"/>
      <c r="R1052" s="216"/>
      <c r="S1052" s="216"/>
      <c r="T1052" s="217"/>
      <c r="AT1052" s="218" t="s">
        <v>186</v>
      </c>
      <c r="AU1052" s="218" t="s">
        <v>89</v>
      </c>
      <c r="AV1052" s="13" t="s">
        <v>89</v>
      </c>
      <c r="AW1052" s="13" t="s">
        <v>35</v>
      </c>
      <c r="AX1052" s="13" t="s">
        <v>80</v>
      </c>
      <c r="AY1052" s="218" t="s">
        <v>177</v>
      </c>
    </row>
    <row r="1053" spans="2:51" s="15" customFormat="1">
      <c r="B1053" s="230"/>
      <c r="C1053" s="231"/>
      <c r="D1053" s="209" t="s">
        <v>186</v>
      </c>
      <c r="E1053" s="232" t="s">
        <v>1</v>
      </c>
      <c r="F1053" s="233" t="s">
        <v>1994</v>
      </c>
      <c r="G1053" s="231"/>
      <c r="H1053" s="232" t="s">
        <v>1</v>
      </c>
      <c r="I1053" s="234"/>
      <c r="J1053" s="231"/>
      <c r="K1053" s="231"/>
      <c r="L1053" s="235"/>
      <c r="M1053" s="236"/>
      <c r="N1053" s="237"/>
      <c r="O1053" s="237"/>
      <c r="P1053" s="237"/>
      <c r="Q1053" s="237"/>
      <c r="R1053" s="237"/>
      <c r="S1053" s="237"/>
      <c r="T1053" s="238"/>
      <c r="AT1053" s="239" t="s">
        <v>186</v>
      </c>
      <c r="AU1053" s="239" t="s">
        <v>89</v>
      </c>
      <c r="AV1053" s="15" t="s">
        <v>87</v>
      </c>
      <c r="AW1053" s="15" t="s">
        <v>35</v>
      </c>
      <c r="AX1053" s="15" t="s">
        <v>80</v>
      </c>
      <c r="AY1053" s="239" t="s">
        <v>177</v>
      </c>
    </row>
    <row r="1054" spans="2:51" s="13" customFormat="1">
      <c r="B1054" s="207"/>
      <c r="C1054" s="208"/>
      <c r="D1054" s="209" t="s">
        <v>186</v>
      </c>
      <c r="E1054" s="210" t="s">
        <v>1</v>
      </c>
      <c r="F1054" s="211" t="s">
        <v>1995</v>
      </c>
      <c r="G1054" s="208"/>
      <c r="H1054" s="212">
        <v>0.85499999999999998</v>
      </c>
      <c r="I1054" s="213"/>
      <c r="J1054" s="208"/>
      <c r="K1054" s="208"/>
      <c r="L1054" s="214"/>
      <c r="M1054" s="215"/>
      <c r="N1054" s="216"/>
      <c r="O1054" s="216"/>
      <c r="P1054" s="216"/>
      <c r="Q1054" s="216"/>
      <c r="R1054" s="216"/>
      <c r="S1054" s="216"/>
      <c r="T1054" s="217"/>
      <c r="AT1054" s="218" t="s">
        <v>186</v>
      </c>
      <c r="AU1054" s="218" t="s">
        <v>89</v>
      </c>
      <c r="AV1054" s="13" t="s">
        <v>89</v>
      </c>
      <c r="AW1054" s="13" t="s">
        <v>35</v>
      </c>
      <c r="AX1054" s="13" t="s">
        <v>80</v>
      </c>
      <c r="AY1054" s="218" t="s">
        <v>177</v>
      </c>
    </row>
    <row r="1055" spans="2:51" s="15" customFormat="1">
      <c r="B1055" s="230"/>
      <c r="C1055" s="231"/>
      <c r="D1055" s="209" t="s">
        <v>186</v>
      </c>
      <c r="E1055" s="232" t="s">
        <v>1</v>
      </c>
      <c r="F1055" s="233" t="s">
        <v>1996</v>
      </c>
      <c r="G1055" s="231"/>
      <c r="H1055" s="232" t="s">
        <v>1</v>
      </c>
      <c r="I1055" s="234"/>
      <c r="J1055" s="231"/>
      <c r="K1055" s="231"/>
      <c r="L1055" s="235"/>
      <c r="M1055" s="236"/>
      <c r="N1055" s="237"/>
      <c r="O1055" s="237"/>
      <c r="P1055" s="237"/>
      <c r="Q1055" s="237"/>
      <c r="R1055" s="237"/>
      <c r="S1055" s="237"/>
      <c r="T1055" s="238"/>
      <c r="AT1055" s="239" t="s">
        <v>186</v>
      </c>
      <c r="AU1055" s="239" t="s">
        <v>89</v>
      </c>
      <c r="AV1055" s="15" t="s">
        <v>87</v>
      </c>
      <c r="AW1055" s="15" t="s">
        <v>35</v>
      </c>
      <c r="AX1055" s="15" t="s">
        <v>80</v>
      </c>
      <c r="AY1055" s="239" t="s">
        <v>177</v>
      </c>
    </row>
    <row r="1056" spans="2:51" s="13" customFormat="1">
      <c r="B1056" s="207"/>
      <c r="C1056" s="208"/>
      <c r="D1056" s="209" t="s">
        <v>186</v>
      </c>
      <c r="E1056" s="210" t="s">
        <v>1</v>
      </c>
      <c r="F1056" s="211" t="s">
        <v>1997</v>
      </c>
      <c r="G1056" s="208"/>
      <c r="H1056" s="212">
        <v>0.87</v>
      </c>
      <c r="I1056" s="213"/>
      <c r="J1056" s="208"/>
      <c r="K1056" s="208"/>
      <c r="L1056" s="214"/>
      <c r="M1056" s="215"/>
      <c r="N1056" s="216"/>
      <c r="O1056" s="216"/>
      <c r="P1056" s="216"/>
      <c r="Q1056" s="216"/>
      <c r="R1056" s="216"/>
      <c r="S1056" s="216"/>
      <c r="T1056" s="217"/>
      <c r="AT1056" s="218" t="s">
        <v>186</v>
      </c>
      <c r="AU1056" s="218" t="s">
        <v>89</v>
      </c>
      <c r="AV1056" s="13" t="s">
        <v>89</v>
      </c>
      <c r="AW1056" s="13" t="s">
        <v>35</v>
      </c>
      <c r="AX1056" s="13" t="s">
        <v>80</v>
      </c>
      <c r="AY1056" s="218" t="s">
        <v>177</v>
      </c>
    </row>
    <row r="1057" spans="1:65" s="15" customFormat="1">
      <c r="B1057" s="230"/>
      <c r="C1057" s="231"/>
      <c r="D1057" s="209" t="s">
        <v>186</v>
      </c>
      <c r="E1057" s="232" t="s">
        <v>1</v>
      </c>
      <c r="F1057" s="233" t="s">
        <v>1998</v>
      </c>
      <c r="G1057" s="231"/>
      <c r="H1057" s="232" t="s">
        <v>1</v>
      </c>
      <c r="I1057" s="234"/>
      <c r="J1057" s="231"/>
      <c r="K1057" s="231"/>
      <c r="L1057" s="235"/>
      <c r="M1057" s="236"/>
      <c r="N1057" s="237"/>
      <c r="O1057" s="237"/>
      <c r="P1057" s="237"/>
      <c r="Q1057" s="237"/>
      <c r="R1057" s="237"/>
      <c r="S1057" s="237"/>
      <c r="T1057" s="238"/>
      <c r="AT1057" s="239" t="s">
        <v>186</v>
      </c>
      <c r="AU1057" s="239" t="s">
        <v>89</v>
      </c>
      <c r="AV1057" s="15" t="s">
        <v>87</v>
      </c>
      <c r="AW1057" s="15" t="s">
        <v>35</v>
      </c>
      <c r="AX1057" s="15" t="s">
        <v>80</v>
      </c>
      <c r="AY1057" s="239" t="s">
        <v>177</v>
      </c>
    </row>
    <row r="1058" spans="1:65" s="13" customFormat="1">
      <c r="B1058" s="207"/>
      <c r="C1058" s="208"/>
      <c r="D1058" s="209" t="s">
        <v>186</v>
      </c>
      <c r="E1058" s="210" t="s">
        <v>1</v>
      </c>
      <c r="F1058" s="211" t="s">
        <v>1999</v>
      </c>
      <c r="G1058" s="208"/>
      <c r="H1058" s="212">
        <v>0.93</v>
      </c>
      <c r="I1058" s="213"/>
      <c r="J1058" s="208"/>
      <c r="K1058" s="208"/>
      <c r="L1058" s="214"/>
      <c r="M1058" s="215"/>
      <c r="N1058" s="216"/>
      <c r="O1058" s="216"/>
      <c r="P1058" s="216"/>
      <c r="Q1058" s="216"/>
      <c r="R1058" s="216"/>
      <c r="S1058" s="216"/>
      <c r="T1058" s="217"/>
      <c r="AT1058" s="218" t="s">
        <v>186</v>
      </c>
      <c r="AU1058" s="218" t="s">
        <v>89</v>
      </c>
      <c r="AV1058" s="13" t="s">
        <v>89</v>
      </c>
      <c r="AW1058" s="13" t="s">
        <v>35</v>
      </c>
      <c r="AX1058" s="13" t="s">
        <v>80</v>
      </c>
      <c r="AY1058" s="218" t="s">
        <v>177</v>
      </c>
    </row>
    <row r="1059" spans="1:65" s="16" customFormat="1">
      <c r="B1059" s="259"/>
      <c r="C1059" s="260"/>
      <c r="D1059" s="209" t="s">
        <v>186</v>
      </c>
      <c r="E1059" s="261" t="s">
        <v>1</v>
      </c>
      <c r="F1059" s="262" t="s">
        <v>2000</v>
      </c>
      <c r="G1059" s="260"/>
      <c r="H1059" s="263">
        <v>26.553000000000001</v>
      </c>
      <c r="I1059" s="264"/>
      <c r="J1059" s="260"/>
      <c r="K1059" s="260"/>
      <c r="L1059" s="265"/>
      <c r="M1059" s="266"/>
      <c r="N1059" s="267"/>
      <c r="O1059" s="267"/>
      <c r="P1059" s="267"/>
      <c r="Q1059" s="267"/>
      <c r="R1059" s="267"/>
      <c r="S1059" s="267"/>
      <c r="T1059" s="268"/>
      <c r="AT1059" s="269" t="s">
        <v>186</v>
      </c>
      <c r="AU1059" s="269" t="s">
        <v>89</v>
      </c>
      <c r="AV1059" s="16" t="s">
        <v>178</v>
      </c>
      <c r="AW1059" s="16" t="s">
        <v>35</v>
      </c>
      <c r="AX1059" s="16" t="s">
        <v>80</v>
      </c>
      <c r="AY1059" s="269" t="s">
        <v>177</v>
      </c>
    </row>
    <row r="1060" spans="1:65" s="15" customFormat="1">
      <c r="B1060" s="230"/>
      <c r="C1060" s="231"/>
      <c r="D1060" s="209" t="s">
        <v>186</v>
      </c>
      <c r="E1060" s="232" t="s">
        <v>1</v>
      </c>
      <c r="F1060" s="233" t="s">
        <v>913</v>
      </c>
      <c r="G1060" s="231"/>
      <c r="H1060" s="232" t="s">
        <v>1</v>
      </c>
      <c r="I1060" s="234"/>
      <c r="J1060" s="231"/>
      <c r="K1060" s="231"/>
      <c r="L1060" s="235"/>
      <c r="M1060" s="236"/>
      <c r="N1060" s="237"/>
      <c r="O1060" s="237"/>
      <c r="P1060" s="237"/>
      <c r="Q1060" s="237"/>
      <c r="R1060" s="237"/>
      <c r="S1060" s="237"/>
      <c r="T1060" s="238"/>
      <c r="AT1060" s="239" t="s">
        <v>186</v>
      </c>
      <c r="AU1060" s="239" t="s">
        <v>89</v>
      </c>
      <c r="AV1060" s="15" t="s">
        <v>87</v>
      </c>
      <c r="AW1060" s="15" t="s">
        <v>35</v>
      </c>
      <c r="AX1060" s="15" t="s">
        <v>80</v>
      </c>
      <c r="AY1060" s="239" t="s">
        <v>177</v>
      </c>
    </row>
    <row r="1061" spans="1:65" s="15" customFormat="1">
      <c r="B1061" s="230"/>
      <c r="C1061" s="231"/>
      <c r="D1061" s="209" t="s">
        <v>186</v>
      </c>
      <c r="E1061" s="232" t="s">
        <v>1</v>
      </c>
      <c r="F1061" s="233" t="s">
        <v>914</v>
      </c>
      <c r="G1061" s="231"/>
      <c r="H1061" s="232" t="s">
        <v>1</v>
      </c>
      <c r="I1061" s="234"/>
      <c r="J1061" s="231"/>
      <c r="K1061" s="231"/>
      <c r="L1061" s="235"/>
      <c r="M1061" s="236"/>
      <c r="N1061" s="237"/>
      <c r="O1061" s="237"/>
      <c r="P1061" s="237"/>
      <c r="Q1061" s="237"/>
      <c r="R1061" s="237"/>
      <c r="S1061" s="237"/>
      <c r="T1061" s="238"/>
      <c r="AT1061" s="239" t="s">
        <v>186</v>
      </c>
      <c r="AU1061" s="239" t="s">
        <v>89</v>
      </c>
      <c r="AV1061" s="15" t="s">
        <v>87</v>
      </c>
      <c r="AW1061" s="15" t="s">
        <v>35</v>
      </c>
      <c r="AX1061" s="15" t="s">
        <v>80</v>
      </c>
      <c r="AY1061" s="239" t="s">
        <v>177</v>
      </c>
    </row>
    <row r="1062" spans="1:65" s="13" customFormat="1">
      <c r="B1062" s="207"/>
      <c r="C1062" s="208"/>
      <c r="D1062" s="209" t="s">
        <v>186</v>
      </c>
      <c r="E1062" s="210" t="s">
        <v>1</v>
      </c>
      <c r="F1062" s="211" t="s">
        <v>2001</v>
      </c>
      <c r="G1062" s="208"/>
      <c r="H1062" s="212">
        <v>16.757999999999999</v>
      </c>
      <c r="I1062" s="213"/>
      <c r="J1062" s="208"/>
      <c r="K1062" s="208"/>
      <c r="L1062" s="214"/>
      <c r="M1062" s="215"/>
      <c r="N1062" s="216"/>
      <c r="O1062" s="216"/>
      <c r="P1062" s="216"/>
      <c r="Q1062" s="216"/>
      <c r="R1062" s="216"/>
      <c r="S1062" s="216"/>
      <c r="T1062" s="217"/>
      <c r="AT1062" s="218" t="s">
        <v>186</v>
      </c>
      <c r="AU1062" s="218" t="s">
        <v>89</v>
      </c>
      <c r="AV1062" s="13" t="s">
        <v>89</v>
      </c>
      <c r="AW1062" s="13" t="s">
        <v>35</v>
      </c>
      <c r="AX1062" s="13" t="s">
        <v>80</v>
      </c>
      <c r="AY1062" s="218" t="s">
        <v>177</v>
      </c>
    </row>
    <row r="1063" spans="1:65" s="16" customFormat="1">
      <c r="B1063" s="259"/>
      <c r="C1063" s="260"/>
      <c r="D1063" s="209" t="s">
        <v>186</v>
      </c>
      <c r="E1063" s="261" t="s">
        <v>1</v>
      </c>
      <c r="F1063" s="262" t="s">
        <v>898</v>
      </c>
      <c r="G1063" s="260"/>
      <c r="H1063" s="263">
        <v>16.757999999999999</v>
      </c>
      <c r="I1063" s="264"/>
      <c r="J1063" s="260"/>
      <c r="K1063" s="260"/>
      <c r="L1063" s="265"/>
      <c r="M1063" s="266"/>
      <c r="N1063" s="267"/>
      <c r="O1063" s="267"/>
      <c r="P1063" s="267"/>
      <c r="Q1063" s="267"/>
      <c r="R1063" s="267"/>
      <c r="S1063" s="267"/>
      <c r="T1063" s="268"/>
      <c r="AT1063" s="269" t="s">
        <v>186</v>
      </c>
      <c r="AU1063" s="269" t="s">
        <v>89</v>
      </c>
      <c r="AV1063" s="16" t="s">
        <v>178</v>
      </c>
      <c r="AW1063" s="16" t="s">
        <v>35</v>
      </c>
      <c r="AX1063" s="16" t="s">
        <v>80</v>
      </c>
      <c r="AY1063" s="269" t="s">
        <v>177</v>
      </c>
    </row>
    <row r="1064" spans="1:65" s="14" customFormat="1">
      <c r="B1064" s="219"/>
      <c r="C1064" s="220"/>
      <c r="D1064" s="209" t="s">
        <v>186</v>
      </c>
      <c r="E1064" s="221" t="s">
        <v>1</v>
      </c>
      <c r="F1064" s="222" t="s">
        <v>188</v>
      </c>
      <c r="G1064" s="220"/>
      <c r="H1064" s="223">
        <v>57.514000000000003</v>
      </c>
      <c r="I1064" s="224"/>
      <c r="J1064" s="220"/>
      <c r="K1064" s="220"/>
      <c r="L1064" s="225"/>
      <c r="M1064" s="226"/>
      <c r="N1064" s="227"/>
      <c r="O1064" s="227"/>
      <c r="P1064" s="227"/>
      <c r="Q1064" s="227"/>
      <c r="R1064" s="227"/>
      <c r="S1064" s="227"/>
      <c r="T1064" s="228"/>
      <c r="AT1064" s="229" t="s">
        <v>186</v>
      </c>
      <c r="AU1064" s="229" t="s">
        <v>89</v>
      </c>
      <c r="AV1064" s="14" t="s">
        <v>184</v>
      </c>
      <c r="AW1064" s="14" t="s">
        <v>35</v>
      </c>
      <c r="AX1064" s="14" t="s">
        <v>87</v>
      </c>
      <c r="AY1064" s="229" t="s">
        <v>177</v>
      </c>
    </row>
    <row r="1065" spans="1:65" s="2" customFormat="1" ht="24.2" customHeight="1">
      <c r="A1065" s="35"/>
      <c r="B1065" s="36"/>
      <c r="C1065" s="193" t="s">
        <v>2002</v>
      </c>
      <c r="D1065" s="193" t="s">
        <v>180</v>
      </c>
      <c r="E1065" s="194" t="s">
        <v>2003</v>
      </c>
      <c r="F1065" s="195" t="s">
        <v>2004</v>
      </c>
      <c r="G1065" s="196" t="s">
        <v>199</v>
      </c>
      <c r="H1065" s="197">
        <v>57.514000000000003</v>
      </c>
      <c r="I1065" s="198"/>
      <c r="J1065" s="199">
        <f>ROUND(I1065*H1065,2)</f>
        <v>0</v>
      </c>
      <c r="K1065" s="200"/>
      <c r="L1065" s="40"/>
      <c r="M1065" s="201" t="s">
        <v>1</v>
      </c>
      <c r="N1065" s="202" t="s">
        <v>45</v>
      </c>
      <c r="O1065" s="72"/>
      <c r="P1065" s="203">
        <f>O1065*H1065</f>
        <v>0</v>
      </c>
      <c r="Q1065" s="203">
        <v>1.2E-4</v>
      </c>
      <c r="R1065" s="203">
        <f>Q1065*H1065</f>
        <v>6.9016800000000003E-3</v>
      </c>
      <c r="S1065" s="203">
        <v>0</v>
      </c>
      <c r="T1065" s="204">
        <f>S1065*H1065</f>
        <v>0</v>
      </c>
      <c r="U1065" s="35"/>
      <c r="V1065" s="35"/>
      <c r="W1065" s="35"/>
      <c r="X1065" s="35"/>
      <c r="Y1065" s="35"/>
      <c r="Z1065" s="35"/>
      <c r="AA1065" s="35"/>
      <c r="AB1065" s="35"/>
      <c r="AC1065" s="35"/>
      <c r="AD1065" s="35"/>
      <c r="AE1065" s="35"/>
      <c r="AR1065" s="205" t="s">
        <v>193</v>
      </c>
      <c r="AT1065" s="205" t="s">
        <v>180</v>
      </c>
      <c r="AU1065" s="205" t="s">
        <v>89</v>
      </c>
      <c r="AY1065" s="18" t="s">
        <v>177</v>
      </c>
      <c r="BE1065" s="206">
        <f>IF(N1065="základní",J1065,0)</f>
        <v>0</v>
      </c>
      <c r="BF1065" s="206">
        <f>IF(N1065="snížená",J1065,0)</f>
        <v>0</v>
      </c>
      <c r="BG1065" s="206">
        <f>IF(N1065="zákl. přenesená",J1065,0)</f>
        <v>0</v>
      </c>
      <c r="BH1065" s="206">
        <f>IF(N1065="sníž. přenesená",J1065,0)</f>
        <v>0</v>
      </c>
      <c r="BI1065" s="206">
        <f>IF(N1065="nulová",J1065,0)</f>
        <v>0</v>
      </c>
      <c r="BJ1065" s="18" t="s">
        <v>87</v>
      </c>
      <c r="BK1065" s="206">
        <f>ROUND(I1065*H1065,2)</f>
        <v>0</v>
      </c>
      <c r="BL1065" s="18" t="s">
        <v>193</v>
      </c>
      <c r="BM1065" s="205" t="s">
        <v>2005</v>
      </c>
    </row>
    <row r="1066" spans="1:65" s="13" customFormat="1">
      <c r="B1066" s="207"/>
      <c r="C1066" s="208"/>
      <c r="D1066" s="209" t="s">
        <v>186</v>
      </c>
      <c r="E1066" s="210" t="s">
        <v>1</v>
      </c>
      <c r="F1066" s="211" t="s">
        <v>2006</v>
      </c>
      <c r="G1066" s="208"/>
      <c r="H1066" s="212">
        <v>14.202999999999999</v>
      </c>
      <c r="I1066" s="213"/>
      <c r="J1066" s="208"/>
      <c r="K1066" s="208"/>
      <c r="L1066" s="214"/>
      <c r="M1066" s="215"/>
      <c r="N1066" s="216"/>
      <c r="O1066" s="216"/>
      <c r="P1066" s="216"/>
      <c r="Q1066" s="216"/>
      <c r="R1066" s="216"/>
      <c r="S1066" s="216"/>
      <c r="T1066" s="217"/>
      <c r="AT1066" s="218" t="s">
        <v>186</v>
      </c>
      <c r="AU1066" s="218" t="s">
        <v>89</v>
      </c>
      <c r="AV1066" s="13" t="s">
        <v>89</v>
      </c>
      <c r="AW1066" s="13" t="s">
        <v>35</v>
      </c>
      <c r="AX1066" s="13" t="s">
        <v>80</v>
      </c>
      <c r="AY1066" s="218" t="s">
        <v>177</v>
      </c>
    </row>
    <row r="1067" spans="1:65" s="13" customFormat="1">
      <c r="B1067" s="207"/>
      <c r="C1067" s="208"/>
      <c r="D1067" s="209" t="s">
        <v>186</v>
      </c>
      <c r="E1067" s="210" t="s">
        <v>1</v>
      </c>
      <c r="F1067" s="211" t="s">
        <v>2007</v>
      </c>
      <c r="G1067" s="208"/>
      <c r="H1067" s="212">
        <v>26.553000000000001</v>
      </c>
      <c r="I1067" s="213"/>
      <c r="J1067" s="208"/>
      <c r="K1067" s="208"/>
      <c r="L1067" s="214"/>
      <c r="M1067" s="215"/>
      <c r="N1067" s="216"/>
      <c r="O1067" s="216"/>
      <c r="P1067" s="216"/>
      <c r="Q1067" s="216"/>
      <c r="R1067" s="216"/>
      <c r="S1067" s="216"/>
      <c r="T1067" s="217"/>
      <c r="AT1067" s="218" t="s">
        <v>186</v>
      </c>
      <c r="AU1067" s="218" t="s">
        <v>89</v>
      </c>
      <c r="AV1067" s="13" t="s">
        <v>89</v>
      </c>
      <c r="AW1067" s="13" t="s">
        <v>35</v>
      </c>
      <c r="AX1067" s="13" t="s">
        <v>80</v>
      </c>
      <c r="AY1067" s="218" t="s">
        <v>177</v>
      </c>
    </row>
    <row r="1068" spans="1:65" s="13" customFormat="1">
      <c r="B1068" s="207"/>
      <c r="C1068" s="208"/>
      <c r="D1068" s="209" t="s">
        <v>186</v>
      </c>
      <c r="E1068" s="210" t="s">
        <v>1</v>
      </c>
      <c r="F1068" s="211" t="s">
        <v>2008</v>
      </c>
      <c r="G1068" s="208"/>
      <c r="H1068" s="212">
        <v>16.757999999999999</v>
      </c>
      <c r="I1068" s="213"/>
      <c r="J1068" s="208"/>
      <c r="K1068" s="208"/>
      <c r="L1068" s="214"/>
      <c r="M1068" s="215"/>
      <c r="N1068" s="216"/>
      <c r="O1068" s="216"/>
      <c r="P1068" s="216"/>
      <c r="Q1068" s="216"/>
      <c r="R1068" s="216"/>
      <c r="S1068" s="216"/>
      <c r="T1068" s="217"/>
      <c r="AT1068" s="218" t="s">
        <v>186</v>
      </c>
      <c r="AU1068" s="218" t="s">
        <v>89</v>
      </c>
      <c r="AV1068" s="13" t="s">
        <v>89</v>
      </c>
      <c r="AW1068" s="13" t="s">
        <v>35</v>
      </c>
      <c r="AX1068" s="13" t="s">
        <v>80</v>
      </c>
      <c r="AY1068" s="218" t="s">
        <v>177</v>
      </c>
    </row>
    <row r="1069" spans="1:65" s="14" customFormat="1">
      <c r="B1069" s="219"/>
      <c r="C1069" s="220"/>
      <c r="D1069" s="209" t="s">
        <v>186</v>
      </c>
      <c r="E1069" s="221" t="s">
        <v>1</v>
      </c>
      <c r="F1069" s="222" t="s">
        <v>188</v>
      </c>
      <c r="G1069" s="220"/>
      <c r="H1069" s="223">
        <v>57.514000000000003</v>
      </c>
      <c r="I1069" s="224"/>
      <c r="J1069" s="220"/>
      <c r="K1069" s="220"/>
      <c r="L1069" s="225"/>
      <c r="M1069" s="226"/>
      <c r="N1069" s="227"/>
      <c r="O1069" s="227"/>
      <c r="P1069" s="227"/>
      <c r="Q1069" s="227"/>
      <c r="R1069" s="227"/>
      <c r="S1069" s="227"/>
      <c r="T1069" s="228"/>
      <c r="AT1069" s="229" t="s">
        <v>186</v>
      </c>
      <c r="AU1069" s="229" t="s">
        <v>89</v>
      </c>
      <c r="AV1069" s="14" t="s">
        <v>184</v>
      </c>
      <c r="AW1069" s="14" t="s">
        <v>35</v>
      </c>
      <c r="AX1069" s="14" t="s">
        <v>87</v>
      </c>
      <c r="AY1069" s="229" t="s">
        <v>177</v>
      </c>
    </row>
    <row r="1070" spans="1:65" s="2" customFormat="1" ht="24.2" customHeight="1">
      <c r="A1070" s="35"/>
      <c r="B1070" s="36"/>
      <c r="C1070" s="193" t="s">
        <v>2009</v>
      </c>
      <c r="D1070" s="193" t="s">
        <v>180</v>
      </c>
      <c r="E1070" s="194" t="s">
        <v>2010</v>
      </c>
      <c r="F1070" s="195" t="s">
        <v>2011</v>
      </c>
      <c r="G1070" s="196" t="s">
        <v>199</v>
      </c>
      <c r="H1070" s="197">
        <v>40.756</v>
      </c>
      <c r="I1070" s="198"/>
      <c r="J1070" s="199">
        <f>ROUND(I1070*H1070,2)</f>
        <v>0</v>
      </c>
      <c r="K1070" s="200"/>
      <c r="L1070" s="40"/>
      <c r="M1070" s="201" t="s">
        <v>1</v>
      </c>
      <c r="N1070" s="202" t="s">
        <v>45</v>
      </c>
      <c r="O1070" s="72"/>
      <c r="P1070" s="203">
        <f>O1070*H1070</f>
        <v>0</v>
      </c>
      <c r="Q1070" s="203">
        <v>1.2E-4</v>
      </c>
      <c r="R1070" s="203">
        <f>Q1070*H1070</f>
        <v>4.8907200000000003E-3</v>
      </c>
      <c r="S1070" s="203">
        <v>0</v>
      </c>
      <c r="T1070" s="204">
        <f>S1070*H1070</f>
        <v>0</v>
      </c>
      <c r="U1070" s="35"/>
      <c r="V1070" s="35"/>
      <c r="W1070" s="35"/>
      <c r="X1070" s="35"/>
      <c r="Y1070" s="35"/>
      <c r="Z1070" s="35"/>
      <c r="AA1070" s="35"/>
      <c r="AB1070" s="35"/>
      <c r="AC1070" s="35"/>
      <c r="AD1070" s="35"/>
      <c r="AE1070" s="35"/>
      <c r="AR1070" s="205" t="s">
        <v>193</v>
      </c>
      <c r="AT1070" s="205" t="s">
        <v>180</v>
      </c>
      <c r="AU1070" s="205" t="s">
        <v>89</v>
      </c>
      <c r="AY1070" s="18" t="s">
        <v>177</v>
      </c>
      <c r="BE1070" s="206">
        <f>IF(N1070="základní",J1070,0)</f>
        <v>0</v>
      </c>
      <c r="BF1070" s="206">
        <f>IF(N1070="snížená",J1070,0)</f>
        <v>0</v>
      </c>
      <c r="BG1070" s="206">
        <f>IF(N1070="zákl. přenesená",J1070,0)</f>
        <v>0</v>
      </c>
      <c r="BH1070" s="206">
        <f>IF(N1070="sníž. přenesená",J1070,0)</f>
        <v>0</v>
      </c>
      <c r="BI1070" s="206">
        <f>IF(N1070="nulová",J1070,0)</f>
        <v>0</v>
      </c>
      <c r="BJ1070" s="18" t="s">
        <v>87</v>
      </c>
      <c r="BK1070" s="206">
        <f>ROUND(I1070*H1070,2)</f>
        <v>0</v>
      </c>
      <c r="BL1070" s="18" t="s">
        <v>193</v>
      </c>
      <c r="BM1070" s="205" t="s">
        <v>2012</v>
      </c>
    </row>
    <row r="1071" spans="1:65" s="13" customFormat="1">
      <c r="B1071" s="207"/>
      <c r="C1071" s="208"/>
      <c r="D1071" s="209" t="s">
        <v>186</v>
      </c>
      <c r="E1071" s="210" t="s">
        <v>1</v>
      </c>
      <c r="F1071" s="211" t="s">
        <v>2006</v>
      </c>
      <c r="G1071" s="208"/>
      <c r="H1071" s="212">
        <v>14.202999999999999</v>
      </c>
      <c r="I1071" s="213"/>
      <c r="J1071" s="208"/>
      <c r="K1071" s="208"/>
      <c r="L1071" s="214"/>
      <c r="M1071" s="215"/>
      <c r="N1071" s="216"/>
      <c r="O1071" s="216"/>
      <c r="P1071" s="216"/>
      <c r="Q1071" s="216"/>
      <c r="R1071" s="216"/>
      <c r="S1071" s="216"/>
      <c r="T1071" s="217"/>
      <c r="AT1071" s="218" t="s">
        <v>186</v>
      </c>
      <c r="AU1071" s="218" t="s">
        <v>89</v>
      </c>
      <c r="AV1071" s="13" t="s">
        <v>89</v>
      </c>
      <c r="AW1071" s="13" t="s">
        <v>35</v>
      </c>
      <c r="AX1071" s="13" t="s">
        <v>80</v>
      </c>
      <c r="AY1071" s="218" t="s">
        <v>177</v>
      </c>
    </row>
    <row r="1072" spans="1:65" s="13" customFormat="1">
      <c r="B1072" s="207"/>
      <c r="C1072" s="208"/>
      <c r="D1072" s="209" t="s">
        <v>186</v>
      </c>
      <c r="E1072" s="210" t="s">
        <v>1</v>
      </c>
      <c r="F1072" s="211" t="s">
        <v>2007</v>
      </c>
      <c r="G1072" s="208"/>
      <c r="H1072" s="212">
        <v>26.553000000000001</v>
      </c>
      <c r="I1072" s="213"/>
      <c r="J1072" s="208"/>
      <c r="K1072" s="208"/>
      <c r="L1072" s="214"/>
      <c r="M1072" s="215"/>
      <c r="N1072" s="216"/>
      <c r="O1072" s="216"/>
      <c r="P1072" s="216"/>
      <c r="Q1072" s="216"/>
      <c r="R1072" s="216"/>
      <c r="S1072" s="216"/>
      <c r="T1072" s="217"/>
      <c r="AT1072" s="218" t="s">
        <v>186</v>
      </c>
      <c r="AU1072" s="218" t="s">
        <v>89</v>
      </c>
      <c r="AV1072" s="13" t="s">
        <v>89</v>
      </c>
      <c r="AW1072" s="13" t="s">
        <v>35</v>
      </c>
      <c r="AX1072" s="13" t="s">
        <v>80</v>
      </c>
      <c r="AY1072" s="218" t="s">
        <v>177</v>
      </c>
    </row>
    <row r="1073" spans="1:65" s="14" customFormat="1">
      <c r="B1073" s="219"/>
      <c r="C1073" s="220"/>
      <c r="D1073" s="209" t="s">
        <v>186</v>
      </c>
      <c r="E1073" s="221" t="s">
        <v>1</v>
      </c>
      <c r="F1073" s="222" t="s">
        <v>188</v>
      </c>
      <c r="G1073" s="220"/>
      <c r="H1073" s="223">
        <v>40.756</v>
      </c>
      <c r="I1073" s="224"/>
      <c r="J1073" s="220"/>
      <c r="K1073" s="220"/>
      <c r="L1073" s="225"/>
      <c r="M1073" s="226"/>
      <c r="N1073" s="227"/>
      <c r="O1073" s="227"/>
      <c r="P1073" s="227"/>
      <c r="Q1073" s="227"/>
      <c r="R1073" s="227"/>
      <c r="S1073" s="227"/>
      <c r="T1073" s="228"/>
      <c r="AT1073" s="229" t="s">
        <v>186</v>
      </c>
      <c r="AU1073" s="229" t="s">
        <v>89</v>
      </c>
      <c r="AV1073" s="14" t="s">
        <v>184</v>
      </c>
      <c r="AW1073" s="14" t="s">
        <v>35</v>
      </c>
      <c r="AX1073" s="14" t="s">
        <v>87</v>
      </c>
      <c r="AY1073" s="229" t="s">
        <v>177</v>
      </c>
    </row>
    <row r="1074" spans="1:65" s="12" customFormat="1" ht="22.9" customHeight="1">
      <c r="B1074" s="177"/>
      <c r="C1074" s="178"/>
      <c r="D1074" s="179" t="s">
        <v>79</v>
      </c>
      <c r="E1074" s="191" t="s">
        <v>674</v>
      </c>
      <c r="F1074" s="191" t="s">
        <v>675</v>
      </c>
      <c r="G1074" s="178"/>
      <c r="H1074" s="178"/>
      <c r="I1074" s="181"/>
      <c r="J1074" s="192">
        <f>BK1074</f>
        <v>0</v>
      </c>
      <c r="K1074" s="178"/>
      <c r="L1074" s="183"/>
      <c r="M1074" s="184"/>
      <c r="N1074" s="185"/>
      <c r="O1074" s="185"/>
      <c r="P1074" s="186">
        <f>SUM(P1075:P1076)</f>
        <v>0</v>
      </c>
      <c r="Q1074" s="185"/>
      <c r="R1074" s="186">
        <f>SUM(R1075:R1076)</f>
        <v>0.72561372000000002</v>
      </c>
      <c r="S1074" s="185"/>
      <c r="T1074" s="187">
        <f>SUM(T1075:T1076)</f>
        <v>0</v>
      </c>
      <c r="AR1074" s="188" t="s">
        <v>89</v>
      </c>
      <c r="AT1074" s="189" t="s">
        <v>79</v>
      </c>
      <c r="AU1074" s="189" t="s">
        <v>87</v>
      </c>
      <c r="AY1074" s="188" t="s">
        <v>177</v>
      </c>
      <c r="BK1074" s="190">
        <f>SUM(BK1075:BK1076)</f>
        <v>0</v>
      </c>
    </row>
    <row r="1075" spans="1:65" s="2" customFormat="1" ht="33" customHeight="1">
      <c r="A1075" s="35"/>
      <c r="B1075" s="36"/>
      <c r="C1075" s="193" t="s">
        <v>2013</v>
      </c>
      <c r="D1075" s="193" t="s">
        <v>180</v>
      </c>
      <c r="E1075" s="194" t="s">
        <v>2014</v>
      </c>
      <c r="F1075" s="195" t="s">
        <v>2015</v>
      </c>
      <c r="G1075" s="196" t="s">
        <v>199</v>
      </c>
      <c r="H1075" s="197">
        <v>2790.8220000000001</v>
      </c>
      <c r="I1075" s="198"/>
      <c r="J1075" s="199">
        <f>ROUND(I1075*H1075,2)</f>
        <v>0</v>
      </c>
      <c r="K1075" s="200"/>
      <c r="L1075" s="40"/>
      <c r="M1075" s="201" t="s">
        <v>1</v>
      </c>
      <c r="N1075" s="202" t="s">
        <v>45</v>
      </c>
      <c r="O1075" s="72"/>
      <c r="P1075" s="203">
        <f>O1075*H1075</f>
        <v>0</v>
      </c>
      <c r="Q1075" s="203">
        <v>2.5999999999999998E-4</v>
      </c>
      <c r="R1075" s="203">
        <f>Q1075*H1075</f>
        <v>0.72561372000000002</v>
      </c>
      <c r="S1075" s="203">
        <v>0</v>
      </c>
      <c r="T1075" s="204">
        <f>S1075*H1075</f>
        <v>0</v>
      </c>
      <c r="U1075" s="35"/>
      <c r="V1075" s="35"/>
      <c r="W1075" s="35"/>
      <c r="X1075" s="35"/>
      <c r="Y1075" s="35"/>
      <c r="Z1075" s="35"/>
      <c r="AA1075" s="35"/>
      <c r="AB1075" s="35"/>
      <c r="AC1075" s="35"/>
      <c r="AD1075" s="35"/>
      <c r="AE1075" s="35"/>
      <c r="AR1075" s="205" t="s">
        <v>193</v>
      </c>
      <c r="AT1075" s="205" t="s">
        <v>180</v>
      </c>
      <c r="AU1075" s="205" t="s">
        <v>89</v>
      </c>
      <c r="AY1075" s="18" t="s">
        <v>177</v>
      </c>
      <c r="BE1075" s="206">
        <f>IF(N1075="základní",J1075,0)</f>
        <v>0</v>
      </c>
      <c r="BF1075" s="206">
        <f>IF(N1075="snížená",J1075,0)</f>
        <v>0</v>
      </c>
      <c r="BG1075" s="206">
        <f>IF(N1075="zákl. přenesená",J1075,0)</f>
        <v>0</v>
      </c>
      <c r="BH1075" s="206">
        <f>IF(N1075="sníž. přenesená",J1075,0)</f>
        <v>0</v>
      </c>
      <c r="BI1075" s="206">
        <f>IF(N1075="nulová",J1075,0)</f>
        <v>0</v>
      </c>
      <c r="BJ1075" s="18" t="s">
        <v>87</v>
      </c>
      <c r="BK1075" s="206">
        <f>ROUND(I1075*H1075,2)</f>
        <v>0</v>
      </c>
      <c r="BL1075" s="18" t="s">
        <v>193</v>
      </c>
      <c r="BM1075" s="205" t="s">
        <v>2016</v>
      </c>
    </row>
    <row r="1076" spans="1:65" s="13" customFormat="1">
      <c r="B1076" s="207"/>
      <c r="C1076" s="208"/>
      <c r="D1076" s="209" t="s">
        <v>186</v>
      </c>
      <c r="E1076" s="210" t="s">
        <v>1</v>
      </c>
      <c r="F1076" s="211" t="s">
        <v>2017</v>
      </c>
      <c r="G1076" s="208"/>
      <c r="H1076" s="212">
        <v>2790.8220000000001</v>
      </c>
      <c r="I1076" s="213"/>
      <c r="J1076" s="208"/>
      <c r="K1076" s="208"/>
      <c r="L1076" s="214"/>
      <c r="M1076" s="270"/>
      <c r="N1076" s="271"/>
      <c r="O1076" s="271"/>
      <c r="P1076" s="271"/>
      <c r="Q1076" s="271"/>
      <c r="R1076" s="271"/>
      <c r="S1076" s="271"/>
      <c r="T1076" s="272"/>
      <c r="AT1076" s="218" t="s">
        <v>186</v>
      </c>
      <c r="AU1076" s="218" t="s">
        <v>89</v>
      </c>
      <c r="AV1076" s="13" t="s">
        <v>89</v>
      </c>
      <c r="AW1076" s="13" t="s">
        <v>35</v>
      </c>
      <c r="AX1076" s="13" t="s">
        <v>87</v>
      </c>
      <c r="AY1076" s="218" t="s">
        <v>177</v>
      </c>
    </row>
    <row r="1077" spans="1:65" s="2" customFormat="1" ht="6.95" customHeight="1">
      <c r="A1077" s="35"/>
      <c r="B1077" s="55"/>
      <c r="C1077" s="56"/>
      <c r="D1077" s="56"/>
      <c r="E1077" s="56"/>
      <c r="F1077" s="56"/>
      <c r="G1077" s="56"/>
      <c r="H1077" s="56"/>
      <c r="I1077" s="56"/>
      <c r="J1077" s="56"/>
      <c r="K1077" s="56"/>
      <c r="L1077" s="40"/>
      <c r="M1077" s="35"/>
      <c r="O1077" s="35"/>
      <c r="P1077" s="35"/>
      <c r="Q1077" s="35"/>
      <c r="R1077" s="35"/>
      <c r="S1077" s="35"/>
      <c r="T1077" s="35"/>
      <c r="U1077" s="35"/>
      <c r="V1077" s="35"/>
      <c r="W1077" s="35"/>
      <c r="X1077" s="35"/>
      <c r="Y1077" s="35"/>
      <c r="Z1077" s="35"/>
      <c r="AA1077" s="35"/>
      <c r="AB1077" s="35"/>
      <c r="AC1077" s="35"/>
      <c r="AD1077" s="35"/>
      <c r="AE1077" s="35"/>
    </row>
  </sheetData>
  <sheetProtection algorithmName="SHA-512" hashValue="2sp2LUzNxf0Ay6Y9v5uQjgQv64QDQl9haJG7p3lteZMhF7WgH/kOpIjhTKcgz/U/3RRju/77QNHIxf9oV4xw3Q==" saltValue="M81bTRh2EUNBdPNIh9OThm7AMwkTrGPGF76RJTQiBNhNOrF2fMhZR+Rg3kZdV+iUtn9PhtxJ5ls5/cUsjAm/mQ==" spinCount="100000" sheet="1" objects="1" scenarios="1" formatColumns="0" formatRows="0" autoFilter="0"/>
  <autoFilter ref="C140:K1076" xr:uid="{00000000-0009-0000-0000-000003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9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106</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2018</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ROUND((SUM(BE132:BE296)),  2)</f>
        <v>0</v>
      </c>
      <c r="G35" s="35"/>
      <c r="H35" s="35"/>
      <c r="I35" s="131">
        <v>0.21</v>
      </c>
      <c r="J35" s="130">
        <f>ROUND(((SUM(BE132:BE296))*I35),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ROUND((SUM(BF132:BF296)),  2)</f>
        <v>0</v>
      </c>
      <c r="G36" s="35"/>
      <c r="H36" s="35"/>
      <c r="I36" s="131">
        <v>0.12</v>
      </c>
      <c r="J36" s="130">
        <f>ROUND(((SUM(BF132:BF296))*I36),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ROUND((SUM(BG132:BG296)),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ROUND((SUM(BH132:BH296)),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ROUND((SUM(BI132:BI296)),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KJ02 - Zdravotně technická instalace - kanalizace</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J132</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2019</v>
      </c>
      <c r="E99" s="157"/>
      <c r="F99" s="157"/>
      <c r="G99" s="157"/>
      <c r="H99" s="157"/>
      <c r="I99" s="157"/>
      <c r="J99" s="158">
        <f>J133</f>
        <v>0</v>
      </c>
      <c r="K99" s="155"/>
      <c r="L99" s="159"/>
    </row>
    <row r="100" spans="1:47" s="9" customFormat="1" ht="24.95" customHeight="1">
      <c r="B100" s="154"/>
      <c r="C100" s="155"/>
      <c r="D100" s="156" t="s">
        <v>142</v>
      </c>
      <c r="E100" s="157"/>
      <c r="F100" s="157"/>
      <c r="G100" s="157"/>
      <c r="H100" s="157"/>
      <c r="I100" s="157"/>
      <c r="J100" s="158">
        <f>J134</f>
        <v>0</v>
      </c>
      <c r="K100" s="155"/>
      <c r="L100" s="159"/>
    </row>
    <row r="101" spans="1:47" s="10" customFormat="1" ht="19.899999999999999" customHeight="1">
      <c r="B101" s="160"/>
      <c r="C101" s="105"/>
      <c r="D101" s="161" t="s">
        <v>764</v>
      </c>
      <c r="E101" s="162"/>
      <c r="F101" s="162"/>
      <c r="G101" s="162"/>
      <c r="H101" s="162"/>
      <c r="I101" s="162"/>
      <c r="J101" s="163">
        <f>J135</f>
        <v>0</v>
      </c>
      <c r="K101" s="105"/>
      <c r="L101" s="164"/>
    </row>
    <row r="102" spans="1:47" s="10" customFormat="1" ht="19.899999999999999" customHeight="1">
      <c r="B102" s="160"/>
      <c r="C102" s="105"/>
      <c r="D102" s="161" t="s">
        <v>766</v>
      </c>
      <c r="E102" s="162"/>
      <c r="F102" s="162"/>
      <c r="G102" s="162"/>
      <c r="H102" s="162"/>
      <c r="I102" s="162"/>
      <c r="J102" s="163">
        <f>J167</f>
        <v>0</v>
      </c>
      <c r="K102" s="105"/>
      <c r="L102" s="164"/>
    </row>
    <row r="103" spans="1:47" s="10" customFormat="1" ht="19.899999999999999" customHeight="1">
      <c r="B103" s="160"/>
      <c r="C103" s="105"/>
      <c r="D103" s="161" t="s">
        <v>2020</v>
      </c>
      <c r="E103" s="162"/>
      <c r="F103" s="162"/>
      <c r="G103" s="162"/>
      <c r="H103" s="162"/>
      <c r="I103" s="162"/>
      <c r="J103" s="163">
        <f>J174</f>
        <v>0</v>
      </c>
      <c r="K103" s="105"/>
      <c r="L103" s="164"/>
    </row>
    <row r="104" spans="1:47" s="10" customFormat="1" ht="19.899999999999999" customHeight="1">
      <c r="B104" s="160"/>
      <c r="C104" s="105"/>
      <c r="D104" s="161" t="s">
        <v>147</v>
      </c>
      <c r="E104" s="162"/>
      <c r="F104" s="162"/>
      <c r="G104" s="162"/>
      <c r="H104" s="162"/>
      <c r="I104" s="162"/>
      <c r="J104" s="163">
        <f>J191</f>
        <v>0</v>
      </c>
      <c r="K104" s="105"/>
      <c r="L104" s="164"/>
    </row>
    <row r="105" spans="1:47" s="9" customFormat="1" ht="24.95" customHeight="1">
      <c r="B105" s="154"/>
      <c r="C105" s="155"/>
      <c r="D105" s="156" t="s">
        <v>148</v>
      </c>
      <c r="E105" s="157"/>
      <c r="F105" s="157"/>
      <c r="G105" s="157"/>
      <c r="H105" s="157"/>
      <c r="I105" s="157"/>
      <c r="J105" s="158">
        <f>J194</f>
        <v>0</v>
      </c>
      <c r="K105" s="155"/>
      <c r="L105" s="159"/>
    </row>
    <row r="106" spans="1:47" s="10" customFormat="1" ht="19.899999999999999" customHeight="1">
      <c r="B106" s="160"/>
      <c r="C106" s="105"/>
      <c r="D106" s="161" t="s">
        <v>2021</v>
      </c>
      <c r="E106" s="162"/>
      <c r="F106" s="162"/>
      <c r="G106" s="162"/>
      <c r="H106" s="162"/>
      <c r="I106" s="162"/>
      <c r="J106" s="163">
        <f>J195</f>
        <v>0</v>
      </c>
      <c r="K106" s="105"/>
      <c r="L106" s="164"/>
    </row>
    <row r="107" spans="1:47" s="10" customFormat="1" ht="19.899999999999999" customHeight="1">
      <c r="B107" s="160"/>
      <c r="C107" s="105"/>
      <c r="D107" s="161" t="s">
        <v>2022</v>
      </c>
      <c r="E107" s="162"/>
      <c r="F107" s="162"/>
      <c r="G107" s="162"/>
      <c r="H107" s="162"/>
      <c r="I107" s="162"/>
      <c r="J107" s="163">
        <f>J216</f>
        <v>0</v>
      </c>
      <c r="K107" s="105"/>
      <c r="L107" s="164"/>
    </row>
    <row r="108" spans="1:47" s="10" customFormat="1" ht="19.899999999999999" customHeight="1">
      <c r="B108" s="160"/>
      <c r="C108" s="105"/>
      <c r="D108" s="161" t="s">
        <v>2023</v>
      </c>
      <c r="E108" s="162"/>
      <c r="F108" s="162"/>
      <c r="G108" s="162"/>
      <c r="H108" s="162"/>
      <c r="I108" s="162"/>
      <c r="J108" s="163">
        <f>J255</f>
        <v>0</v>
      </c>
      <c r="K108" s="105"/>
      <c r="L108" s="164"/>
    </row>
    <row r="109" spans="1:47" s="9" customFormat="1" ht="24.95" customHeight="1">
      <c r="B109" s="154"/>
      <c r="C109" s="155"/>
      <c r="D109" s="156" t="s">
        <v>2024</v>
      </c>
      <c r="E109" s="157"/>
      <c r="F109" s="157"/>
      <c r="G109" s="157"/>
      <c r="H109" s="157"/>
      <c r="I109" s="157"/>
      <c r="J109" s="158">
        <f>J284</f>
        <v>0</v>
      </c>
      <c r="K109" s="155"/>
      <c r="L109" s="159"/>
    </row>
    <row r="110" spans="1:47" s="9" customFormat="1" ht="24.95" customHeight="1">
      <c r="B110" s="154"/>
      <c r="C110" s="155"/>
      <c r="D110" s="156" t="s">
        <v>2025</v>
      </c>
      <c r="E110" s="157"/>
      <c r="F110" s="157"/>
      <c r="G110" s="157"/>
      <c r="H110" s="157"/>
      <c r="I110" s="157"/>
      <c r="J110" s="158">
        <f>J289</f>
        <v>0</v>
      </c>
      <c r="K110" s="155"/>
      <c r="L110" s="159"/>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162</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84" t="str">
        <f>E7</f>
        <v>MODERNIZACE KUCHYNĚ A JÍDELNY SPŠE A VOŠ  PLZEŇ,  projekt č. CZ.05.01.01/2022_008/0001816</v>
      </c>
      <c r="F120" s="385"/>
      <c r="G120" s="385"/>
      <c r="H120" s="385"/>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132</v>
      </c>
      <c r="D121" s="23"/>
      <c r="E121" s="23"/>
      <c r="F121" s="23"/>
      <c r="G121" s="23"/>
      <c r="H121" s="23"/>
      <c r="I121" s="23"/>
      <c r="J121" s="23"/>
      <c r="K121" s="23"/>
      <c r="L121" s="21"/>
    </row>
    <row r="122" spans="1:31" s="2" customFormat="1" ht="16.5" customHeight="1">
      <c r="A122" s="35"/>
      <c r="B122" s="36"/>
      <c r="C122" s="37"/>
      <c r="D122" s="37"/>
      <c r="E122" s="384" t="s">
        <v>762</v>
      </c>
      <c r="F122" s="383"/>
      <c r="G122" s="383"/>
      <c r="H122" s="383"/>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134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43" t="str">
        <f>E11</f>
        <v>KJ02 - Zdravotně technická instalace - kanalizace</v>
      </c>
      <c r="F124" s="383"/>
      <c r="G124" s="383"/>
      <c r="H124" s="383"/>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F14</f>
        <v xml:space="preserve"> </v>
      </c>
      <c r="G126" s="37"/>
      <c r="H126" s="37"/>
      <c r="I126" s="30" t="s">
        <v>22</v>
      </c>
      <c r="J126" s="67" t="str">
        <f>IF(J14="","",J14)</f>
        <v>19. 6. 2024</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24</v>
      </c>
      <c r="D128" s="37"/>
      <c r="E128" s="37"/>
      <c r="F128" s="28" t="str">
        <f>E17</f>
        <v>VOŠ  a SPŠE Plzeň, Částkova 817/58, 326 00 Plzeň</v>
      </c>
      <c r="G128" s="37"/>
      <c r="H128" s="37"/>
      <c r="I128" s="30" t="s">
        <v>32</v>
      </c>
      <c r="J128" s="33" t="str">
        <f>E23</f>
        <v>arch. projektová kancelář Ing. arch. Václav Mastný</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IF(E20="","",E20)</f>
        <v>Vyplň údaj</v>
      </c>
      <c r="G129" s="37"/>
      <c r="H129" s="37"/>
      <c r="I129" s="30" t="s">
        <v>36</v>
      </c>
      <c r="J129" s="33" t="str">
        <f>E26</f>
        <v>Ing.Pavlov</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163</v>
      </c>
      <c r="D131" s="168" t="s">
        <v>65</v>
      </c>
      <c r="E131" s="168" t="s">
        <v>61</v>
      </c>
      <c r="F131" s="168" t="s">
        <v>62</v>
      </c>
      <c r="G131" s="168" t="s">
        <v>164</v>
      </c>
      <c r="H131" s="168" t="s">
        <v>165</v>
      </c>
      <c r="I131" s="168" t="s">
        <v>166</v>
      </c>
      <c r="J131" s="169" t="s">
        <v>139</v>
      </c>
      <c r="K131" s="170" t="s">
        <v>167</v>
      </c>
      <c r="L131" s="171"/>
      <c r="M131" s="76" t="s">
        <v>1</v>
      </c>
      <c r="N131" s="77" t="s">
        <v>44</v>
      </c>
      <c r="O131" s="77" t="s">
        <v>168</v>
      </c>
      <c r="P131" s="77" t="s">
        <v>169</v>
      </c>
      <c r="Q131" s="77" t="s">
        <v>170</v>
      </c>
      <c r="R131" s="77" t="s">
        <v>171</v>
      </c>
      <c r="S131" s="77" t="s">
        <v>172</v>
      </c>
      <c r="T131" s="78" t="s">
        <v>173</v>
      </c>
      <c r="U131" s="165"/>
      <c r="V131" s="165"/>
      <c r="W131" s="165"/>
      <c r="X131" s="165"/>
      <c r="Y131" s="165"/>
      <c r="Z131" s="165"/>
      <c r="AA131" s="165"/>
      <c r="AB131" s="165"/>
      <c r="AC131" s="165"/>
      <c r="AD131" s="165"/>
      <c r="AE131" s="165"/>
    </row>
    <row r="132" spans="1:65" s="2" customFormat="1" ht="22.9" customHeight="1">
      <c r="A132" s="35"/>
      <c r="B132" s="36"/>
      <c r="C132" s="83" t="s">
        <v>174</v>
      </c>
      <c r="D132" s="37"/>
      <c r="E132" s="37"/>
      <c r="F132" s="37"/>
      <c r="G132" s="37"/>
      <c r="H132" s="37"/>
      <c r="I132" s="37"/>
      <c r="J132" s="172">
        <f>BK132</f>
        <v>0</v>
      </c>
      <c r="K132" s="37"/>
      <c r="L132" s="40"/>
      <c r="M132" s="79"/>
      <c r="N132" s="173"/>
      <c r="O132" s="80"/>
      <c r="P132" s="174">
        <f>P133+P134+P194+P284+P289</f>
        <v>0</v>
      </c>
      <c r="Q132" s="80"/>
      <c r="R132" s="174">
        <f>R133+R134+R194+R284+R289</f>
        <v>0</v>
      </c>
      <c r="S132" s="80"/>
      <c r="T132" s="175">
        <f>T133+T134+T194+T284+T289</f>
        <v>0</v>
      </c>
      <c r="U132" s="35"/>
      <c r="V132" s="35"/>
      <c r="W132" s="35"/>
      <c r="X132" s="35"/>
      <c r="Y132" s="35"/>
      <c r="Z132" s="35"/>
      <c r="AA132" s="35"/>
      <c r="AB132" s="35"/>
      <c r="AC132" s="35"/>
      <c r="AD132" s="35"/>
      <c r="AE132" s="35"/>
      <c r="AT132" s="18" t="s">
        <v>79</v>
      </c>
      <c r="AU132" s="18" t="s">
        <v>141</v>
      </c>
      <c r="BK132" s="176">
        <f>BK133+BK134+BK194+BK284+BK289</f>
        <v>0</v>
      </c>
    </row>
    <row r="133" spans="1:65" s="12" customFormat="1" ht="25.9" customHeight="1">
      <c r="B133" s="177"/>
      <c r="C133" s="178"/>
      <c r="D133" s="179" t="s">
        <v>79</v>
      </c>
      <c r="E133" s="180" t="s">
        <v>2026</v>
      </c>
      <c r="F133" s="180" t="s">
        <v>2027</v>
      </c>
      <c r="G133" s="178"/>
      <c r="H133" s="178"/>
      <c r="I133" s="181"/>
      <c r="J133" s="182">
        <f>BK133</f>
        <v>0</v>
      </c>
      <c r="K133" s="178"/>
      <c r="L133" s="183"/>
      <c r="M133" s="184"/>
      <c r="N133" s="185"/>
      <c r="O133" s="185"/>
      <c r="P133" s="186">
        <v>0</v>
      </c>
      <c r="Q133" s="185"/>
      <c r="R133" s="186">
        <v>0</v>
      </c>
      <c r="S133" s="185"/>
      <c r="T133" s="187">
        <v>0</v>
      </c>
      <c r="AR133" s="188" t="s">
        <v>87</v>
      </c>
      <c r="AT133" s="189" t="s">
        <v>79</v>
      </c>
      <c r="AU133" s="189" t="s">
        <v>80</v>
      </c>
      <c r="AY133" s="188" t="s">
        <v>177</v>
      </c>
      <c r="BK133" s="190">
        <v>0</v>
      </c>
    </row>
    <row r="134" spans="1:65" s="12" customFormat="1" ht="25.9" customHeight="1">
      <c r="B134" s="177"/>
      <c r="C134" s="178"/>
      <c r="D134" s="179" t="s">
        <v>79</v>
      </c>
      <c r="E134" s="180" t="s">
        <v>175</v>
      </c>
      <c r="F134" s="180" t="s">
        <v>176</v>
      </c>
      <c r="G134" s="178"/>
      <c r="H134" s="178"/>
      <c r="I134" s="181"/>
      <c r="J134" s="182">
        <f>BK134</f>
        <v>0</v>
      </c>
      <c r="K134" s="178"/>
      <c r="L134" s="183"/>
      <c r="M134" s="184"/>
      <c r="N134" s="185"/>
      <c r="O134" s="185"/>
      <c r="P134" s="186">
        <f>P135+P167+P174+P191</f>
        <v>0</v>
      </c>
      <c r="Q134" s="185"/>
      <c r="R134" s="186">
        <f>R135+R167+R174+R191</f>
        <v>0</v>
      </c>
      <c r="S134" s="185"/>
      <c r="T134" s="187">
        <f>T135+T167+T174+T191</f>
        <v>0</v>
      </c>
      <c r="AR134" s="188" t="s">
        <v>87</v>
      </c>
      <c r="AT134" s="189" t="s">
        <v>79</v>
      </c>
      <c r="AU134" s="189" t="s">
        <v>80</v>
      </c>
      <c r="AY134" s="188" t="s">
        <v>177</v>
      </c>
      <c r="BK134" s="190">
        <f>BK135+BK167+BK174+BK191</f>
        <v>0</v>
      </c>
    </row>
    <row r="135" spans="1:65" s="12" customFormat="1" ht="22.9" customHeight="1">
      <c r="B135" s="177"/>
      <c r="C135" s="178"/>
      <c r="D135" s="179" t="s">
        <v>79</v>
      </c>
      <c r="E135" s="191" t="s">
        <v>87</v>
      </c>
      <c r="F135" s="191" t="s">
        <v>771</v>
      </c>
      <c r="G135" s="178"/>
      <c r="H135" s="178"/>
      <c r="I135" s="181"/>
      <c r="J135" s="192">
        <f>BK135</f>
        <v>0</v>
      </c>
      <c r="K135" s="178"/>
      <c r="L135" s="183"/>
      <c r="M135" s="184"/>
      <c r="N135" s="185"/>
      <c r="O135" s="185"/>
      <c r="P135" s="186">
        <f>SUM(P136:P166)</f>
        <v>0</v>
      </c>
      <c r="Q135" s="185"/>
      <c r="R135" s="186">
        <f>SUM(R136:R166)</f>
        <v>0</v>
      </c>
      <c r="S135" s="185"/>
      <c r="T135" s="187">
        <f>SUM(T136:T166)</f>
        <v>0</v>
      </c>
      <c r="AR135" s="188" t="s">
        <v>87</v>
      </c>
      <c r="AT135" s="189" t="s">
        <v>79</v>
      </c>
      <c r="AU135" s="189" t="s">
        <v>87</v>
      </c>
      <c r="AY135" s="188" t="s">
        <v>177</v>
      </c>
      <c r="BK135" s="190">
        <f>SUM(BK136:BK166)</f>
        <v>0</v>
      </c>
    </row>
    <row r="136" spans="1:65" s="2" customFormat="1" ht="24.2" customHeight="1">
      <c r="A136" s="35"/>
      <c r="B136" s="36"/>
      <c r="C136" s="193" t="s">
        <v>87</v>
      </c>
      <c r="D136" s="193" t="s">
        <v>180</v>
      </c>
      <c r="E136" s="194" t="s">
        <v>782</v>
      </c>
      <c r="F136" s="195" t="s">
        <v>783</v>
      </c>
      <c r="G136" s="196" t="s">
        <v>183</v>
      </c>
      <c r="H136" s="197">
        <v>17.245000000000001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184</v>
      </c>
      <c r="AT136" s="205" t="s">
        <v>180</v>
      </c>
      <c r="AU136" s="205" t="s">
        <v>89</v>
      </c>
      <c r="AY136" s="18" t="s">
        <v>177</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184</v>
      </c>
      <c r="BM136" s="205" t="s">
        <v>2028</v>
      </c>
    </row>
    <row r="137" spans="1:65" s="15" customFormat="1">
      <c r="B137" s="230"/>
      <c r="C137" s="231"/>
      <c r="D137" s="209" t="s">
        <v>186</v>
      </c>
      <c r="E137" s="232" t="s">
        <v>1</v>
      </c>
      <c r="F137" s="233" t="s">
        <v>1148</v>
      </c>
      <c r="G137" s="231"/>
      <c r="H137" s="232" t="s">
        <v>1</v>
      </c>
      <c r="I137" s="234"/>
      <c r="J137" s="231"/>
      <c r="K137" s="231"/>
      <c r="L137" s="235"/>
      <c r="M137" s="236"/>
      <c r="N137" s="237"/>
      <c r="O137" s="237"/>
      <c r="P137" s="237"/>
      <c r="Q137" s="237"/>
      <c r="R137" s="237"/>
      <c r="S137" s="237"/>
      <c r="T137" s="238"/>
      <c r="AT137" s="239" t="s">
        <v>186</v>
      </c>
      <c r="AU137" s="239" t="s">
        <v>89</v>
      </c>
      <c r="AV137" s="15" t="s">
        <v>87</v>
      </c>
      <c r="AW137" s="15" t="s">
        <v>35</v>
      </c>
      <c r="AX137" s="15" t="s">
        <v>80</v>
      </c>
      <c r="AY137" s="239" t="s">
        <v>177</v>
      </c>
    </row>
    <row r="138" spans="1:65" s="15" customFormat="1">
      <c r="B138" s="230"/>
      <c r="C138" s="231"/>
      <c r="D138" s="209" t="s">
        <v>186</v>
      </c>
      <c r="E138" s="232" t="s">
        <v>1</v>
      </c>
      <c r="F138" s="233" t="s">
        <v>2029</v>
      </c>
      <c r="G138" s="231"/>
      <c r="H138" s="232" t="s">
        <v>1</v>
      </c>
      <c r="I138" s="234"/>
      <c r="J138" s="231"/>
      <c r="K138" s="231"/>
      <c r="L138" s="235"/>
      <c r="M138" s="236"/>
      <c r="N138" s="237"/>
      <c r="O138" s="237"/>
      <c r="P138" s="237"/>
      <c r="Q138" s="237"/>
      <c r="R138" s="237"/>
      <c r="S138" s="237"/>
      <c r="T138" s="238"/>
      <c r="AT138" s="239" t="s">
        <v>186</v>
      </c>
      <c r="AU138" s="239" t="s">
        <v>89</v>
      </c>
      <c r="AV138" s="15" t="s">
        <v>87</v>
      </c>
      <c r="AW138" s="15" t="s">
        <v>35</v>
      </c>
      <c r="AX138" s="15" t="s">
        <v>80</v>
      </c>
      <c r="AY138" s="239" t="s">
        <v>177</v>
      </c>
    </row>
    <row r="139" spans="1:65" s="13" customFormat="1">
      <c r="B139" s="207"/>
      <c r="C139" s="208"/>
      <c r="D139" s="209" t="s">
        <v>186</v>
      </c>
      <c r="E139" s="210" t="s">
        <v>1</v>
      </c>
      <c r="F139" s="211" t="s">
        <v>2030</v>
      </c>
      <c r="G139" s="208"/>
      <c r="H139" s="212">
        <v>17.198</v>
      </c>
      <c r="I139" s="213"/>
      <c r="J139" s="208"/>
      <c r="K139" s="208"/>
      <c r="L139" s="214"/>
      <c r="M139" s="215"/>
      <c r="N139" s="216"/>
      <c r="O139" s="216"/>
      <c r="P139" s="216"/>
      <c r="Q139" s="216"/>
      <c r="R139" s="216"/>
      <c r="S139" s="216"/>
      <c r="T139" s="217"/>
      <c r="AT139" s="218" t="s">
        <v>186</v>
      </c>
      <c r="AU139" s="218" t="s">
        <v>89</v>
      </c>
      <c r="AV139" s="13" t="s">
        <v>89</v>
      </c>
      <c r="AW139" s="13" t="s">
        <v>35</v>
      </c>
      <c r="AX139" s="13" t="s">
        <v>80</v>
      </c>
      <c r="AY139" s="218" t="s">
        <v>177</v>
      </c>
    </row>
    <row r="140" spans="1:65" s="13" customFormat="1">
      <c r="B140" s="207"/>
      <c r="C140" s="208"/>
      <c r="D140" s="209" t="s">
        <v>186</v>
      </c>
      <c r="E140" s="210" t="s">
        <v>1</v>
      </c>
      <c r="F140" s="211" t="s">
        <v>2031</v>
      </c>
      <c r="G140" s="208"/>
      <c r="H140" s="212">
        <v>4.7E-2</v>
      </c>
      <c r="I140" s="213"/>
      <c r="J140" s="208"/>
      <c r="K140" s="208"/>
      <c r="L140" s="214"/>
      <c r="M140" s="215"/>
      <c r="N140" s="216"/>
      <c r="O140" s="216"/>
      <c r="P140" s="216"/>
      <c r="Q140" s="216"/>
      <c r="R140" s="216"/>
      <c r="S140" s="216"/>
      <c r="T140" s="217"/>
      <c r="AT140" s="218" t="s">
        <v>186</v>
      </c>
      <c r="AU140" s="218" t="s">
        <v>89</v>
      </c>
      <c r="AV140" s="13" t="s">
        <v>89</v>
      </c>
      <c r="AW140" s="13" t="s">
        <v>35</v>
      </c>
      <c r="AX140" s="13" t="s">
        <v>80</v>
      </c>
      <c r="AY140" s="218" t="s">
        <v>177</v>
      </c>
    </row>
    <row r="141" spans="1:65" s="14" customFormat="1">
      <c r="B141" s="219"/>
      <c r="C141" s="220"/>
      <c r="D141" s="209" t="s">
        <v>186</v>
      </c>
      <c r="E141" s="221" t="s">
        <v>1</v>
      </c>
      <c r="F141" s="222" t="s">
        <v>188</v>
      </c>
      <c r="G141" s="220"/>
      <c r="H141" s="223">
        <v>17.245000000000001</v>
      </c>
      <c r="I141" s="224"/>
      <c r="J141" s="220"/>
      <c r="K141" s="220"/>
      <c r="L141" s="225"/>
      <c r="M141" s="226"/>
      <c r="N141" s="227"/>
      <c r="O141" s="227"/>
      <c r="P141" s="227"/>
      <c r="Q141" s="227"/>
      <c r="R141" s="227"/>
      <c r="S141" s="227"/>
      <c r="T141" s="228"/>
      <c r="AT141" s="229" t="s">
        <v>186</v>
      </c>
      <c r="AU141" s="229" t="s">
        <v>89</v>
      </c>
      <c r="AV141" s="14" t="s">
        <v>184</v>
      </c>
      <c r="AW141" s="14" t="s">
        <v>35</v>
      </c>
      <c r="AX141" s="14" t="s">
        <v>87</v>
      </c>
      <c r="AY141" s="229" t="s">
        <v>177</v>
      </c>
    </row>
    <row r="142" spans="1:65" s="2" customFormat="1" ht="37.9" customHeight="1">
      <c r="A142" s="35"/>
      <c r="B142" s="36"/>
      <c r="C142" s="193" t="s">
        <v>89</v>
      </c>
      <c r="D142" s="193" t="s">
        <v>180</v>
      </c>
      <c r="E142" s="194" t="s">
        <v>2032</v>
      </c>
      <c r="F142" s="195" t="s">
        <v>2033</v>
      </c>
      <c r="G142" s="196" t="s">
        <v>183</v>
      </c>
      <c r="H142" s="197">
        <v>17.245000000000001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184</v>
      </c>
      <c r="AT142" s="205" t="s">
        <v>180</v>
      </c>
      <c r="AU142" s="205" t="s">
        <v>89</v>
      </c>
      <c r="AY142" s="18" t="s">
        <v>177</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184</v>
      </c>
      <c r="BM142" s="205" t="s">
        <v>2034</v>
      </c>
    </row>
    <row r="143" spans="1:65" s="15" customFormat="1">
      <c r="B143" s="230"/>
      <c r="C143" s="231"/>
      <c r="D143" s="209" t="s">
        <v>186</v>
      </c>
      <c r="E143" s="232" t="s">
        <v>1</v>
      </c>
      <c r="F143" s="233" t="s">
        <v>1148</v>
      </c>
      <c r="G143" s="231"/>
      <c r="H143" s="232" t="s">
        <v>1</v>
      </c>
      <c r="I143" s="234"/>
      <c r="J143" s="231"/>
      <c r="K143" s="231"/>
      <c r="L143" s="235"/>
      <c r="M143" s="236"/>
      <c r="N143" s="237"/>
      <c r="O143" s="237"/>
      <c r="P143" s="237"/>
      <c r="Q143" s="237"/>
      <c r="R143" s="237"/>
      <c r="S143" s="237"/>
      <c r="T143" s="238"/>
      <c r="AT143" s="239" t="s">
        <v>186</v>
      </c>
      <c r="AU143" s="239" t="s">
        <v>89</v>
      </c>
      <c r="AV143" s="15" t="s">
        <v>87</v>
      </c>
      <c r="AW143" s="15" t="s">
        <v>35</v>
      </c>
      <c r="AX143" s="15" t="s">
        <v>80</v>
      </c>
      <c r="AY143" s="239" t="s">
        <v>177</v>
      </c>
    </row>
    <row r="144" spans="1:65" s="15" customFormat="1">
      <c r="B144" s="230"/>
      <c r="C144" s="231"/>
      <c r="D144" s="209" t="s">
        <v>186</v>
      </c>
      <c r="E144" s="232" t="s">
        <v>1</v>
      </c>
      <c r="F144" s="233" t="s">
        <v>2035</v>
      </c>
      <c r="G144" s="231"/>
      <c r="H144" s="232" t="s">
        <v>1</v>
      </c>
      <c r="I144" s="234"/>
      <c r="J144" s="231"/>
      <c r="K144" s="231"/>
      <c r="L144" s="235"/>
      <c r="M144" s="236"/>
      <c r="N144" s="237"/>
      <c r="O144" s="237"/>
      <c r="P144" s="237"/>
      <c r="Q144" s="237"/>
      <c r="R144" s="237"/>
      <c r="S144" s="237"/>
      <c r="T144" s="238"/>
      <c r="AT144" s="239" t="s">
        <v>186</v>
      </c>
      <c r="AU144" s="239" t="s">
        <v>89</v>
      </c>
      <c r="AV144" s="15" t="s">
        <v>87</v>
      </c>
      <c r="AW144" s="15" t="s">
        <v>35</v>
      </c>
      <c r="AX144" s="15" t="s">
        <v>80</v>
      </c>
      <c r="AY144" s="239" t="s">
        <v>177</v>
      </c>
    </row>
    <row r="145" spans="1:65" s="15" customFormat="1">
      <c r="B145" s="230"/>
      <c r="C145" s="231"/>
      <c r="D145" s="209" t="s">
        <v>186</v>
      </c>
      <c r="E145" s="232" t="s">
        <v>1</v>
      </c>
      <c r="F145" s="233" t="s">
        <v>2029</v>
      </c>
      <c r="G145" s="231"/>
      <c r="H145" s="232" t="s">
        <v>1</v>
      </c>
      <c r="I145" s="234"/>
      <c r="J145" s="231"/>
      <c r="K145" s="231"/>
      <c r="L145" s="235"/>
      <c r="M145" s="236"/>
      <c r="N145" s="237"/>
      <c r="O145" s="237"/>
      <c r="P145" s="237"/>
      <c r="Q145" s="237"/>
      <c r="R145" s="237"/>
      <c r="S145" s="237"/>
      <c r="T145" s="238"/>
      <c r="AT145" s="239" t="s">
        <v>186</v>
      </c>
      <c r="AU145" s="239" t="s">
        <v>89</v>
      </c>
      <c r="AV145" s="15" t="s">
        <v>87</v>
      </c>
      <c r="AW145" s="15" t="s">
        <v>35</v>
      </c>
      <c r="AX145" s="15" t="s">
        <v>80</v>
      </c>
      <c r="AY145" s="239" t="s">
        <v>177</v>
      </c>
    </row>
    <row r="146" spans="1:65" s="13" customFormat="1">
      <c r="B146" s="207"/>
      <c r="C146" s="208"/>
      <c r="D146" s="209" t="s">
        <v>186</v>
      </c>
      <c r="E146" s="210" t="s">
        <v>1</v>
      </c>
      <c r="F146" s="211" t="s">
        <v>2030</v>
      </c>
      <c r="G146" s="208"/>
      <c r="H146" s="212">
        <v>17.198</v>
      </c>
      <c r="I146" s="213"/>
      <c r="J146" s="208"/>
      <c r="K146" s="208"/>
      <c r="L146" s="214"/>
      <c r="M146" s="215"/>
      <c r="N146" s="216"/>
      <c r="O146" s="216"/>
      <c r="P146" s="216"/>
      <c r="Q146" s="216"/>
      <c r="R146" s="216"/>
      <c r="S146" s="216"/>
      <c r="T146" s="217"/>
      <c r="AT146" s="218" t="s">
        <v>186</v>
      </c>
      <c r="AU146" s="218" t="s">
        <v>89</v>
      </c>
      <c r="AV146" s="13" t="s">
        <v>89</v>
      </c>
      <c r="AW146" s="13" t="s">
        <v>35</v>
      </c>
      <c r="AX146" s="13" t="s">
        <v>80</v>
      </c>
      <c r="AY146" s="218" t="s">
        <v>177</v>
      </c>
    </row>
    <row r="147" spans="1:65" s="13" customFormat="1">
      <c r="B147" s="207"/>
      <c r="C147" s="208"/>
      <c r="D147" s="209" t="s">
        <v>186</v>
      </c>
      <c r="E147" s="210" t="s">
        <v>1</v>
      </c>
      <c r="F147" s="211" t="s">
        <v>2031</v>
      </c>
      <c r="G147" s="208"/>
      <c r="H147" s="212">
        <v>4.7E-2</v>
      </c>
      <c r="I147" s="213"/>
      <c r="J147" s="208"/>
      <c r="K147" s="208"/>
      <c r="L147" s="214"/>
      <c r="M147" s="215"/>
      <c r="N147" s="216"/>
      <c r="O147" s="216"/>
      <c r="P147" s="216"/>
      <c r="Q147" s="216"/>
      <c r="R147" s="216"/>
      <c r="S147" s="216"/>
      <c r="T147" s="217"/>
      <c r="AT147" s="218" t="s">
        <v>186</v>
      </c>
      <c r="AU147" s="218" t="s">
        <v>89</v>
      </c>
      <c r="AV147" s="13" t="s">
        <v>89</v>
      </c>
      <c r="AW147" s="13" t="s">
        <v>35</v>
      </c>
      <c r="AX147" s="13" t="s">
        <v>80</v>
      </c>
      <c r="AY147" s="218" t="s">
        <v>177</v>
      </c>
    </row>
    <row r="148" spans="1:65" s="14" customFormat="1">
      <c r="B148" s="219"/>
      <c r="C148" s="220"/>
      <c r="D148" s="209" t="s">
        <v>186</v>
      </c>
      <c r="E148" s="221" t="s">
        <v>1</v>
      </c>
      <c r="F148" s="222" t="s">
        <v>188</v>
      </c>
      <c r="G148" s="220"/>
      <c r="H148" s="223">
        <v>17.245000000000001</v>
      </c>
      <c r="I148" s="224"/>
      <c r="J148" s="220"/>
      <c r="K148" s="220"/>
      <c r="L148" s="225"/>
      <c r="M148" s="226"/>
      <c r="N148" s="227"/>
      <c r="O148" s="227"/>
      <c r="P148" s="227"/>
      <c r="Q148" s="227"/>
      <c r="R148" s="227"/>
      <c r="S148" s="227"/>
      <c r="T148" s="228"/>
      <c r="AT148" s="229" t="s">
        <v>186</v>
      </c>
      <c r="AU148" s="229" t="s">
        <v>89</v>
      </c>
      <c r="AV148" s="14" t="s">
        <v>184</v>
      </c>
      <c r="AW148" s="14" t="s">
        <v>35</v>
      </c>
      <c r="AX148" s="14" t="s">
        <v>87</v>
      </c>
      <c r="AY148" s="229" t="s">
        <v>177</v>
      </c>
    </row>
    <row r="149" spans="1:65" s="2" customFormat="1" ht="37.9" customHeight="1">
      <c r="A149" s="35"/>
      <c r="B149" s="36"/>
      <c r="C149" s="193" t="s">
        <v>178</v>
      </c>
      <c r="D149" s="193" t="s">
        <v>180</v>
      </c>
      <c r="E149" s="194" t="s">
        <v>2036</v>
      </c>
      <c r="F149" s="195" t="s">
        <v>2037</v>
      </c>
      <c r="G149" s="196" t="s">
        <v>183</v>
      </c>
      <c r="H149" s="197">
        <v>68.98</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184</v>
      </c>
      <c r="AT149" s="205" t="s">
        <v>180</v>
      </c>
      <c r="AU149" s="205" t="s">
        <v>89</v>
      </c>
      <c r="AY149" s="18" t="s">
        <v>177</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184</v>
      </c>
      <c r="BM149" s="205" t="s">
        <v>2038</v>
      </c>
    </row>
    <row r="150" spans="1:65" s="15" customFormat="1">
      <c r="B150" s="230"/>
      <c r="C150" s="231"/>
      <c r="D150" s="209" t="s">
        <v>186</v>
      </c>
      <c r="E150" s="232" t="s">
        <v>1</v>
      </c>
      <c r="F150" s="233" t="s">
        <v>1148</v>
      </c>
      <c r="G150" s="231"/>
      <c r="H150" s="232" t="s">
        <v>1</v>
      </c>
      <c r="I150" s="234"/>
      <c r="J150" s="231"/>
      <c r="K150" s="231"/>
      <c r="L150" s="235"/>
      <c r="M150" s="236"/>
      <c r="N150" s="237"/>
      <c r="O150" s="237"/>
      <c r="P150" s="237"/>
      <c r="Q150" s="237"/>
      <c r="R150" s="237"/>
      <c r="S150" s="237"/>
      <c r="T150" s="238"/>
      <c r="AT150" s="239" t="s">
        <v>186</v>
      </c>
      <c r="AU150" s="239" t="s">
        <v>89</v>
      </c>
      <c r="AV150" s="15" t="s">
        <v>87</v>
      </c>
      <c r="AW150" s="15" t="s">
        <v>35</v>
      </c>
      <c r="AX150" s="15" t="s">
        <v>80</v>
      </c>
      <c r="AY150" s="239" t="s">
        <v>177</v>
      </c>
    </row>
    <row r="151" spans="1:65" s="15" customFormat="1">
      <c r="B151" s="230"/>
      <c r="C151" s="231"/>
      <c r="D151" s="209" t="s">
        <v>186</v>
      </c>
      <c r="E151" s="232" t="s">
        <v>1</v>
      </c>
      <c r="F151" s="233" t="s">
        <v>2035</v>
      </c>
      <c r="G151" s="231"/>
      <c r="H151" s="232" t="s">
        <v>1</v>
      </c>
      <c r="I151" s="234"/>
      <c r="J151" s="231"/>
      <c r="K151" s="231"/>
      <c r="L151" s="235"/>
      <c r="M151" s="236"/>
      <c r="N151" s="237"/>
      <c r="O151" s="237"/>
      <c r="P151" s="237"/>
      <c r="Q151" s="237"/>
      <c r="R151" s="237"/>
      <c r="S151" s="237"/>
      <c r="T151" s="238"/>
      <c r="AT151" s="239" t="s">
        <v>186</v>
      </c>
      <c r="AU151" s="239" t="s">
        <v>89</v>
      </c>
      <c r="AV151" s="15" t="s">
        <v>87</v>
      </c>
      <c r="AW151" s="15" t="s">
        <v>35</v>
      </c>
      <c r="AX151" s="15" t="s">
        <v>80</v>
      </c>
      <c r="AY151" s="239" t="s">
        <v>177</v>
      </c>
    </row>
    <row r="152" spans="1:65" s="15" customFormat="1">
      <c r="B152" s="230"/>
      <c r="C152" s="231"/>
      <c r="D152" s="209" t="s">
        <v>186</v>
      </c>
      <c r="E152" s="232" t="s">
        <v>1</v>
      </c>
      <c r="F152" s="233" t="s">
        <v>2029</v>
      </c>
      <c r="G152" s="231"/>
      <c r="H152" s="232" t="s">
        <v>1</v>
      </c>
      <c r="I152" s="234"/>
      <c r="J152" s="231"/>
      <c r="K152" s="231"/>
      <c r="L152" s="235"/>
      <c r="M152" s="236"/>
      <c r="N152" s="237"/>
      <c r="O152" s="237"/>
      <c r="P152" s="237"/>
      <c r="Q152" s="237"/>
      <c r="R152" s="237"/>
      <c r="S152" s="237"/>
      <c r="T152" s="238"/>
      <c r="AT152" s="239" t="s">
        <v>186</v>
      </c>
      <c r="AU152" s="239" t="s">
        <v>89</v>
      </c>
      <c r="AV152" s="15" t="s">
        <v>87</v>
      </c>
      <c r="AW152" s="15" t="s">
        <v>35</v>
      </c>
      <c r="AX152" s="15" t="s">
        <v>80</v>
      </c>
      <c r="AY152" s="239" t="s">
        <v>177</v>
      </c>
    </row>
    <row r="153" spans="1:65" s="13" customFormat="1">
      <c r="B153" s="207"/>
      <c r="C153" s="208"/>
      <c r="D153" s="209" t="s">
        <v>186</v>
      </c>
      <c r="E153" s="210" t="s">
        <v>1</v>
      </c>
      <c r="F153" s="211" t="s">
        <v>2030</v>
      </c>
      <c r="G153" s="208"/>
      <c r="H153" s="212">
        <v>17.198</v>
      </c>
      <c r="I153" s="213"/>
      <c r="J153" s="208"/>
      <c r="K153" s="208"/>
      <c r="L153" s="214"/>
      <c r="M153" s="215"/>
      <c r="N153" s="216"/>
      <c r="O153" s="216"/>
      <c r="P153" s="216"/>
      <c r="Q153" s="216"/>
      <c r="R153" s="216"/>
      <c r="S153" s="216"/>
      <c r="T153" s="217"/>
      <c r="AT153" s="218" t="s">
        <v>186</v>
      </c>
      <c r="AU153" s="218" t="s">
        <v>89</v>
      </c>
      <c r="AV153" s="13" t="s">
        <v>89</v>
      </c>
      <c r="AW153" s="13" t="s">
        <v>35</v>
      </c>
      <c r="AX153" s="13" t="s">
        <v>80</v>
      </c>
      <c r="AY153" s="218" t="s">
        <v>177</v>
      </c>
    </row>
    <row r="154" spans="1:65" s="13" customFormat="1">
      <c r="B154" s="207"/>
      <c r="C154" s="208"/>
      <c r="D154" s="209" t="s">
        <v>186</v>
      </c>
      <c r="E154" s="210" t="s">
        <v>1</v>
      </c>
      <c r="F154" s="211" t="s">
        <v>2031</v>
      </c>
      <c r="G154" s="208"/>
      <c r="H154" s="212">
        <v>4.7E-2</v>
      </c>
      <c r="I154" s="213"/>
      <c r="J154" s="208"/>
      <c r="K154" s="208"/>
      <c r="L154" s="214"/>
      <c r="M154" s="215"/>
      <c r="N154" s="216"/>
      <c r="O154" s="216"/>
      <c r="P154" s="216"/>
      <c r="Q154" s="216"/>
      <c r="R154" s="216"/>
      <c r="S154" s="216"/>
      <c r="T154" s="217"/>
      <c r="AT154" s="218" t="s">
        <v>186</v>
      </c>
      <c r="AU154" s="218" t="s">
        <v>89</v>
      </c>
      <c r="AV154" s="13" t="s">
        <v>89</v>
      </c>
      <c r="AW154" s="13" t="s">
        <v>35</v>
      </c>
      <c r="AX154" s="13" t="s">
        <v>80</v>
      </c>
      <c r="AY154" s="218" t="s">
        <v>177</v>
      </c>
    </row>
    <row r="155" spans="1:65" s="14" customFormat="1">
      <c r="B155" s="219"/>
      <c r="C155" s="220"/>
      <c r="D155" s="209" t="s">
        <v>186</v>
      </c>
      <c r="E155" s="221" t="s">
        <v>1</v>
      </c>
      <c r="F155" s="222" t="s">
        <v>188</v>
      </c>
      <c r="G155" s="220"/>
      <c r="H155" s="223">
        <v>17.245000000000001</v>
      </c>
      <c r="I155" s="224"/>
      <c r="J155" s="220"/>
      <c r="K155" s="220"/>
      <c r="L155" s="225"/>
      <c r="M155" s="226"/>
      <c r="N155" s="227"/>
      <c r="O155" s="227"/>
      <c r="P155" s="227"/>
      <c r="Q155" s="227"/>
      <c r="R155" s="227"/>
      <c r="S155" s="227"/>
      <c r="T155" s="228"/>
      <c r="AT155" s="229" t="s">
        <v>186</v>
      </c>
      <c r="AU155" s="229" t="s">
        <v>89</v>
      </c>
      <c r="AV155" s="14" t="s">
        <v>184</v>
      </c>
      <c r="AW155" s="14" t="s">
        <v>35</v>
      </c>
      <c r="AX155" s="14" t="s">
        <v>80</v>
      </c>
      <c r="AY155" s="229" t="s">
        <v>177</v>
      </c>
    </row>
    <row r="156" spans="1:65" s="13" customFormat="1">
      <c r="B156" s="207"/>
      <c r="C156" s="208"/>
      <c r="D156" s="209" t="s">
        <v>186</v>
      </c>
      <c r="E156" s="210" t="s">
        <v>1</v>
      </c>
      <c r="F156" s="211" t="s">
        <v>2039</v>
      </c>
      <c r="G156" s="208"/>
      <c r="H156" s="212">
        <v>68.98</v>
      </c>
      <c r="I156" s="213"/>
      <c r="J156" s="208"/>
      <c r="K156" s="208"/>
      <c r="L156" s="214"/>
      <c r="M156" s="215"/>
      <c r="N156" s="216"/>
      <c r="O156" s="216"/>
      <c r="P156" s="216"/>
      <c r="Q156" s="216"/>
      <c r="R156" s="216"/>
      <c r="S156" s="216"/>
      <c r="T156" s="217"/>
      <c r="AT156" s="218" t="s">
        <v>186</v>
      </c>
      <c r="AU156" s="218" t="s">
        <v>89</v>
      </c>
      <c r="AV156" s="13" t="s">
        <v>89</v>
      </c>
      <c r="AW156" s="13" t="s">
        <v>35</v>
      </c>
      <c r="AX156" s="13" t="s">
        <v>80</v>
      </c>
      <c r="AY156" s="218" t="s">
        <v>177</v>
      </c>
    </row>
    <row r="157" spans="1:65" s="14" customFormat="1">
      <c r="B157" s="219"/>
      <c r="C157" s="220"/>
      <c r="D157" s="209" t="s">
        <v>186</v>
      </c>
      <c r="E157" s="221" t="s">
        <v>1</v>
      </c>
      <c r="F157" s="222" t="s">
        <v>188</v>
      </c>
      <c r="G157" s="220"/>
      <c r="H157" s="223">
        <v>68.98</v>
      </c>
      <c r="I157" s="224"/>
      <c r="J157" s="220"/>
      <c r="K157" s="220"/>
      <c r="L157" s="225"/>
      <c r="M157" s="226"/>
      <c r="N157" s="227"/>
      <c r="O157" s="227"/>
      <c r="P157" s="227"/>
      <c r="Q157" s="227"/>
      <c r="R157" s="227"/>
      <c r="S157" s="227"/>
      <c r="T157" s="228"/>
      <c r="AT157" s="229" t="s">
        <v>186</v>
      </c>
      <c r="AU157" s="229" t="s">
        <v>89</v>
      </c>
      <c r="AV157" s="14" t="s">
        <v>184</v>
      </c>
      <c r="AW157" s="14" t="s">
        <v>35</v>
      </c>
      <c r="AX157" s="14" t="s">
        <v>87</v>
      </c>
      <c r="AY157" s="229" t="s">
        <v>177</v>
      </c>
    </row>
    <row r="158" spans="1:65" s="2" customFormat="1" ht="24.2" customHeight="1">
      <c r="A158" s="35"/>
      <c r="B158" s="36"/>
      <c r="C158" s="193" t="s">
        <v>184</v>
      </c>
      <c r="D158" s="193" t="s">
        <v>180</v>
      </c>
      <c r="E158" s="194" t="s">
        <v>2040</v>
      </c>
      <c r="F158" s="195" t="s">
        <v>2041</v>
      </c>
      <c r="G158" s="196" t="s">
        <v>183</v>
      </c>
      <c r="H158" s="197">
        <v>13.221</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184</v>
      </c>
      <c r="AT158" s="205" t="s">
        <v>180</v>
      </c>
      <c r="AU158" s="205" t="s">
        <v>89</v>
      </c>
      <c r="AY158" s="18" t="s">
        <v>177</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184</v>
      </c>
      <c r="BM158" s="205" t="s">
        <v>2042</v>
      </c>
    </row>
    <row r="159" spans="1:65" s="15" customFormat="1">
      <c r="B159" s="230"/>
      <c r="C159" s="231"/>
      <c r="D159" s="209" t="s">
        <v>186</v>
      </c>
      <c r="E159" s="232" t="s">
        <v>1</v>
      </c>
      <c r="F159" s="233" t="s">
        <v>1148</v>
      </c>
      <c r="G159" s="231"/>
      <c r="H159" s="232" t="s">
        <v>1</v>
      </c>
      <c r="I159" s="234"/>
      <c r="J159" s="231"/>
      <c r="K159" s="231"/>
      <c r="L159" s="235"/>
      <c r="M159" s="236"/>
      <c r="N159" s="237"/>
      <c r="O159" s="237"/>
      <c r="P159" s="237"/>
      <c r="Q159" s="237"/>
      <c r="R159" s="237"/>
      <c r="S159" s="237"/>
      <c r="T159" s="238"/>
      <c r="AT159" s="239" t="s">
        <v>186</v>
      </c>
      <c r="AU159" s="239" t="s">
        <v>89</v>
      </c>
      <c r="AV159" s="15" t="s">
        <v>87</v>
      </c>
      <c r="AW159" s="15" t="s">
        <v>35</v>
      </c>
      <c r="AX159" s="15" t="s">
        <v>80</v>
      </c>
      <c r="AY159" s="239" t="s">
        <v>177</v>
      </c>
    </row>
    <row r="160" spans="1:65" s="15" customFormat="1">
      <c r="B160" s="230"/>
      <c r="C160" s="231"/>
      <c r="D160" s="209" t="s">
        <v>186</v>
      </c>
      <c r="E160" s="232" t="s">
        <v>1</v>
      </c>
      <c r="F160" s="233" t="s">
        <v>2029</v>
      </c>
      <c r="G160" s="231"/>
      <c r="H160" s="232" t="s">
        <v>1</v>
      </c>
      <c r="I160" s="234"/>
      <c r="J160" s="231"/>
      <c r="K160" s="231"/>
      <c r="L160" s="235"/>
      <c r="M160" s="236"/>
      <c r="N160" s="237"/>
      <c r="O160" s="237"/>
      <c r="P160" s="237"/>
      <c r="Q160" s="237"/>
      <c r="R160" s="237"/>
      <c r="S160" s="237"/>
      <c r="T160" s="238"/>
      <c r="AT160" s="239" t="s">
        <v>186</v>
      </c>
      <c r="AU160" s="239" t="s">
        <v>89</v>
      </c>
      <c r="AV160" s="15" t="s">
        <v>87</v>
      </c>
      <c r="AW160" s="15" t="s">
        <v>35</v>
      </c>
      <c r="AX160" s="15" t="s">
        <v>80</v>
      </c>
      <c r="AY160" s="239" t="s">
        <v>177</v>
      </c>
    </row>
    <row r="161" spans="1:65" s="13" customFormat="1">
      <c r="B161" s="207"/>
      <c r="C161" s="208"/>
      <c r="D161" s="209" t="s">
        <v>186</v>
      </c>
      <c r="E161" s="210" t="s">
        <v>1</v>
      </c>
      <c r="F161" s="211" t="s">
        <v>2043</v>
      </c>
      <c r="G161" s="208"/>
      <c r="H161" s="212">
        <v>13.185</v>
      </c>
      <c r="I161" s="213"/>
      <c r="J161" s="208"/>
      <c r="K161" s="208"/>
      <c r="L161" s="214"/>
      <c r="M161" s="215"/>
      <c r="N161" s="216"/>
      <c r="O161" s="216"/>
      <c r="P161" s="216"/>
      <c r="Q161" s="216"/>
      <c r="R161" s="216"/>
      <c r="S161" s="216"/>
      <c r="T161" s="217"/>
      <c r="AT161" s="218" t="s">
        <v>186</v>
      </c>
      <c r="AU161" s="218" t="s">
        <v>89</v>
      </c>
      <c r="AV161" s="13" t="s">
        <v>89</v>
      </c>
      <c r="AW161" s="13" t="s">
        <v>35</v>
      </c>
      <c r="AX161" s="13" t="s">
        <v>80</v>
      </c>
      <c r="AY161" s="218" t="s">
        <v>177</v>
      </c>
    </row>
    <row r="162" spans="1:65" s="13" customFormat="1">
      <c r="B162" s="207"/>
      <c r="C162" s="208"/>
      <c r="D162" s="209" t="s">
        <v>186</v>
      </c>
      <c r="E162" s="210" t="s">
        <v>1</v>
      </c>
      <c r="F162" s="211" t="s">
        <v>2044</v>
      </c>
      <c r="G162" s="208"/>
      <c r="H162" s="212">
        <v>3.5999999999999997E-2</v>
      </c>
      <c r="I162" s="213"/>
      <c r="J162" s="208"/>
      <c r="K162" s="208"/>
      <c r="L162" s="214"/>
      <c r="M162" s="215"/>
      <c r="N162" s="216"/>
      <c r="O162" s="216"/>
      <c r="P162" s="216"/>
      <c r="Q162" s="216"/>
      <c r="R162" s="216"/>
      <c r="S162" s="216"/>
      <c r="T162" s="217"/>
      <c r="AT162" s="218" t="s">
        <v>186</v>
      </c>
      <c r="AU162" s="218" t="s">
        <v>89</v>
      </c>
      <c r="AV162" s="13" t="s">
        <v>89</v>
      </c>
      <c r="AW162" s="13" t="s">
        <v>35</v>
      </c>
      <c r="AX162" s="13" t="s">
        <v>80</v>
      </c>
      <c r="AY162" s="218" t="s">
        <v>177</v>
      </c>
    </row>
    <row r="163" spans="1:65" s="14" customFormat="1">
      <c r="B163" s="219"/>
      <c r="C163" s="220"/>
      <c r="D163" s="209" t="s">
        <v>186</v>
      </c>
      <c r="E163" s="221" t="s">
        <v>1</v>
      </c>
      <c r="F163" s="222" t="s">
        <v>188</v>
      </c>
      <c r="G163" s="220"/>
      <c r="H163" s="223">
        <v>13.221</v>
      </c>
      <c r="I163" s="224"/>
      <c r="J163" s="220"/>
      <c r="K163" s="220"/>
      <c r="L163" s="225"/>
      <c r="M163" s="226"/>
      <c r="N163" s="227"/>
      <c r="O163" s="227"/>
      <c r="P163" s="227"/>
      <c r="Q163" s="227"/>
      <c r="R163" s="227"/>
      <c r="S163" s="227"/>
      <c r="T163" s="228"/>
      <c r="AT163" s="229" t="s">
        <v>186</v>
      </c>
      <c r="AU163" s="229" t="s">
        <v>89</v>
      </c>
      <c r="AV163" s="14" t="s">
        <v>184</v>
      </c>
      <c r="AW163" s="14" t="s">
        <v>35</v>
      </c>
      <c r="AX163" s="14" t="s">
        <v>87</v>
      </c>
      <c r="AY163" s="229" t="s">
        <v>177</v>
      </c>
    </row>
    <row r="164" spans="1:65" s="2" customFormat="1" ht="16.5" customHeight="1">
      <c r="A164" s="35"/>
      <c r="B164" s="36"/>
      <c r="C164" s="240" t="s">
        <v>208</v>
      </c>
      <c r="D164" s="240" t="s">
        <v>216</v>
      </c>
      <c r="E164" s="241" t="s">
        <v>2045</v>
      </c>
      <c r="F164" s="242" t="s">
        <v>2046</v>
      </c>
      <c r="G164" s="243" t="s">
        <v>380</v>
      </c>
      <c r="H164" s="244">
        <v>26.442</v>
      </c>
      <c r="I164" s="245"/>
      <c r="J164" s="246">
        <f>ROUND(I164*H164,2)</f>
        <v>0</v>
      </c>
      <c r="K164" s="247"/>
      <c r="L164" s="248"/>
      <c r="M164" s="249" t="s">
        <v>1</v>
      </c>
      <c r="N164" s="250"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219</v>
      </c>
      <c r="AT164" s="205" t="s">
        <v>216</v>
      </c>
      <c r="AU164" s="205" t="s">
        <v>89</v>
      </c>
      <c r="AY164" s="18" t="s">
        <v>177</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184</v>
      </c>
      <c r="BM164" s="205" t="s">
        <v>2047</v>
      </c>
    </row>
    <row r="165" spans="1:65" s="13" customFormat="1">
      <c r="B165" s="207"/>
      <c r="C165" s="208"/>
      <c r="D165" s="209" t="s">
        <v>186</v>
      </c>
      <c r="E165" s="210" t="s">
        <v>1</v>
      </c>
      <c r="F165" s="211" t="s">
        <v>2048</v>
      </c>
      <c r="G165" s="208"/>
      <c r="H165" s="212">
        <v>26.442</v>
      </c>
      <c r="I165" s="213"/>
      <c r="J165" s="208"/>
      <c r="K165" s="208"/>
      <c r="L165" s="214"/>
      <c r="M165" s="215"/>
      <c r="N165" s="216"/>
      <c r="O165" s="216"/>
      <c r="P165" s="216"/>
      <c r="Q165" s="216"/>
      <c r="R165" s="216"/>
      <c r="S165" s="216"/>
      <c r="T165" s="217"/>
      <c r="AT165" s="218" t="s">
        <v>186</v>
      </c>
      <c r="AU165" s="218" t="s">
        <v>89</v>
      </c>
      <c r="AV165" s="13" t="s">
        <v>89</v>
      </c>
      <c r="AW165" s="13" t="s">
        <v>35</v>
      </c>
      <c r="AX165" s="13" t="s">
        <v>80</v>
      </c>
      <c r="AY165" s="218" t="s">
        <v>177</v>
      </c>
    </row>
    <row r="166" spans="1:65" s="14" customFormat="1">
      <c r="B166" s="219"/>
      <c r="C166" s="220"/>
      <c r="D166" s="209" t="s">
        <v>186</v>
      </c>
      <c r="E166" s="221" t="s">
        <v>1</v>
      </c>
      <c r="F166" s="222" t="s">
        <v>188</v>
      </c>
      <c r="G166" s="220"/>
      <c r="H166" s="223">
        <v>26.442</v>
      </c>
      <c r="I166" s="224"/>
      <c r="J166" s="220"/>
      <c r="K166" s="220"/>
      <c r="L166" s="225"/>
      <c r="M166" s="226"/>
      <c r="N166" s="227"/>
      <c r="O166" s="227"/>
      <c r="P166" s="227"/>
      <c r="Q166" s="227"/>
      <c r="R166" s="227"/>
      <c r="S166" s="227"/>
      <c r="T166" s="228"/>
      <c r="AT166" s="229" t="s">
        <v>186</v>
      </c>
      <c r="AU166" s="229" t="s">
        <v>89</v>
      </c>
      <c r="AV166" s="14" t="s">
        <v>184</v>
      </c>
      <c r="AW166" s="14" t="s">
        <v>35</v>
      </c>
      <c r="AX166" s="14" t="s">
        <v>87</v>
      </c>
      <c r="AY166" s="229" t="s">
        <v>177</v>
      </c>
    </row>
    <row r="167" spans="1:65" s="12" customFormat="1" ht="22.9" customHeight="1">
      <c r="B167" s="177"/>
      <c r="C167" s="178"/>
      <c r="D167" s="179" t="s">
        <v>79</v>
      </c>
      <c r="E167" s="191" t="s">
        <v>184</v>
      </c>
      <c r="F167" s="191" t="s">
        <v>909</v>
      </c>
      <c r="G167" s="178"/>
      <c r="H167" s="178"/>
      <c r="I167" s="181"/>
      <c r="J167" s="192">
        <f>BK167</f>
        <v>0</v>
      </c>
      <c r="K167" s="178"/>
      <c r="L167" s="183"/>
      <c r="M167" s="184"/>
      <c r="N167" s="185"/>
      <c r="O167" s="185"/>
      <c r="P167" s="186">
        <f>SUM(P168:P173)</f>
        <v>0</v>
      </c>
      <c r="Q167" s="185"/>
      <c r="R167" s="186">
        <f>SUM(R168:R173)</f>
        <v>0</v>
      </c>
      <c r="S167" s="185"/>
      <c r="T167" s="187">
        <f>SUM(T168:T173)</f>
        <v>0</v>
      </c>
      <c r="AR167" s="188" t="s">
        <v>87</v>
      </c>
      <c r="AT167" s="189" t="s">
        <v>79</v>
      </c>
      <c r="AU167" s="189" t="s">
        <v>87</v>
      </c>
      <c r="AY167" s="188" t="s">
        <v>177</v>
      </c>
      <c r="BK167" s="190">
        <f>SUM(BK168:BK173)</f>
        <v>0</v>
      </c>
    </row>
    <row r="168" spans="1:65" s="2" customFormat="1" ht="16.5" customHeight="1">
      <c r="A168" s="35"/>
      <c r="B168" s="36"/>
      <c r="C168" s="193" t="s">
        <v>195</v>
      </c>
      <c r="D168" s="193" t="s">
        <v>180</v>
      </c>
      <c r="E168" s="194" t="s">
        <v>2049</v>
      </c>
      <c r="F168" s="195" t="s">
        <v>2050</v>
      </c>
      <c r="G168" s="196" t="s">
        <v>183</v>
      </c>
      <c r="H168" s="197">
        <v>2.944</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184</v>
      </c>
      <c r="AT168" s="205" t="s">
        <v>180</v>
      </c>
      <c r="AU168" s="205" t="s">
        <v>89</v>
      </c>
      <c r="AY168" s="18" t="s">
        <v>177</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184</v>
      </c>
      <c r="BM168" s="205" t="s">
        <v>2051</v>
      </c>
    </row>
    <row r="169" spans="1:65" s="15" customFormat="1">
      <c r="B169" s="230"/>
      <c r="C169" s="231"/>
      <c r="D169" s="209" t="s">
        <v>186</v>
      </c>
      <c r="E169" s="232" t="s">
        <v>1</v>
      </c>
      <c r="F169" s="233" t="s">
        <v>1148</v>
      </c>
      <c r="G169" s="231"/>
      <c r="H169" s="232" t="s">
        <v>1</v>
      </c>
      <c r="I169" s="234"/>
      <c r="J169" s="231"/>
      <c r="K169" s="231"/>
      <c r="L169" s="235"/>
      <c r="M169" s="236"/>
      <c r="N169" s="237"/>
      <c r="O169" s="237"/>
      <c r="P169" s="237"/>
      <c r="Q169" s="237"/>
      <c r="R169" s="237"/>
      <c r="S169" s="237"/>
      <c r="T169" s="238"/>
      <c r="AT169" s="239" t="s">
        <v>186</v>
      </c>
      <c r="AU169" s="239" t="s">
        <v>89</v>
      </c>
      <c r="AV169" s="15" t="s">
        <v>87</v>
      </c>
      <c r="AW169" s="15" t="s">
        <v>35</v>
      </c>
      <c r="AX169" s="15" t="s">
        <v>80</v>
      </c>
      <c r="AY169" s="239" t="s">
        <v>177</v>
      </c>
    </row>
    <row r="170" spans="1:65" s="15" customFormat="1">
      <c r="B170" s="230"/>
      <c r="C170" s="231"/>
      <c r="D170" s="209" t="s">
        <v>186</v>
      </c>
      <c r="E170" s="232" t="s">
        <v>1</v>
      </c>
      <c r="F170" s="233" t="s">
        <v>2029</v>
      </c>
      <c r="G170" s="231"/>
      <c r="H170" s="232" t="s">
        <v>1</v>
      </c>
      <c r="I170" s="234"/>
      <c r="J170" s="231"/>
      <c r="K170" s="231"/>
      <c r="L170" s="235"/>
      <c r="M170" s="236"/>
      <c r="N170" s="237"/>
      <c r="O170" s="237"/>
      <c r="P170" s="237"/>
      <c r="Q170" s="237"/>
      <c r="R170" s="237"/>
      <c r="S170" s="237"/>
      <c r="T170" s="238"/>
      <c r="AT170" s="239" t="s">
        <v>186</v>
      </c>
      <c r="AU170" s="239" t="s">
        <v>89</v>
      </c>
      <c r="AV170" s="15" t="s">
        <v>87</v>
      </c>
      <c r="AW170" s="15" t="s">
        <v>35</v>
      </c>
      <c r="AX170" s="15" t="s">
        <v>80</v>
      </c>
      <c r="AY170" s="239" t="s">
        <v>177</v>
      </c>
    </row>
    <row r="171" spans="1:65" s="13" customFormat="1">
      <c r="B171" s="207"/>
      <c r="C171" s="208"/>
      <c r="D171" s="209" t="s">
        <v>186</v>
      </c>
      <c r="E171" s="210" t="s">
        <v>1</v>
      </c>
      <c r="F171" s="211" t="s">
        <v>2052</v>
      </c>
      <c r="G171" s="208"/>
      <c r="H171" s="212">
        <v>2.8660000000000001</v>
      </c>
      <c r="I171" s="213"/>
      <c r="J171" s="208"/>
      <c r="K171" s="208"/>
      <c r="L171" s="214"/>
      <c r="M171" s="215"/>
      <c r="N171" s="216"/>
      <c r="O171" s="216"/>
      <c r="P171" s="216"/>
      <c r="Q171" s="216"/>
      <c r="R171" s="216"/>
      <c r="S171" s="216"/>
      <c r="T171" s="217"/>
      <c r="AT171" s="218" t="s">
        <v>186</v>
      </c>
      <c r="AU171" s="218" t="s">
        <v>89</v>
      </c>
      <c r="AV171" s="13" t="s">
        <v>89</v>
      </c>
      <c r="AW171" s="13" t="s">
        <v>35</v>
      </c>
      <c r="AX171" s="13" t="s">
        <v>80</v>
      </c>
      <c r="AY171" s="218" t="s">
        <v>177</v>
      </c>
    </row>
    <row r="172" spans="1:65" s="13" customFormat="1">
      <c r="B172" s="207"/>
      <c r="C172" s="208"/>
      <c r="D172" s="209" t="s">
        <v>186</v>
      </c>
      <c r="E172" s="210" t="s">
        <v>1</v>
      </c>
      <c r="F172" s="211" t="s">
        <v>1153</v>
      </c>
      <c r="G172" s="208"/>
      <c r="H172" s="212">
        <v>7.8E-2</v>
      </c>
      <c r="I172" s="213"/>
      <c r="J172" s="208"/>
      <c r="K172" s="208"/>
      <c r="L172" s="214"/>
      <c r="M172" s="215"/>
      <c r="N172" s="216"/>
      <c r="O172" s="216"/>
      <c r="P172" s="216"/>
      <c r="Q172" s="216"/>
      <c r="R172" s="216"/>
      <c r="S172" s="216"/>
      <c r="T172" s="217"/>
      <c r="AT172" s="218" t="s">
        <v>186</v>
      </c>
      <c r="AU172" s="218" t="s">
        <v>89</v>
      </c>
      <c r="AV172" s="13" t="s">
        <v>89</v>
      </c>
      <c r="AW172" s="13" t="s">
        <v>35</v>
      </c>
      <c r="AX172" s="13" t="s">
        <v>80</v>
      </c>
      <c r="AY172" s="218" t="s">
        <v>177</v>
      </c>
    </row>
    <row r="173" spans="1:65" s="14" customFormat="1">
      <c r="B173" s="219"/>
      <c r="C173" s="220"/>
      <c r="D173" s="209" t="s">
        <v>186</v>
      </c>
      <c r="E173" s="221" t="s">
        <v>1</v>
      </c>
      <c r="F173" s="222" t="s">
        <v>188</v>
      </c>
      <c r="G173" s="220"/>
      <c r="H173" s="223">
        <v>2.944</v>
      </c>
      <c r="I173" s="224"/>
      <c r="J173" s="220"/>
      <c r="K173" s="220"/>
      <c r="L173" s="225"/>
      <c r="M173" s="226"/>
      <c r="N173" s="227"/>
      <c r="O173" s="227"/>
      <c r="P173" s="227"/>
      <c r="Q173" s="227"/>
      <c r="R173" s="227"/>
      <c r="S173" s="227"/>
      <c r="T173" s="228"/>
      <c r="AT173" s="229" t="s">
        <v>186</v>
      </c>
      <c r="AU173" s="229" t="s">
        <v>89</v>
      </c>
      <c r="AV173" s="14" t="s">
        <v>184</v>
      </c>
      <c r="AW173" s="14" t="s">
        <v>35</v>
      </c>
      <c r="AX173" s="14" t="s">
        <v>87</v>
      </c>
      <c r="AY173" s="229" t="s">
        <v>177</v>
      </c>
    </row>
    <row r="174" spans="1:65" s="12" customFormat="1" ht="22.9" customHeight="1">
      <c r="B174" s="177"/>
      <c r="C174" s="178"/>
      <c r="D174" s="179" t="s">
        <v>79</v>
      </c>
      <c r="E174" s="191" t="s">
        <v>219</v>
      </c>
      <c r="F174" s="191" t="s">
        <v>2053</v>
      </c>
      <c r="G174" s="178"/>
      <c r="H174" s="178"/>
      <c r="I174" s="181"/>
      <c r="J174" s="192">
        <f>BK174</f>
        <v>0</v>
      </c>
      <c r="K174" s="178"/>
      <c r="L174" s="183"/>
      <c r="M174" s="184"/>
      <c r="N174" s="185"/>
      <c r="O174" s="185"/>
      <c r="P174" s="186">
        <f>SUM(P175:P190)</f>
        <v>0</v>
      </c>
      <c r="Q174" s="185"/>
      <c r="R174" s="186">
        <f>SUM(R175:R190)</f>
        <v>0</v>
      </c>
      <c r="S174" s="185"/>
      <c r="T174" s="187">
        <f>SUM(T175:T190)</f>
        <v>0</v>
      </c>
      <c r="AR174" s="188" t="s">
        <v>87</v>
      </c>
      <c r="AT174" s="189" t="s">
        <v>79</v>
      </c>
      <c r="AU174" s="189" t="s">
        <v>87</v>
      </c>
      <c r="AY174" s="188" t="s">
        <v>177</v>
      </c>
      <c r="BK174" s="190">
        <f>SUM(BK175:BK190)</f>
        <v>0</v>
      </c>
    </row>
    <row r="175" spans="1:65" s="2" customFormat="1" ht="24.2" customHeight="1">
      <c r="A175" s="35"/>
      <c r="B175" s="36"/>
      <c r="C175" s="193" t="s">
        <v>215</v>
      </c>
      <c r="D175" s="193" t="s">
        <v>180</v>
      </c>
      <c r="E175" s="194" t="s">
        <v>2054</v>
      </c>
      <c r="F175" s="195" t="s">
        <v>2055</v>
      </c>
      <c r="G175" s="196" t="s">
        <v>251</v>
      </c>
      <c r="H175" s="197">
        <v>95</v>
      </c>
      <c r="I175" s="198"/>
      <c r="J175" s="199">
        <f>ROUND(I175*H175,2)</f>
        <v>0</v>
      </c>
      <c r="K175" s="200"/>
      <c r="L175" s="40"/>
      <c r="M175" s="201" t="s">
        <v>1</v>
      </c>
      <c r="N175" s="202" t="s">
        <v>45</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184</v>
      </c>
      <c r="AT175" s="205" t="s">
        <v>180</v>
      </c>
      <c r="AU175" s="205" t="s">
        <v>89</v>
      </c>
      <c r="AY175" s="18" t="s">
        <v>177</v>
      </c>
      <c r="BE175" s="206">
        <f>IF(N175="základní",J175,0)</f>
        <v>0</v>
      </c>
      <c r="BF175" s="206">
        <f>IF(N175="snížená",J175,0)</f>
        <v>0</v>
      </c>
      <c r="BG175" s="206">
        <f>IF(N175="zákl. přenesená",J175,0)</f>
        <v>0</v>
      </c>
      <c r="BH175" s="206">
        <f>IF(N175="sníž. přenesená",J175,0)</f>
        <v>0</v>
      </c>
      <c r="BI175" s="206">
        <f>IF(N175="nulová",J175,0)</f>
        <v>0</v>
      </c>
      <c r="BJ175" s="18" t="s">
        <v>87</v>
      </c>
      <c r="BK175" s="206">
        <f>ROUND(I175*H175,2)</f>
        <v>0</v>
      </c>
      <c r="BL175" s="18" t="s">
        <v>184</v>
      </c>
      <c r="BM175" s="205" t="s">
        <v>2056</v>
      </c>
    </row>
    <row r="176" spans="1:65" s="2" customFormat="1" ht="16.5" customHeight="1">
      <c r="A176" s="35"/>
      <c r="B176" s="36"/>
      <c r="C176" s="240" t="s">
        <v>219</v>
      </c>
      <c r="D176" s="240" t="s">
        <v>216</v>
      </c>
      <c r="E176" s="241" t="s">
        <v>2057</v>
      </c>
      <c r="F176" s="242" t="s">
        <v>2058</v>
      </c>
      <c r="G176" s="243" t="s">
        <v>251</v>
      </c>
      <c r="H176" s="244">
        <v>96.424999999999997</v>
      </c>
      <c r="I176" s="245"/>
      <c r="J176" s="246">
        <f>ROUND(I176*H176,2)</f>
        <v>0</v>
      </c>
      <c r="K176" s="247"/>
      <c r="L176" s="248"/>
      <c r="M176" s="249" t="s">
        <v>1</v>
      </c>
      <c r="N176" s="250"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219</v>
      </c>
      <c r="AT176" s="205" t="s">
        <v>216</v>
      </c>
      <c r="AU176" s="205" t="s">
        <v>89</v>
      </c>
      <c r="AY176" s="18" t="s">
        <v>177</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184</v>
      </c>
      <c r="BM176" s="205" t="s">
        <v>2059</v>
      </c>
    </row>
    <row r="177" spans="1:65" s="13" customFormat="1">
      <c r="B177" s="207"/>
      <c r="C177" s="208"/>
      <c r="D177" s="209" t="s">
        <v>186</v>
      </c>
      <c r="E177" s="210" t="s">
        <v>1</v>
      </c>
      <c r="F177" s="211" t="s">
        <v>2060</v>
      </c>
      <c r="G177" s="208"/>
      <c r="H177" s="212">
        <v>96.424999999999997</v>
      </c>
      <c r="I177" s="213"/>
      <c r="J177" s="208"/>
      <c r="K177" s="208"/>
      <c r="L177" s="214"/>
      <c r="M177" s="215"/>
      <c r="N177" s="216"/>
      <c r="O177" s="216"/>
      <c r="P177" s="216"/>
      <c r="Q177" s="216"/>
      <c r="R177" s="216"/>
      <c r="S177" s="216"/>
      <c r="T177" s="217"/>
      <c r="AT177" s="218" t="s">
        <v>186</v>
      </c>
      <c r="AU177" s="218" t="s">
        <v>89</v>
      </c>
      <c r="AV177" s="13" t="s">
        <v>89</v>
      </c>
      <c r="AW177" s="13" t="s">
        <v>35</v>
      </c>
      <c r="AX177" s="13" t="s">
        <v>80</v>
      </c>
      <c r="AY177" s="218" t="s">
        <v>177</v>
      </c>
    </row>
    <row r="178" spans="1:65" s="14" customFormat="1">
      <c r="B178" s="219"/>
      <c r="C178" s="220"/>
      <c r="D178" s="209" t="s">
        <v>186</v>
      </c>
      <c r="E178" s="221" t="s">
        <v>1</v>
      </c>
      <c r="F178" s="222" t="s">
        <v>188</v>
      </c>
      <c r="G178" s="220"/>
      <c r="H178" s="223">
        <v>96.424999999999997</v>
      </c>
      <c r="I178" s="224"/>
      <c r="J178" s="220"/>
      <c r="K178" s="220"/>
      <c r="L178" s="225"/>
      <c r="M178" s="226"/>
      <c r="N178" s="227"/>
      <c r="O178" s="227"/>
      <c r="P178" s="227"/>
      <c r="Q178" s="227"/>
      <c r="R178" s="227"/>
      <c r="S178" s="227"/>
      <c r="T178" s="228"/>
      <c r="AT178" s="229" t="s">
        <v>186</v>
      </c>
      <c r="AU178" s="229" t="s">
        <v>89</v>
      </c>
      <c r="AV178" s="14" t="s">
        <v>184</v>
      </c>
      <c r="AW178" s="14" t="s">
        <v>35</v>
      </c>
      <c r="AX178" s="14" t="s">
        <v>87</v>
      </c>
      <c r="AY178" s="229" t="s">
        <v>177</v>
      </c>
    </row>
    <row r="179" spans="1:65" s="2" customFormat="1" ht="16.5" customHeight="1">
      <c r="A179" s="35"/>
      <c r="B179" s="36"/>
      <c r="C179" s="240" t="s">
        <v>225</v>
      </c>
      <c r="D179" s="240" t="s">
        <v>216</v>
      </c>
      <c r="E179" s="241" t="s">
        <v>2061</v>
      </c>
      <c r="F179" s="242" t="s">
        <v>2062</v>
      </c>
      <c r="G179" s="243" t="s">
        <v>191</v>
      </c>
      <c r="H179" s="244">
        <v>10</v>
      </c>
      <c r="I179" s="245"/>
      <c r="J179" s="246">
        <f>ROUND(I179*H179,2)</f>
        <v>0</v>
      </c>
      <c r="K179" s="247"/>
      <c r="L179" s="248"/>
      <c r="M179" s="249" t="s">
        <v>1</v>
      </c>
      <c r="N179" s="250" t="s">
        <v>45</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219</v>
      </c>
      <c r="AT179" s="205" t="s">
        <v>216</v>
      </c>
      <c r="AU179" s="205" t="s">
        <v>89</v>
      </c>
      <c r="AY179" s="18" t="s">
        <v>177</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184</v>
      </c>
      <c r="BM179" s="205" t="s">
        <v>2063</v>
      </c>
    </row>
    <row r="180" spans="1:65" s="2" customFormat="1" ht="24.2" customHeight="1">
      <c r="A180" s="35"/>
      <c r="B180" s="36"/>
      <c r="C180" s="193" t="s">
        <v>229</v>
      </c>
      <c r="D180" s="193" t="s">
        <v>180</v>
      </c>
      <c r="E180" s="194" t="s">
        <v>2064</v>
      </c>
      <c r="F180" s="195" t="s">
        <v>2065</v>
      </c>
      <c r="G180" s="196" t="s">
        <v>251</v>
      </c>
      <c r="H180" s="197">
        <v>97</v>
      </c>
      <c r="I180" s="198"/>
      <c r="J180" s="199">
        <f>ROUND(I180*H180,2)</f>
        <v>0</v>
      </c>
      <c r="K180" s="200"/>
      <c r="L180" s="40"/>
      <c r="M180" s="201" t="s">
        <v>1</v>
      </c>
      <c r="N180" s="202" t="s">
        <v>45</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184</v>
      </c>
      <c r="AT180" s="205" t="s">
        <v>180</v>
      </c>
      <c r="AU180" s="205" t="s">
        <v>89</v>
      </c>
      <c r="AY180" s="18" t="s">
        <v>177</v>
      </c>
      <c r="BE180" s="206">
        <f>IF(N180="základní",J180,0)</f>
        <v>0</v>
      </c>
      <c r="BF180" s="206">
        <f>IF(N180="snížená",J180,0)</f>
        <v>0</v>
      </c>
      <c r="BG180" s="206">
        <f>IF(N180="zákl. přenesená",J180,0)</f>
        <v>0</v>
      </c>
      <c r="BH180" s="206">
        <f>IF(N180="sníž. přenesená",J180,0)</f>
        <v>0</v>
      </c>
      <c r="BI180" s="206">
        <f>IF(N180="nulová",J180,0)</f>
        <v>0</v>
      </c>
      <c r="BJ180" s="18" t="s">
        <v>87</v>
      </c>
      <c r="BK180" s="206">
        <f>ROUND(I180*H180,2)</f>
        <v>0</v>
      </c>
      <c r="BL180" s="18" t="s">
        <v>184</v>
      </c>
      <c r="BM180" s="205" t="s">
        <v>2066</v>
      </c>
    </row>
    <row r="181" spans="1:65" s="2" customFormat="1" ht="24.2" customHeight="1">
      <c r="A181" s="35"/>
      <c r="B181" s="36"/>
      <c r="C181" s="240" t="s">
        <v>233</v>
      </c>
      <c r="D181" s="240" t="s">
        <v>216</v>
      </c>
      <c r="E181" s="241" t="s">
        <v>2067</v>
      </c>
      <c r="F181" s="242" t="s">
        <v>2068</v>
      </c>
      <c r="G181" s="243" t="s">
        <v>251</v>
      </c>
      <c r="H181" s="244">
        <v>98.454999999999998</v>
      </c>
      <c r="I181" s="245"/>
      <c r="J181" s="246">
        <f>ROUND(I181*H181,2)</f>
        <v>0</v>
      </c>
      <c r="K181" s="247"/>
      <c r="L181" s="248"/>
      <c r="M181" s="249" t="s">
        <v>1</v>
      </c>
      <c r="N181" s="250" t="s">
        <v>45</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219</v>
      </c>
      <c r="AT181" s="205" t="s">
        <v>216</v>
      </c>
      <c r="AU181" s="205" t="s">
        <v>89</v>
      </c>
      <c r="AY181" s="18" t="s">
        <v>177</v>
      </c>
      <c r="BE181" s="206">
        <f>IF(N181="základní",J181,0)</f>
        <v>0</v>
      </c>
      <c r="BF181" s="206">
        <f>IF(N181="snížená",J181,0)</f>
        <v>0</v>
      </c>
      <c r="BG181" s="206">
        <f>IF(N181="zákl. přenesená",J181,0)</f>
        <v>0</v>
      </c>
      <c r="BH181" s="206">
        <f>IF(N181="sníž. přenesená",J181,0)</f>
        <v>0</v>
      </c>
      <c r="BI181" s="206">
        <f>IF(N181="nulová",J181,0)</f>
        <v>0</v>
      </c>
      <c r="BJ181" s="18" t="s">
        <v>87</v>
      </c>
      <c r="BK181" s="206">
        <f>ROUND(I181*H181,2)</f>
        <v>0</v>
      </c>
      <c r="BL181" s="18" t="s">
        <v>184</v>
      </c>
      <c r="BM181" s="205" t="s">
        <v>2069</v>
      </c>
    </row>
    <row r="182" spans="1:65" s="13" customFormat="1">
      <c r="B182" s="207"/>
      <c r="C182" s="208"/>
      <c r="D182" s="209" t="s">
        <v>186</v>
      </c>
      <c r="E182" s="210" t="s">
        <v>1</v>
      </c>
      <c r="F182" s="211" t="s">
        <v>2070</v>
      </c>
      <c r="G182" s="208"/>
      <c r="H182" s="212">
        <v>98.454999999999998</v>
      </c>
      <c r="I182" s="213"/>
      <c r="J182" s="208"/>
      <c r="K182" s="208"/>
      <c r="L182" s="214"/>
      <c r="M182" s="215"/>
      <c r="N182" s="216"/>
      <c r="O182" s="216"/>
      <c r="P182" s="216"/>
      <c r="Q182" s="216"/>
      <c r="R182" s="216"/>
      <c r="S182" s="216"/>
      <c r="T182" s="217"/>
      <c r="AT182" s="218" t="s">
        <v>186</v>
      </c>
      <c r="AU182" s="218" t="s">
        <v>89</v>
      </c>
      <c r="AV182" s="13" t="s">
        <v>89</v>
      </c>
      <c r="AW182" s="13" t="s">
        <v>35</v>
      </c>
      <c r="AX182" s="13" t="s">
        <v>80</v>
      </c>
      <c r="AY182" s="218" t="s">
        <v>177</v>
      </c>
    </row>
    <row r="183" spans="1:65" s="14" customFormat="1">
      <c r="B183" s="219"/>
      <c r="C183" s="220"/>
      <c r="D183" s="209" t="s">
        <v>186</v>
      </c>
      <c r="E183" s="221" t="s">
        <v>1</v>
      </c>
      <c r="F183" s="222" t="s">
        <v>188</v>
      </c>
      <c r="G183" s="220"/>
      <c r="H183" s="223">
        <v>98.454999999999998</v>
      </c>
      <c r="I183" s="224"/>
      <c r="J183" s="220"/>
      <c r="K183" s="220"/>
      <c r="L183" s="225"/>
      <c r="M183" s="226"/>
      <c r="N183" s="227"/>
      <c r="O183" s="227"/>
      <c r="P183" s="227"/>
      <c r="Q183" s="227"/>
      <c r="R183" s="227"/>
      <c r="S183" s="227"/>
      <c r="T183" s="228"/>
      <c r="AT183" s="229" t="s">
        <v>186</v>
      </c>
      <c r="AU183" s="229" t="s">
        <v>89</v>
      </c>
      <c r="AV183" s="14" t="s">
        <v>184</v>
      </c>
      <c r="AW183" s="14" t="s">
        <v>35</v>
      </c>
      <c r="AX183" s="14" t="s">
        <v>87</v>
      </c>
      <c r="AY183" s="229" t="s">
        <v>177</v>
      </c>
    </row>
    <row r="184" spans="1:65" s="2" customFormat="1" ht="16.5" customHeight="1">
      <c r="A184" s="35"/>
      <c r="B184" s="36"/>
      <c r="C184" s="240" t="s">
        <v>8</v>
      </c>
      <c r="D184" s="240" t="s">
        <v>216</v>
      </c>
      <c r="E184" s="241" t="s">
        <v>2071</v>
      </c>
      <c r="F184" s="242" t="s">
        <v>2072</v>
      </c>
      <c r="G184" s="243" t="s">
        <v>191</v>
      </c>
      <c r="H184" s="244">
        <v>7</v>
      </c>
      <c r="I184" s="245"/>
      <c r="J184" s="246">
        <f t="shared" ref="J184:J190" si="0">ROUND(I184*H184,2)</f>
        <v>0</v>
      </c>
      <c r="K184" s="247"/>
      <c r="L184" s="248"/>
      <c r="M184" s="249" t="s">
        <v>1</v>
      </c>
      <c r="N184" s="250" t="s">
        <v>45</v>
      </c>
      <c r="O184" s="72"/>
      <c r="P184" s="203">
        <f t="shared" ref="P184:P190" si="1">O184*H184</f>
        <v>0</v>
      </c>
      <c r="Q184" s="203">
        <v>0</v>
      </c>
      <c r="R184" s="203">
        <f t="shared" ref="R184:R190" si="2">Q184*H184</f>
        <v>0</v>
      </c>
      <c r="S184" s="203">
        <v>0</v>
      </c>
      <c r="T184" s="204">
        <f t="shared" ref="T184:T190" si="3">S184*H184</f>
        <v>0</v>
      </c>
      <c r="U184" s="35"/>
      <c r="V184" s="35"/>
      <c r="W184" s="35"/>
      <c r="X184" s="35"/>
      <c r="Y184" s="35"/>
      <c r="Z184" s="35"/>
      <c r="AA184" s="35"/>
      <c r="AB184" s="35"/>
      <c r="AC184" s="35"/>
      <c r="AD184" s="35"/>
      <c r="AE184" s="35"/>
      <c r="AR184" s="205" t="s">
        <v>219</v>
      </c>
      <c r="AT184" s="205" t="s">
        <v>216</v>
      </c>
      <c r="AU184" s="205" t="s">
        <v>89</v>
      </c>
      <c r="AY184" s="18" t="s">
        <v>177</v>
      </c>
      <c r="BE184" s="206">
        <f t="shared" ref="BE184:BE190" si="4">IF(N184="základní",J184,0)</f>
        <v>0</v>
      </c>
      <c r="BF184" s="206">
        <f t="shared" ref="BF184:BF190" si="5">IF(N184="snížená",J184,0)</f>
        <v>0</v>
      </c>
      <c r="BG184" s="206">
        <f t="shared" ref="BG184:BG190" si="6">IF(N184="zákl. přenesená",J184,0)</f>
        <v>0</v>
      </c>
      <c r="BH184" s="206">
        <f t="shared" ref="BH184:BH190" si="7">IF(N184="sníž. přenesená",J184,0)</f>
        <v>0</v>
      </c>
      <c r="BI184" s="206">
        <f t="shared" ref="BI184:BI190" si="8">IF(N184="nulová",J184,0)</f>
        <v>0</v>
      </c>
      <c r="BJ184" s="18" t="s">
        <v>87</v>
      </c>
      <c r="BK184" s="206">
        <f t="shared" ref="BK184:BK190" si="9">ROUND(I184*H184,2)</f>
        <v>0</v>
      </c>
      <c r="BL184" s="18" t="s">
        <v>184</v>
      </c>
      <c r="BM184" s="205" t="s">
        <v>2073</v>
      </c>
    </row>
    <row r="185" spans="1:65" s="2" customFormat="1" ht="16.5" customHeight="1">
      <c r="A185" s="35"/>
      <c r="B185" s="36"/>
      <c r="C185" s="193" t="s">
        <v>242</v>
      </c>
      <c r="D185" s="193" t="s">
        <v>180</v>
      </c>
      <c r="E185" s="194" t="s">
        <v>2074</v>
      </c>
      <c r="F185" s="195" t="s">
        <v>2075</v>
      </c>
      <c r="G185" s="196" t="s">
        <v>2076</v>
      </c>
      <c r="H185" s="197">
        <v>1</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184</v>
      </c>
      <c r="AT185" s="205" t="s">
        <v>180</v>
      </c>
      <c r="AU185" s="205" t="s">
        <v>89</v>
      </c>
      <c r="AY185" s="18" t="s">
        <v>177</v>
      </c>
      <c r="BE185" s="206">
        <f t="shared" si="4"/>
        <v>0</v>
      </c>
      <c r="BF185" s="206">
        <f t="shared" si="5"/>
        <v>0</v>
      </c>
      <c r="BG185" s="206">
        <f t="shared" si="6"/>
        <v>0</v>
      </c>
      <c r="BH185" s="206">
        <f t="shared" si="7"/>
        <v>0</v>
      </c>
      <c r="BI185" s="206">
        <f t="shared" si="8"/>
        <v>0</v>
      </c>
      <c r="BJ185" s="18" t="s">
        <v>87</v>
      </c>
      <c r="BK185" s="206">
        <f t="shared" si="9"/>
        <v>0</v>
      </c>
      <c r="BL185" s="18" t="s">
        <v>184</v>
      </c>
      <c r="BM185" s="205" t="s">
        <v>2077</v>
      </c>
    </row>
    <row r="186" spans="1:65" s="2" customFormat="1" ht="24.2" customHeight="1">
      <c r="A186" s="35"/>
      <c r="B186" s="36"/>
      <c r="C186" s="193" t="s">
        <v>248</v>
      </c>
      <c r="D186" s="193" t="s">
        <v>180</v>
      </c>
      <c r="E186" s="194" t="s">
        <v>2078</v>
      </c>
      <c r="F186" s="195" t="s">
        <v>2079</v>
      </c>
      <c r="G186" s="196" t="s">
        <v>2076</v>
      </c>
      <c r="H186" s="197">
        <v>88</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184</v>
      </c>
      <c r="AT186" s="205" t="s">
        <v>180</v>
      </c>
      <c r="AU186" s="205" t="s">
        <v>89</v>
      </c>
      <c r="AY186" s="18" t="s">
        <v>177</v>
      </c>
      <c r="BE186" s="206">
        <f t="shared" si="4"/>
        <v>0</v>
      </c>
      <c r="BF186" s="206">
        <f t="shared" si="5"/>
        <v>0</v>
      </c>
      <c r="BG186" s="206">
        <f t="shared" si="6"/>
        <v>0</v>
      </c>
      <c r="BH186" s="206">
        <f t="shared" si="7"/>
        <v>0</v>
      </c>
      <c r="BI186" s="206">
        <f t="shared" si="8"/>
        <v>0</v>
      </c>
      <c r="BJ186" s="18" t="s">
        <v>87</v>
      </c>
      <c r="BK186" s="206">
        <f t="shared" si="9"/>
        <v>0</v>
      </c>
      <c r="BL186" s="18" t="s">
        <v>184</v>
      </c>
      <c r="BM186" s="205" t="s">
        <v>2080</v>
      </c>
    </row>
    <row r="187" spans="1:65" s="2" customFormat="1" ht="24.2" customHeight="1">
      <c r="A187" s="35"/>
      <c r="B187" s="36"/>
      <c r="C187" s="193" t="s">
        <v>254</v>
      </c>
      <c r="D187" s="193" t="s">
        <v>180</v>
      </c>
      <c r="E187" s="194" t="s">
        <v>2081</v>
      </c>
      <c r="F187" s="195" t="s">
        <v>2082</v>
      </c>
      <c r="G187" s="196" t="s">
        <v>2076</v>
      </c>
      <c r="H187" s="197">
        <v>177</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184</v>
      </c>
      <c r="AT187" s="205" t="s">
        <v>180</v>
      </c>
      <c r="AU187" s="205" t="s">
        <v>89</v>
      </c>
      <c r="AY187" s="18" t="s">
        <v>177</v>
      </c>
      <c r="BE187" s="206">
        <f t="shared" si="4"/>
        <v>0</v>
      </c>
      <c r="BF187" s="206">
        <f t="shared" si="5"/>
        <v>0</v>
      </c>
      <c r="BG187" s="206">
        <f t="shared" si="6"/>
        <v>0</v>
      </c>
      <c r="BH187" s="206">
        <f t="shared" si="7"/>
        <v>0</v>
      </c>
      <c r="BI187" s="206">
        <f t="shared" si="8"/>
        <v>0</v>
      </c>
      <c r="BJ187" s="18" t="s">
        <v>87</v>
      </c>
      <c r="BK187" s="206">
        <f t="shared" si="9"/>
        <v>0</v>
      </c>
      <c r="BL187" s="18" t="s">
        <v>184</v>
      </c>
      <c r="BM187" s="205" t="s">
        <v>2083</v>
      </c>
    </row>
    <row r="188" spans="1:65" s="2" customFormat="1" ht="24.2" customHeight="1">
      <c r="A188" s="35"/>
      <c r="B188" s="36"/>
      <c r="C188" s="193" t="s">
        <v>193</v>
      </c>
      <c r="D188" s="193" t="s">
        <v>180</v>
      </c>
      <c r="E188" s="194" t="s">
        <v>2084</v>
      </c>
      <c r="F188" s="195" t="s">
        <v>2085</v>
      </c>
      <c r="G188" s="196" t="s">
        <v>2076</v>
      </c>
      <c r="H188" s="197">
        <v>89</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184</v>
      </c>
      <c r="AT188" s="205" t="s">
        <v>180</v>
      </c>
      <c r="AU188" s="205" t="s">
        <v>89</v>
      </c>
      <c r="AY188" s="18" t="s">
        <v>177</v>
      </c>
      <c r="BE188" s="206">
        <f t="shared" si="4"/>
        <v>0</v>
      </c>
      <c r="BF188" s="206">
        <f t="shared" si="5"/>
        <v>0</v>
      </c>
      <c r="BG188" s="206">
        <f t="shared" si="6"/>
        <v>0</v>
      </c>
      <c r="BH188" s="206">
        <f t="shared" si="7"/>
        <v>0</v>
      </c>
      <c r="BI188" s="206">
        <f t="shared" si="8"/>
        <v>0</v>
      </c>
      <c r="BJ188" s="18" t="s">
        <v>87</v>
      </c>
      <c r="BK188" s="206">
        <f t="shared" si="9"/>
        <v>0</v>
      </c>
      <c r="BL188" s="18" t="s">
        <v>184</v>
      </c>
      <c r="BM188" s="205" t="s">
        <v>2086</v>
      </c>
    </row>
    <row r="189" spans="1:65" s="2" customFormat="1" ht="24.2" customHeight="1">
      <c r="A189" s="35"/>
      <c r="B189" s="36"/>
      <c r="C189" s="193" t="s">
        <v>260</v>
      </c>
      <c r="D189" s="193" t="s">
        <v>180</v>
      </c>
      <c r="E189" s="194" t="s">
        <v>2087</v>
      </c>
      <c r="F189" s="195" t="s">
        <v>2088</v>
      </c>
      <c r="G189" s="196" t="s">
        <v>2076</v>
      </c>
      <c r="H189" s="197">
        <v>86</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184</v>
      </c>
      <c r="AT189" s="205" t="s">
        <v>180</v>
      </c>
      <c r="AU189" s="205" t="s">
        <v>89</v>
      </c>
      <c r="AY189" s="18" t="s">
        <v>177</v>
      </c>
      <c r="BE189" s="206">
        <f t="shared" si="4"/>
        <v>0</v>
      </c>
      <c r="BF189" s="206">
        <f t="shared" si="5"/>
        <v>0</v>
      </c>
      <c r="BG189" s="206">
        <f t="shared" si="6"/>
        <v>0</v>
      </c>
      <c r="BH189" s="206">
        <f t="shared" si="7"/>
        <v>0</v>
      </c>
      <c r="BI189" s="206">
        <f t="shared" si="8"/>
        <v>0</v>
      </c>
      <c r="BJ189" s="18" t="s">
        <v>87</v>
      </c>
      <c r="BK189" s="206">
        <f t="shared" si="9"/>
        <v>0</v>
      </c>
      <c r="BL189" s="18" t="s">
        <v>184</v>
      </c>
      <c r="BM189" s="205" t="s">
        <v>2089</v>
      </c>
    </row>
    <row r="190" spans="1:65" s="2" customFormat="1" ht="24.2" customHeight="1">
      <c r="A190" s="35"/>
      <c r="B190" s="36"/>
      <c r="C190" s="193" t="s">
        <v>264</v>
      </c>
      <c r="D190" s="193" t="s">
        <v>180</v>
      </c>
      <c r="E190" s="194" t="s">
        <v>2090</v>
      </c>
      <c r="F190" s="195" t="s">
        <v>2091</v>
      </c>
      <c r="G190" s="196" t="s">
        <v>2076</v>
      </c>
      <c r="H190" s="197">
        <v>32</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184</v>
      </c>
      <c r="AT190" s="205" t="s">
        <v>180</v>
      </c>
      <c r="AU190" s="205" t="s">
        <v>89</v>
      </c>
      <c r="AY190" s="18" t="s">
        <v>177</v>
      </c>
      <c r="BE190" s="206">
        <f t="shared" si="4"/>
        <v>0</v>
      </c>
      <c r="BF190" s="206">
        <f t="shared" si="5"/>
        <v>0</v>
      </c>
      <c r="BG190" s="206">
        <f t="shared" si="6"/>
        <v>0</v>
      </c>
      <c r="BH190" s="206">
        <f t="shared" si="7"/>
        <v>0</v>
      </c>
      <c r="BI190" s="206">
        <f t="shared" si="8"/>
        <v>0</v>
      </c>
      <c r="BJ190" s="18" t="s">
        <v>87</v>
      </c>
      <c r="BK190" s="206">
        <f t="shared" si="9"/>
        <v>0</v>
      </c>
      <c r="BL190" s="18" t="s">
        <v>184</v>
      </c>
      <c r="BM190" s="205" t="s">
        <v>2092</v>
      </c>
    </row>
    <row r="191" spans="1:65" s="12" customFormat="1" ht="22.9" customHeight="1">
      <c r="B191" s="177"/>
      <c r="C191" s="178"/>
      <c r="D191" s="179" t="s">
        <v>79</v>
      </c>
      <c r="E191" s="191" t="s">
        <v>413</v>
      </c>
      <c r="F191" s="191" t="s">
        <v>414</v>
      </c>
      <c r="G191" s="178"/>
      <c r="H191" s="178"/>
      <c r="I191" s="181"/>
      <c r="J191" s="192">
        <f>BK191</f>
        <v>0</v>
      </c>
      <c r="K191" s="178"/>
      <c r="L191" s="183"/>
      <c r="M191" s="184"/>
      <c r="N191" s="185"/>
      <c r="O191" s="185"/>
      <c r="P191" s="186">
        <f>SUM(P192:P193)</f>
        <v>0</v>
      </c>
      <c r="Q191" s="185"/>
      <c r="R191" s="186">
        <f>SUM(R192:R193)</f>
        <v>0</v>
      </c>
      <c r="S191" s="185"/>
      <c r="T191" s="187">
        <f>SUM(T192:T193)</f>
        <v>0</v>
      </c>
      <c r="AR191" s="188" t="s">
        <v>87</v>
      </c>
      <c r="AT191" s="189" t="s">
        <v>79</v>
      </c>
      <c r="AU191" s="189" t="s">
        <v>87</v>
      </c>
      <c r="AY191" s="188" t="s">
        <v>177</v>
      </c>
      <c r="BK191" s="190">
        <f>SUM(BK192:BK193)</f>
        <v>0</v>
      </c>
    </row>
    <row r="192" spans="1:65" s="2" customFormat="1" ht="24.2" customHeight="1">
      <c r="A192" s="35"/>
      <c r="B192" s="36"/>
      <c r="C192" s="193" t="s">
        <v>268</v>
      </c>
      <c r="D192" s="193" t="s">
        <v>180</v>
      </c>
      <c r="E192" s="194" t="s">
        <v>2093</v>
      </c>
      <c r="F192" s="195" t="s">
        <v>2094</v>
      </c>
      <c r="G192" s="196" t="s">
        <v>380</v>
      </c>
      <c r="H192" s="197">
        <v>32.420999999999999</v>
      </c>
      <c r="I192" s="198"/>
      <c r="J192" s="199">
        <f>ROUND(I192*H192,2)</f>
        <v>0</v>
      </c>
      <c r="K192" s="200"/>
      <c r="L192" s="40"/>
      <c r="M192" s="201" t="s">
        <v>1</v>
      </c>
      <c r="N192" s="202" t="s">
        <v>45</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184</v>
      </c>
      <c r="AT192" s="205" t="s">
        <v>180</v>
      </c>
      <c r="AU192" s="205" t="s">
        <v>89</v>
      </c>
      <c r="AY192" s="18" t="s">
        <v>177</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184</v>
      </c>
      <c r="BM192" s="205" t="s">
        <v>2095</v>
      </c>
    </row>
    <row r="193" spans="1:65" s="2" customFormat="1" ht="33" customHeight="1">
      <c r="A193" s="35"/>
      <c r="B193" s="36"/>
      <c r="C193" s="193" t="s">
        <v>272</v>
      </c>
      <c r="D193" s="193" t="s">
        <v>180</v>
      </c>
      <c r="E193" s="194" t="s">
        <v>2096</v>
      </c>
      <c r="F193" s="195" t="s">
        <v>2097</v>
      </c>
      <c r="G193" s="196" t="s">
        <v>380</v>
      </c>
      <c r="H193" s="197">
        <v>32.420999999999999</v>
      </c>
      <c r="I193" s="198"/>
      <c r="J193" s="199">
        <f>ROUND(I193*H193,2)</f>
        <v>0</v>
      </c>
      <c r="K193" s="200"/>
      <c r="L193" s="40"/>
      <c r="M193" s="201" t="s">
        <v>1</v>
      </c>
      <c r="N193" s="202" t="s">
        <v>45</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184</v>
      </c>
      <c r="AT193" s="205" t="s">
        <v>180</v>
      </c>
      <c r="AU193" s="205" t="s">
        <v>89</v>
      </c>
      <c r="AY193" s="18" t="s">
        <v>177</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184</v>
      </c>
      <c r="BM193" s="205" t="s">
        <v>2098</v>
      </c>
    </row>
    <row r="194" spans="1:65" s="12" customFormat="1" ht="25.9" customHeight="1">
      <c r="B194" s="177"/>
      <c r="C194" s="178"/>
      <c r="D194" s="179" t="s">
        <v>79</v>
      </c>
      <c r="E194" s="180" t="s">
        <v>419</v>
      </c>
      <c r="F194" s="180" t="s">
        <v>420</v>
      </c>
      <c r="G194" s="178"/>
      <c r="H194" s="178"/>
      <c r="I194" s="181"/>
      <c r="J194" s="182">
        <f>BK194</f>
        <v>0</v>
      </c>
      <c r="K194" s="178"/>
      <c r="L194" s="183"/>
      <c r="M194" s="184"/>
      <c r="N194" s="185"/>
      <c r="O194" s="185"/>
      <c r="P194" s="186">
        <f>P195+P216+P255</f>
        <v>0</v>
      </c>
      <c r="Q194" s="185"/>
      <c r="R194" s="186">
        <f>R195+R216+R255</f>
        <v>0</v>
      </c>
      <c r="S194" s="185"/>
      <c r="T194" s="187">
        <f>T195+T216+T255</f>
        <v>0</v>
      </c>
      <c r="AR194" s="188" t="s">
        <v>89</v>
      </c>
      <c r="AT194" s="189" t="s">
        <v>79</v>
      </c>
      <c r="AU194" s="189" t="s">
        <v>80</v>
      </c>
      <c r="AY194" s="188" t="s">
        <v>177</v>
      </c>
      <c r="BK194" s="190">
        <f>BK195+BK216+BK255</f>
        <v>0</v>
      </c>
    </row>
    <row r="195" spans="1:65" s="12" customFormat="1" ht="22.9" customHeight="1">
      <c r="B195" s="177"/>
      <c r="C195" s="178"/>
      <c r="D195" s="179" t="s">
        <v>79</v>
      </c>
      <c r="E195" s="191" t="s">
        <v>2099</v>
      </c>
      <c r="F195" s="191" t="s">
        <v>2100</v>
      </c>
      <c r="G195" s="178"/>
      <c r="H195" s="178"/>
      <c r="I195" s="181"/>
      <c r="J195" s="192">
        <f>BK195</f>
        <v>0</v>
      </c>
      <c r="K195" s="178"/>
      <c r="L195" s="183"/>
      <c r="M195" s="184"/>
      <c r="N195" s="185"/>
      <c r="O195" s="185"/>
      <c r="P195" s="186">
        <f>SUM(P196:P215)</f>
        <v>0</v>
      </c>
      <c r="Q195" s="185"/>
      <c r="R195" s="186">
        <f>SUM(R196:R215)</f>
        <v>0</v>
      </c>
      <c r="S195" s="185"/>
      <c r="T195" s="187">
        <f>SUM(T196:T215)</f>
        <v>0</v>
      </c>
      <c r="AR195" s="188" t="s">
        <v>87</v>
      </c>
      <c r="AT195" s="189" t="s">
        <v>79</v>
      </c>
      <c r="AU195" s="189" t="s">
        <v>87</v>
      </c>
      <c r="AY195" s="188" t="s">
        <v>177</v>
      </c>
      <c r="BK195" s="190">
        <f>SUM(BK196:BK215)</f>
        <v>0</v>
      </c>
    </row>
    <row r="196" spans="1:65" s="2" customFormat="1" ht="16.5" customHeight="1">
      <c r="A196" s="35"/>
      <c r="B196" s="36"/>
      <c r="C196" s="193" t="s">
        <v>356</v>
      </c>
      <c r="D196" s="193" t="s">
        <v>180</v>
      </c>
      <c r="E196" s="194" t="s">
        <v>2101</v>
      </c>
      <c r="F196" s="195" t="s">
        <v>2102</v>
      </c>
      <c r="G196" s="196" t="s">
        <v>2076</v>
      </c>
      <c r="H196" s="197">
        <v>8</v>
      </c>
      <c r="I196" s="198"/>
      <c r="J196" s="199">
        <f t="shared" ref="J196:J215" si="10">ROUND(I196*H196,2)</f>
        <v>0</v>
      </c>
      <c r="K196" s="200"/>
      <c r="L196" s="40"/>
      <c r="M196" s="201" t="s">
        <v>1</v>
      </c>
      <c r="N196" s="202" t="s">
        <v>45</v>
      </c>
      <c r="O196" s="72"/>
      <c r="P196" s="203">
        <f t="shared" ref="P196:P215" si="11">O196*H196</f>
        <v>0</v>
      </c>
      <c r="Q196" s="203">
        <v>0</v>
      </c>
      <c r="R196" s="203">
        <f t="shared" ref="R196:R215" si="12">Q196*H196</f>
        <v>0</v>
      </c>
      <c r="S196" s="203">
        <v>0</v>
      </c>
      <c r="T196" s="204">
        <f t="shared" ref="T196:T215" si="13">S196*H196</f>
        <v>0</v>
      </c>
      <c r="U196" s="35"/>
      <c r="V196" s="35"/>
      <c r="W196" s="35"/>
      <c r="X196" s="35"/>
      <c r="Y196" s="35"/>
      <c r="Z196" s="35"/>
      <c r="AA196" s="35"/>
      <c r="AB196" s="35"/>
      <c r="AC196" s="35"/>
      <c r="AD196" s="35"/>
      <c r="AE196" s="35"/>
      <c r="AR196" s="205" t="s">
        <v>184</v>
      </c>
      <c r="AT196" s="205" t="s">
        <v>180</v>
      </c>
      <c r="AU196" s="205" t="s">
        <v>89</v>
      </c>
      <c r="AY196" s="18" t="s">
        <v>177</v>
      </c>
      <c r="BE196" s="206">
        <f t="shared" ref="BE196:BE215" si="14">IF(N196="základní",J196,0)</f>
        <v>0</v>
      </c>
      <c r="BF196" s="206">
        <f t="shared" ref="BF196:BF215" si="15">IF(N196="snížená",J196,0)</f>
        <v>0</v>
      </c>
      <c r="BG196" s="206">
        <f t="shared" ref="BG196:BG215" si="16">IF(N196="zákl. přenesená",J196,0)</f>
        <v>0</v>
      </c>
      <c r="BH196" s="206">
        <f t="shared" ref="BH196:BH215" si="17">IF(N196="sníž. přenesená",J196,0)</f>
        <v>0</v>
      </c>
      <c r="BI196" s="206">
        <f t="shared" ref="BI196:BI215" si="18">IF(N196="nulová",J196,0)</f>
        <v>0</v>
      </c>
      <c r="BJ196" s="18" t="s">
        <v>87</v>
      </c>
      <c r="BK196" s="206">
        <f t="shared" ref="BK196:BK215" si="19">ROUND(I196*H196,2)</f>
        <v>0</v>
      </c>
      <c r="BL196" s="18" t="s">
        <v>184</v>
      </c>
      <c r="BM196" s="205" t="s">
        <v>2103</v>
      </c>
    </row>
    <row r="197" spans="1:65" s="2" customFormat="1" ht="16.5" customHeight="1">
      <c r="A197" s="35"/>
      <c r="B197" s="36"/>
      <c r="C197" s="193" t="s">
        <v>361</v>
      </c>
      <c r="D197" s="193" t="s">
        <v>180</v>
      </c>
      <c r="E197" s="194" t="s">
        <v>2104</v>
      </c>
      <c r="F197" s="195" t="s">
        <v>2105</v>
      </c>
      <c r="G197" s="196" t="s">
        <v>2076</v>
      </c>
      <c r="H197" s="197">
        <v>8</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184</v>
      </c>
      <c r="AT197" s="205" t="s">
        <v>180</v>
      </c>
      <c r="AU197" s="205" t="s">
        <v>89</v>
      </c>
      <c r="AY197" s="18" t="s">
        <v>177</v>
      </c>
      <c r="BE197" s="206">
        <f t="shared" si="14"/>
        <v>0</v>
      </c>
      <c r="BF197" s="206">
        <f t="shared" si="15"/>
        <v>0</v>
      </c>
      <c r="BG197" s="206">
        <f t="shared" si="16"/>
        <v>0</v>
      </c>
      <c r="BH197" s="206">
        <f t="shared" si="17"/>
        <v>0</v>
      </c>
      <c r="BI197" s="206">
        <f t="shared" si="18"/>
        <v>0</v>
      </c>
      <c r="BJ197" s="18" t="s">
        <v>87</v>
      </c>
      <c r="BK197" s="206">
        <f t="shared" si="19"/>
        <v>0</v>
      </c>
      <c r="BL197" s="18" t="s">
        <v>184</v>
      </c>
      <c r="BM197" s="205" t="s">
        <v>2106</v>
      </c>
    </row>
    <row r="198" spans="1:65" s="2" customFormat="1" ht="16.5" customHeight="1">
      <c r="A198" s="35"/>
      <c r="B198" s="36"/>
      <c r="C198" s="193" t="s">
        <v>365</v>
      </c>
      <c r="D198" s="193" t="s">
        <v>180</v>
      </c>
      <c r="E198" s="194" t="s">
        <v>2107</v>
      </c>
      <c r="F198" s="195" t="s">
        <v>2108</v>
      </c>
      <c r="G198" s="196" t="s">
        <v>2076</v>
      </c>
      <c r="H198" s="197">
        <v>8</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184</v>
      </c>
      <c r="AT198" s="205" t="s">
        <v>180</v>
      </c>
      <c r="AU198" s="205" t="s">
        <v>89</v>
      </c>
      <c r="AY198" s="18" t="s">
        <v>177</v>
      </c>
      <c r="BE198" s="206">
        <f t="shared" si="14"/>
        <v>0</v>
      </c>
      <c r="BF198" s="206">
        <f t="shared" si="15"/>
        <v>0</v>
      </c>
      <c r="BG198" s="206">
        <f t="shared" si="16"/>
        <v>0</v>
      </c>
      <c r="BH198" s="206">
        <f t="shared" si="17"/>
        <v>0</v>
      </c>
      <c r="BI198" s="206">
        <f t="shared" si="18"/>
        <v>0</v>
      </c>
      <c r="BJ198" s="18" t="s">
        <v>87</v>
      </c>
      <c r="BK198" s="206">
        <f t="shared" si="19"/>
        <v>0</v>
      </c>
      <c r="BL198" s="18" t="s">
        <v>184</v>
      </c>
      <c r="BM198" s="205" t="s">
        <v>2109</v>
      </c>
    </row>
    <row r="199" spans="1:65" s="2" customFormat="1" ht="44.25" customHeight="1">
      <c r="A199" s="35"/>
      <c r="B199" s="36"/>
      <c r="C199" s="193" t="s">
        <v>371</v>
      </c>
      <c r="D199" s="193" t="s">
        <v>180</v>
      </c>
      <c r="E199" s="194" t="s">
        <v>2110</v>
      </c>
      <c r="F199" s="195" t="s">
        <v>2111</v>
      </c>
      <c r="G199" s="196" t="s">
        <v>2076</v>
      </c>
      <c r="H199" s="197">
        <v>8</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184</v>
      </c>
      <c r="AT199" s="205" t="s">
        <v>180</v>
      </c>
      <c r="AU199" s="205" t="s">
        <v>89</v>
      </c>
      <c r="AY199" s="18" t="s">
        <v>177</v>
      </c>
      <c r="BE199" s="206">
        <f t="shared" si="14"/>
        <v>0</v>
      </c>
      <c r="BF199" s="206">
        <f t="shared" si="15"/>
        <v>0</v>
      </c>
      <c r="BG199" s="206">
        <f t="shared" si="16"/>
        <v>0</v>
      </c>
      <c r="BH199" s="206">
        <f t="shared" si="17"/>
        <v>0</v>
      </c>
      <c r="BI199" s="206">
        <f t="shared" si="18"/>
        <v>0</v>
      </c>
      <c r="BJ199" s="18" t="s">
        <v>87</v>
      </c>
      <c r="BK199" s="206">
        <f t="shared" si="19"/>
        <v>0</v>
      </c>
      <c r="BL199" s="18" t="s">
        <v>184</v>
      </c>
      <c r="BM199" s="205" t="s">
        <v>2112</v>
      </c>
    </row>
    <row r="200" spans="1:65" s="2" customFormat="1" ht="16.5" customHeight="1">
      <c r="A200" s="35"/>
      <c r="B200" s="36"/>
      <c r="C200" s="193" t="s">
        <v>377</v>
      </c>
      <c r="D200" s="193" t="s">
        <v>180</v>
      </c>
      <c r="E200" s="194" t="s">
        <v>2113</v>
      </c>
      <c r="F200" s="195" t="s">
        <v>2114</v>
      </c>
      <c r="G200" s="196" t="s">
        <v>2076</v>
      </c>
      <c r="H200" s="197">
        <v>8</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184</v>
      </c>
      <c r="AT200" s="205" t="s">
        <v>180</v>
      </c>
      <c r="AU200" s="205" t="s">
        <v>89</v>
      </c>
      <c r="AY200" s="18" t="s">
        <v>177</v>
      </c>
      <c r="BE200" s="206">
        <f t="shared" si="14"/>
        <v>0</v>
      </c>
      <c r="BF200" s="206">
        <f t="shared" si="15"/>
        <v>0</v>
      </c>
      <c r="BG200" s="206">
        <f t="shared" si="16"/>
        <v>0</v>
      </c>
      <c r="BH200" s="206">
        <f t="shared" si="17"/>
        <v>0</v>
      </c>
      <c r="BI200" s="206">
        <f t="shared" si="18"/>
        <v>0</v>
      </c>
      <c r="BJ200" s="18" t="s">
        <v>87</v>
      </c>
      <c r="BK200" s="206">
        <f t="shared" si="19"/>
        <v>0</v>
      </c>
      <c r="BL200" s="18" t="s">
        <v>184</v>
      </c>
      <c r="BM200" s="205" t="s">
        <v>2115</v>
      </c>
    </row>
    <row r="201" spans="1:65" s="2" customFormat="1" ht="16.5" customHeight="1">
      <c r="A201" s="35"/>
      <c r="B201" s="36"/>
      <c r="C201" s="193" t="s">
        <v>382</v>
      </c>
      <c r="D201" s="193" t="s">
        <v>180</v>
      </c>
      <c r="E201" s="194" t="s">
        <v>2116</v>
      </c>
      <c r="F201" s="195" t="s">
        <v>2117</v>
      </c>
      <c r="G201" s="196" t="s">
        <v>2076</v>
      </c>
      <c r="H201" s="197">
        <v>8</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184</v>
      </c>
      <c r="AT201" s="205" t="s">
        <v>180</v>
      </c>
      <c r="AU201" s="205" t="s">
        <v>89</v>
      </c>
      <c r="AY201" s="18" t="s">
        <v>177</v>
      </c>
      <c r="BE201" s="206">
        <f t="shared" si="14"/>
        <v>0</v>
      </c>
      <c r="BF201" s="206">
        <f t="shared" si="15"/>
        <v>0</v>
      </c>
      <c r="BG201" s="206">
        <f t="shared" si="16"/>
        <v>0</v>
      </c>
      <c r="BH201" s="206">
        <f t="shared" si="17"/>
        <v>0</v>
      </c>
      <c r="BI201" s="206">
        <f t="shared" si="18"/>
        <v>0</v>
      </c>
      <c r="BJ201" s="18" t="s">
        <v>87</v>
      </c>
      <c r="BK201" s="206">
        <f t="shared" si="19"/>
        <v>0</v>
      </c>
      <c r="BL201" s="18" t="s">
        <v>184</v>
      </c>
      <c r="BM201" s="205" t="s">
        <v>2118</v>
      </c>
    </row>
    <row r="202" spans="1:65" s="2" customFormat="1" ht="21.75" customHeight="1">
      <c r="A202" s="35"/>
      <c r="B202" s="36"/>
      <c r="C202" s="193" t="s">
        <v>386</v>
      </c>
      <c r="D202" s="193" t="s">
        <v>180</v>
      </c>
      <c r="E202" s="194" t="s">
        <v>2119</v>
      </c>
      <c r="F202" s="195" t="s">
        <v>2120</v>
      </c>
      <c r="G202" s="196" t="s">
        <v>2076</v>
      </c>
      <c r="H202" s="197">
        <v>12</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184</v>
      </c>
      <c r="AT202" s="205" t="s">
        <v>180</v>
      </c>
      <c r="AU202" s="205" t="s">
        <v>89</v>
      </c>
      <c r="AY202" s="18" t="s">
        <v>177</v>
      </c>
      <c r="BE202" s="206">
        <f t="shared" si="14"/>
        <v>0</v>
      </c>
      <c r="BF202" s="206">
        <f t="shared" si="15"/>
        <v>0</v>
      </c>
      <c r="BG202" s="206">
        <f t="shared" si="16"/>
        <v>0</v>
      </c>
      <c r="BH202" s="206">
        <f t="shared" si="17"/>
        <v>0</v>
      </c>
      <c r="BI202" s="206">
        <f t="shared" si="18"/>
        <v>0</v>
      </c>
      <c r="BJ202" s="18" t="s">
        <v>87</v>
      </c>
      <c r="BK202" s="206">
        <f t="shared" si="19"/>
        <v>0</v>
      </c>
      <c r="BL202" s="18" t="s">
        <v>184</v>
      </c>
      <c r="BM202" s="205" t="s">
        <v>2121</v>
      </c>
    </row>
    <row r="203" spans="1:65" s="2" customFormat="1" ht="21.75" customHeight="1">
      <c r="A203" s="35"/>
      <c r="B203" s="36"/>
      <c r="C203" s="193" t="s">
        <v>391</v>
      </c>
      <c r="D203" s="193" t="s">
        <v>180</v>
      </c>
      <c r="E203" s="194" t="s">
        <v>2122</v>
      </c>
      <c r="F203" s="195" t="s">
        <v>2123</v>
      </c>
      <c r="G203" s="196" t="s">
        <v>2076</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184</v>
      </c>
      <c r="AT203" s="205" t="s">
        <v>180</v>
      </c>
      <c r="AU203" s="205" t="s">
        <v>89</v>
      </c>
      <c r="AY203" s="18" t="s">
        <v>177</v>
      </c>
      <c r="BE203" s="206">
        <f t="shared" si="14"/>
        <v>0</v>
      </c>
      <c r="BF203" s="206">
        <f t="shared" si="15"/>
        <v>0</v>
      </c>
      <c r="BG203" s="206">
        <f t="shared" si="16"/>
        <v>0</v>
      </c>
      <c r="BH203" s="206">
        <f t="shared" si="17"/>
        <v>0</v>
      </c>
      <c r="BI203" s="206">
        <f t="shared" si="18"/>
        <v>0</v>
      </c>
      <c r="BJ203" s="18" t="s">
        <v>87</v>
      </c>
      <c r="BK203" s="206">
        <f t="shared" si="19"/>
        <v>0</v>
      </c>
      <c r="BL203" s="18" t="s">
        <v>184</v>
      </c>
      <c r="BM203" s="205" t="s">
        <v>2124</v>
      </c>
    </row>
    <row r="204" spans="1:65" s="2" customFormat="1" ht="21.75" customHeight="1">
      <c r="A204" s="35"/>
      <c r="B204" s="36"/>
      <c r="C204" s="193" t="s">
        <v>395</v>
      </c>
      <c r="D204" s="193" t="s">
        <v>180</v>
      </c>
      <c r="E204" s="194" t="s">
        <v>2125</v>
      </c>
      <c r="F204" s="195" t="s">
        <v>2126</v>
      </c>
      <c r="G204" s="196" t="s">
        <v>2076</v>
      </c>
      <c r="H204" s="197">
        <v>13</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184</v>
      </c>
      <c r="AT204" s="205" t="s">
        <v>180</v>
      </c>
      <c r="AU204" s="205" t="s">
        <v>89</v>
      </c>
      <c r="AY204" s="18" t="s">
        <v>177</v>
      </c>
      <c r="BE204" s="206">
        <f t="shared" si="14"/>
        <v>0</v>
      </c>
      <c r="BF204" s="206">
        <f t="shared" si="15"/>
        <v>0</v>
      </c>
      <c r="BG204" s="206">
        <f t="shared" si="16"/>
        <v>0</v>
      </c>
      <c r="BH204" s="206">
        <f t="shared" si="17"/>
        <v>0</v>
      </c>
      <c r="BI204" s="206">
        <f t="shared" si="18"/>
        <v>0</v>
      </c>
      <c r="BJ204" s="18" t="s">
        <v>87</v>
      </c>
      <c r="BK204" s="206">
        <f t="shared" si="19"/>
        <v>0</v>
      </c>
      <c r="BL204" s="18" t="s">
        <v>184</v>
      </c>
      <c r="BM204" s="205" t="s">
        <v>2127</v>
      </c>
    </row>
    <row r="205" spans="1:65" s="2" customFormat="1" ht="16.5" customHeight="1">
      <c r="A205" s="35"/>
      <c r="B205" s="36"/>
      <c r="C205" s="193" t="s">
        <v>399</v>
      </c>
      <c r="D205" s="193" t="s">
        <v>180</v>
      </c>
      <c r="E205" s="194" t="s">
        <v>2128</v>
      </c>
      <c r="F205" s="195" t="s">
        <v>2129</v>
      </c>
      <c r="G205" s="196" t="s">
        <v>2076</v>
      </c>
      <c r="H205" s="197">
        <v>13</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184</v>
      </c>
      <c r="AT205" s="205" t="s">
        <v>180</v>
      </c>
      <c r="AU205" s="205" t="s">
        <v>89</v>
      </c>
      <c r="AY205" s="18" t="s">
        <v>177</v>
      </c>
      <c r="BE205" s="206">
        <f t="shared" si="14"/>
        <v>0</v>
      </c>
      <c r="BF205" s="206">
        <f t="shared" si="15"/>
        <v>0</v>
      </c>
      <c r="BG205" s="206">
        <f t="shared" si="16"/>
        <v>0</v>
      </c>
      <c r="BH205" s="206">
        <f t="shared" si="17"/>
        <v>0</v>
      </c>
      <c r="BI205" s="206">
        <f t="shared" si="18"/>
        <v>0</v>
      </c>
      <c r="BJ205" s="18" t="s">
        <v>87</v>
      </c>
      <c r="BK205" s="206">
        <f t="shared" si="19"/>
        <v>0</v>
      </c>
      <c r="BL205" s="18" t="s">
        <v>184</v>
      </c>
      <c r="BM205" s="205" t="s">
        <v>2130</v>
      </c>
    </row>
    <row r="206" spans="1:65" s="2" customFormat="1" ht="16.5" customHeight="1">
      <c r="A206" s="35"/>
      <c r="B206" s="36"/>
      <c r="C206" s="193" t="s">
        <v>403</v>
      </c>
      <c r="D206" s="193" t="s">
        <v>180</v>
      </c>
      <c r="E206" s="194" t="s">
        <v>2131</v>
      </c>
      <c r="F206" s="195" t="s">
        <v>2132</v>
      </c>
      <c r="G206" s="196" t="s">
        <v>2076</v>
      </c>
      <c r="H206" s="197">
        <v>13</v>
      </c>
      <c r="I206" s="198"/>
      <c r="J206" s="199">
        <f t="shared" si="10"/>
        <v>0</v>
      </c>
      <c r="K206" s="200"/>
      <c r="L206" s="40"/>
      <c r="M206" s="201" t="s">
        <v>1</v>
      </c>
      <c r="N206" s="202" t="s">
        <v>45</v>
      </c>
      <c r="O206" s="72"/>
      <c r="P206" s="203">
        <f t="shared" si="11"/>
        <v>0</v>
      </c>
      <c r="Q206" s="203">
        <v>0</v>
      </c>
      <c r="R206" s="203">
        <f t="shared" si="12"/>
        <v>0</v>
      </c>
      <c r="S206" s="203">
        <v>0</v>
      </c>
      <c r="T206" s="204">
        <f t="shared" si="13"/>
        <v>0</v>
      </c>
      <c r="U206" s="35"/>
      <c r="V206" s="35"/>
      <c r="W206" s="35"/>
      <c r="X206" s="35"/>
      <c r="Y206" s="35"/>
      <c r="Z206" s="35"/>
      <c r="AA206" s="35"/>
      <c r="AB206" s="35"/>
      <c r="AC206" s="35"/>
      <c r="AD206" s="35"/>
      <c r="AE206" s="35"/>
      <c r="AR206" s="205" t="s">
        <v>184</v>
      </c>
      <c r="AT206" s="205" t="s">
        <v>180</v>
      </c>
      <c r="AU206" s="205" t="s">
        <v>89</v>
      </c>
      <c r="AY206" s="18" t="s">
        <v>177</v>
      </c>
      <c r="BE206" s="206">
        <f t="shared" si="14"/>
        <v>0</v>
      </c>
      <c r="BF206" s="206">
        <f t="shared" si="15"/>
        <v>0</v>
      </c>
      <c r="BG206" s="206">
        <f t="shared" si="16"/>
        <v>0</v>
      </c>
      <c r="BH206" s="206">
        <f t="shared" si="17"/>
        <v>0</v>
      </c>
      <c r="BI206" s="206">
        <f t="shared" si="18"/>
        <v>0</v>
      </c>
      <c r="BJ206" s="18" t="s">
        <v>87</v>
      </c>
      <c r="BK206" s="206">
        <f t="shared" si="19"/>
        <v>0</v>
      </c>
      <c r="BL206" s="18" t="s">
        <v>184</v>
      </c>
      <c r="BM206" s="205" t="s">
        <v>2133</v>
      </c>
    </row>
    <row r="207" spans="1:65" s="2" customFormat="1" ht="24.2" customHeight="1">
      <c r="A207" s="35"/>
      <c r="B207" s="36"/>
      <c r="C207" s="193" t="s">
        <v>407</v>
      </c>
      <c r="D207" s="193" t="s">
        <v>180</v>
      </c>
      <c r="E207" s="194" t="s">
        <v>2134</v>
      </c>
      <c r="F207" s="195" t="s">
        <v>2135</v>
      </c>
      <c r="G207" s="196" t="s">
        <v>2076</v>
      </c>
      <c r="H207" s="197">
        <v>5</v>
      </c>
      <c r="I207" s="198"/>
      <c r="J207" s="199">
        <f t="shared" si="10"/>
        <v>0</v>
      </c>
      <c r="K207" s="200"/>
      <c r="L207" s="40"/>
      <c r="M207" s="201" t="s">
        <v>1</v>
      </c>
      <c r="N207" s="202" t="s">
        <v>45</v>
      </c>
      <c r="O207" s="72"/>
      <c r="P207" s="203">
        <f t="shared" si="11"/>
        <v>0</v>
      </c>
      <c r="Q207" s="203">
        <v>0</v>
      </c>
      <c r="R207" s="203">
        <f t="shared" si="12"/>
        <v>0</v>
      </c>
      <c r="S207" s="203">
        <v>0</v>
      </c>
      <c r="T207" s="204">
        <f t="shared" si="13"/>
        <v>0</v>
      </c>
      <c r="U207" s="35"/>
      <c r="V207" s="35"/>
      <c r="W207" s="35"/>
      <c r="X207" s="35"/>
      <c r="Y207" s="35"/>
      <c r="Z207" s="35"/>
      <c r="AA207" s="35"/>
      <c r="AB207" s="35"/>
      <c r="AC207" s="35"/>
      <c r="AD207" s="35"/>
      <c r="AE207" s="35"/>
      <c r="AR207" s="205" t="s">
        <v>184</v>
      </c>
      <c r="AT207" s="205" t="s">
        <v>180</v>
      </c>
      <c r="AU207" s="205" t="s">
        <v>89</v>
      </c>
      <c r="AY207" s="18" t="s">
        <v>177</v>
      </c>
      <c r="BE207" s="206">
        <f t="shared" si="14"/>
        <v>0</v>
      </c>
      <c r="BF207" s="206">
        <f t="shared" si="15"/>
        <v>0</v>
      </c>
      <c r="BG207" s="206">
        <f t="shared" si="16"/>
        <v>0</v>
      </c>
      <c r="BH207" s="206">
        <f t="shared" si="17"/>
        <v>0</v>
      </c>
      <c r="BI207" s="206">
        <f t="shared" si="18"/>
        <v>0</v>
      </c>
      <c r="BJ207" s="18" t="s">
        <v>87</v>
      </c>
      <c r="BK207" s="206">
        <f t="shared" si="19"/>
        <v>0</v>
      </c>
      <c r="BL207" s="18" t="s">
        <v>184</v>
      </c>
      <c r="BM207" s="205" t="s">
        <v>2136</v>
      </c>
    </row>
    <row r="208" spans="1:65" s="2" customFormat="1" ht="21.75" customHeight="1">
      <c r="A208" s="35"/>
      <c r="B208" s="36"/>
      <c r="C208" s="193" t="s">
        <v>415</v>
      </c>
      <c r="D208" s="193" t="s">
        <v>180</v>
      </c>
      <c r="E208" s="194" t="s">
        <v>2137</v>
      </c>
      <c r="F208" s="195" t="s">
        <v>2138</v>
      </c>
      <c r="G208" s="196" t="s">
        <v>2076</v>
      </c>
      <c r="H208" s="197">
        <v>5</v>
      </c>
      <c r="I208" s="198"/>
      <c r="J208" s="199">
        <f t="shared" si="10"/>
        <v>0</v>
      </c>
      <c r="K208" s="200"/>
      <c r="L208" s="40"/>
      <c r="M208" s="201" t="s">
        <v>1</v>
      </c>
      <c r="N208" s="202" t="s">
        <v>45</v>
      </c>
      <c r="O208" s="72"/>
      <c r="P208" s="203">
        <f t="shared" si="11"/>
        <v>0</v>
      </c>
      <c r="Q208" s="203">
        <v>0</v>
      </c>
      <c r="R208" s="203">
        <f t="shared" si="12"/>
        <v>0</v>
      </c>
      <c r="S208" s="203">
        <v>0</v>
      </c>
      <c r="T208" s="204">
        <f t="shared" si="13"/>
        <v>0</v>
      </c>
      <c r="U208" s="35"/>
      <c r="V208" s="35"/>
      <c r="W208" s="35"/>
      <c r="X208" s="35"/>
      <c r="Y208" s="35"/>
      <c r="Z208" s="35"/>
      <c r="AA208" s="35"/>
      <c r="AB208" s="35"/>
      <c r="AC208" s="35"/>
      <c r="AD208" s="35"/>
      <c r="AE208" s="35"/>
      <c r="AR208" s="205" t="s">
        <v>184</v>
      </c>
      <c r="AT208" s="205" t="s">
        <v>180</v>
      </c>
      <c r="AU208" s="205" t="s">
        <v>89</v>
      </c>
      <c r="AY208" s="18" t="s">
        <v>177</v>
      </c>
      <c r="BE208" s="206">
        <f t="shared" si="14"/>
        <v>0</v>
      </c>
      <c r="BF208" s="206">
        <f t="shared" si="15"/>
        <v>0</v>
      </c>
      <c r="BG208" s="206">
        <f t="shared" si="16"/>
        <v>0</v>
      </c>
      <c r="BH208" s="206">
        <f t="shared" si="17"/>
        <v>0</v>
      </c>
      <c r="BI208" s="206">
        <f t="shared" si="18"/>
        <v>0</v>
      </c>
      <c r="BJ208" s="18" t="s">
        <v>87</v>
      </c>
      <c r="BK208" s="206">
        <f t="shared" si="19"/>
        <v>0</v>
      </c>
      <c r="BL208" s="18" t="s">
        <v>184</v>
      </c>
      <c r="BM208" s="205" t="s">
        <v>2139</v>
      </c>
    </row>
    <row r="209" spans="1:65" s="2" customFormat="1" ht="16.5" customHeight="1">
      <c r="A209" s="35"/>
      <c r="B209" s="36"/>
      <c r="C209" s="193" t="s">
        <v>423</v>
      </c>
      <c r="D209" s="193" t="s">
        <v>180</v>
      </c>
      <c r="E209" s="194" t="s">
        <v>2140</v>
      </c>
      <c r="F209" s="195" t="s">
        <v>2141</v>
      </c>
      <c r="G209" s="196" t="s">
        <v>2076</v>
      </c>
      <c r="H209" s="197">
        <v>5</v>
      </c>
      <c r="I209" s="198"/>
      <c r="J209" s="199">
        <f t="shared" si="10"/>
        <v>0</v>
      </c>
      <c r="K209" s="200"/>
      <c r="L209" s="40"/>
      <c r="M209" s="201" t="s">
        <v>1</v>
      </c>
      <c r="N209" s="202" t="s">
        <v>45</v>
      </c>
      <c r="O209" s="72"/>
      <c r="P209" s="203">
        <f t="shared" si="11"/>
        <v>0</v>
      </c>
      <c r="Q209" s="203">
        <v>0</v>
      </c>
      <c r="R209" s="203">
        <f t="shared" si="12"/>
        <v>0</v>
      </c>
      <c r="S209" s="203">
        <v>0</v>
      </c>
      <c r="T209" s="204">
        <f t="shared" si="13"/>
        <v>0</v>
      </c>
      <c r="U209" s="35"/>
      <c r="V209" s="35"/>
      <c r="W209" s="35"/>
      <c r="X209" s="35"/>
      <c r="Y209" s="35"/>
      <c r="Z209" s="35"/>
      <c r="AA209" s="35"/>
      <c r="AB209" s="35"/>
      <c r="AC209" s="35"/>
      <c r="AD209" s="35"/>
      <c r="AE209" s="35"/>
      <c r="AR209" s="205" t="s">
        <v>184</v>
      </c>
      <c r="AT209" s="205" t="s">
        <v>180</v>
      </c>
      <c r="AU209" s="205" t="s">
        <v>89</v>
      </c>
      <c r="AY209" s="18" t="s">
        <v>177</v>
      </c>
      <c r="BE209" s="206">
        <f t="shared" si="14"/>
        <v>0</v>
      </c>
      <c r="BF209" s="206">
        <f t="shared" si="15"/>
        <v>0</v>
      </c>
      <c r="BG209" s="206">
        <f t="shared" si="16"/>
        <v>0</v>
      </c>
      <c r="BH209" s="206">
        <f t="shared" si="17"/>
        <v>0</v>
      </c>
      <c r="BI209" s="206">
        <f t="shared" si="18"/>
        <v>0</v>
      </c>
      <c r="BJ209" s="18" t="s">
        <v>87</v>
      </c>
      <c r="BK209" s="206">
        <f t="shared" si="19"/>
        <v>0</v>
      </c>
      <c r="BL209" s="18" t="s">
        <v>184</v>
      </c>
      <c r="BM209" s="205" t="s">
        <v>2142</v>
      </c>
    </row>
    <row r="210" spans="1:65" s="2" customFormat="1" ht="49.15" customHeight="1">
      <c r="A210" s="35"/>
      <c r="B210" s="36"/>
      <c r="C210" s="193" t="s">
        <v>429</v>
      </c>
      <c r="D210" s="193" t="s">
        <v>180</v>
      </c>
      <c r="E210" s="194" t="s">
        <v>2143</v>
      </c>
      <c r="F210" s="195" t="s">
        <v>2144</v>
      </c>
      <c r="G210" s="196" t="s">
        <v>2076</v>
      </c>
      <c r="H210" s="197">
        <v>3</v>
      </c>
      <c r="I210" s="198"/>
      <c r="J210" s="199">
        <f t="shared" si="10"/>
        <v>0</v>
      </c>
      <c r="K210" s="200"/>
      <c r="L210" s="40"/>
      <c r="M210" s="201" t="s">
        <v>1</v>
      </c>
      <c r="N210" s="202" t="s">
        <v>45</v>
      </c>
      <c r="O210" s="72"/>
      <c r="P210" s="203">
        <f t="shared" si="11"/>
        <v>0</v>
      </c>
      <c r="Q210" s="203">
        <v>0</v>
      </c>
      <c r="R210" s="203">
        <f t="shared" si="12"/>
        <v>0</v>
      </c>
      <c r="S210" s="203">
        <v>0</v>
      </c>
      <c r="T210" s="204">
        <f t="shared" si="13"/>
        <v>0</v>
      </c>
      <c r="U210" s="35"/>
      <c r="V210" s="35"/>
      <c r="W210" s="35"/>
      <c r="X210" s="35"/>
      <c r="Y210" s="35"/>
      <c r="Z210" s="35"/>
      <c r="AA210" s="35"/>
      <c r="AB210" s="35"/>
      <c r="AC210" s="35"/>
      <c r="AD210" s="35"/>
      <c r="AE210" s="35"/>
      <c r="AR210" s="205" t="s">
        <v>184</v>
      </c>
      <c r="AT210" s="205" t="s">
        <v>180</v>
      </c>
      <c r="AU210" s="205" t="s">
        <v>89</v>
      </c>
      <c r="AY210" s="18" t="s">
        <v>177</v>
      </c>
      <c r="BE210" s="206">
        <f t="shared" si="14"/>
        <v>0</v>
      </c>
      <c r="BF210" s="206">
        <f t="shared" si="15"/>
        <v>0</v>
      </c>
      <c r="BG210" s="206">
        <f t="shared" si="16"/>
        <v>0</v>
      </c>
      <c r="BH210" s="206">
        <f t="shared" si="17"/>
        <v>0</v>
      </c>
      <c r="BI210" s="206">
        <f t="shared" si="18"/>
        <v>0</v>
      </c>
      <c r="BJ210" s="18" t="s">
        <v>87</v>
      </c>
      <c r="BK210" s="206">
        <f t="shared" si="19"/>
        <v>0</v>
      </c>
      <c r="BL210" s="18" t="s">
        <v>184</v>
      </c>
      <c r="BM210" s="205" t="s">
        <v>2145</v>
      </c>
    </row>
    <row r="211" spans="1:65" s="2" customFormat="1" ht="16.5" customHeight="1">
      <c r="A211" s="35"/>
      <c r="B211" s="36"/>
      <c r="C211" s="193" t="s">
        <v>433</v>
      </c>
      <c r="D211" s="193" t="s">
        <v>180</v>
      </c>
      <c r="E211" s="194" t="s">
        <v>2146</v>
      </c>
      <c r="F211" s="195" t="s">
        <v>2147</v>
      </c>
      <c r="G211" s="196" t="s">
        <v>2076</v>
      </c>
      <c r="H211" s="197">
        <v>3</v>
      </c>
      <c r="I211" s="198"/>
      <c r="J211" s="199">
        <f t="shared" si="10"/>
        <v>0</v>
      </c>
      <c r="K211" s="200"/>
      <c r="L211" s="40"/>
      <c r="M211" s="201" t="s">
        <v>1</v>
      </c>
      <c r="N211" s="202" t="s">
        <v>45</v>
      </c>
      <c r="O211" s="72"/>
      <c r="P211" s="203">
        <f t="shared" si="11"/>
        <v>0</v>
      </c>
      <c r="Q211" s="203">
        <v>0</v>
      </c>
      <c r="R211" s="203">
        <f t="shared" si="12"/>
        <v>0</v>
      </c>
      <c r="S211" s="203">
        <v>0</v>
      </c>
      <c r="T211" s="204">
        <f t="shared" si="13"/>
        <v>0</v>
      </c>
      <c r="U211" s="35"/>
      <c r="V211" s="35"/>
      <c r="W211" s="35"/>
      <c r="X211" s="35"/>
      <c r="Y211" s="35"/>
      <c r="Z211" s="35"/>
      <c r="AA211" s="35"/>
      <c r="AB211" s="35"/>
      <c r="AC211" s="35"/>
      <c r="AD211" s="35"/>
      <c r="AE211" s="35"/>
      <c r="AR211" s="205" t="s">
        <v>184</v>
      </c>
      <c r="AT211" s="205" t="s">
        <v>180</v>
      </c>
      <c r="AU211" s="205" t="s">
        <v>89</v>
      </c>
      <c r="AY211" s="18" t="s">
        <v>177</v>
      </c>
      <c r="BE211" s="206">
        <f t="shared" si="14"/>
        <v>0</v>
      </c>
      <c r="BF211" s="206">
        <f t="shared" si="15"/>
        <v>0</v>
      </c>
      <c r="BG211" s="206">
        <f t="shared" si="16"/>
        <v>0</v>
      </c>
      <c r="BH211" s="206">
        <f t="shared" si="17"/>
        <v>0</v>
      </c>
      <c r="BI211" s="206">
        <f t="shared" si="18"/>
        <v>0</v>
      </c>
      <c r="BJ211" s="18" t="s">
        <v>87</v>
      </c>
      <c r="BK211" s="206">
        <f t="shared" si="19"/>
        <v>0</v>
      </c>
      <c r="BL211" s="18" t="s">
        <v>184</v>
      </c>
      <c r="BM211" s="205" t="s">
        <v>2148</v>
      </c>
    </row>
    <row r="212" spans="1:65" s="2" customFormat="1" ht="21.75" customHeight="1">
      <c r="A212" s="35"/>
      <c r="B212" s="36"/>
      <c r="C212" s="193" t="s">
        <v>438</v>
      </c>
      <c r="D212" s="193" t="s">
        <v>180</v>
      </c>
      <c r="E212" s="194" t="s">
        <v>2149</v>
      </c>
      <c r="F212" s="195" t="s">
        <v>2150</v>
      </c>
      <c r="G212" s="196" t="s">
        <v>2076</v>
      </c>
      <c r="H212" s="197">
        <v>3</v>
      </c>
      <c r="I212" s="198"/>
      <c r="J212" s="199">
        <f t="shared" si="10"/>
        <v>0</v>
      </c>
      <c r="K212" s="200"/>
      <c r="L212" s="40"/>
      <c r="M212" s="201" t="s">
        <v>1</v>
      </c>
      <c r="N212" s="202" t="s">
        <v>45</v>
      </c>
      <c r="O212" s="72"/>
      <c r="P212" s="203">
        <f t="shared" si="11"/>
        <v>0</v>
      </c>
      <c r="Q212" s="203">
        <v>0</v>
      </c>
      <c r="R212" s="203">
        <f t="shared" si="12"/>
        <v>0</v>
      </c>
      <c r="S212" s="203">
        <v>0</v>
      </c>
      <c r="T212" s="204">
        <f t="shared" si="13"/>
        <v>0</v>
      </c>
      <c r="U212" s="35"/>
      <c r="V212" s="35"/>
      <c r="W212" s="35"/>
      <c r="X212" s="35"/>
      <c r="Y212" s="35"/>
      <c r="Z212" s="35"/>
      <c r="AA212" s="35"/>
      <c r="AB212" s="35"/>
      <c r="AC212" s="35"/>
      <c r="AD212" s="35"/>
      <c r="AE212" s="35"/>
      <c r="AR212" s="205" t="s">
        <v>184</v>
      </c>
      <c r="AT212" s="205" t="s">
        <v>180</v>
      </c>
      <c r="AU212" s="205" t="s">
        <v>89</v>
      </c>
      <c r="AY212" s="18" t="s">
        <v>177</v>
      </c>
      <c r="BE212" s="206">
        <f t="shared" si="14"/>
        <v>0</v>
      </c>
      <c r="BF212" s="206">
        <f t="shared" si="15"/>
        <v>0</v>
      </c>
      <c r="BG212" s="206">
        <f t="shared" si="16"/>
        <v>0</v>
      </c>
      <c r="BH212" s="206">
        <f t="shared" si="17"/>
        <v>0</v>
      </c>
      <c r="BI212" s="206">
        <f t="shared" si="18"/>
        <v>0</v>
      </c>
      <c r="BJ212" s="18" t="s">
        <v>87</v>
      </c>
      <c r="BK212" s="206">
        <f t="shared" si="19"/>
        <v>0</v>
      </c>
      <c r="BL212" s="18" t="s">
        <v>184</v>
      </c>
      <c r="BM212" s="205" t="s">
        <v>2151</v>
      </c>
    </row>
    <row r="213" spans="1:65" s="2" customFormat="1" ht="24.2" customHeight="1">
      <c r="A213" s="35"/>
      <c r="B213" s="36"/>
      <c r="C213" s="193" t="s">
        <v>442</v>
      </c>
      <c r="D213" s="193" t="s">
        <v>180</v>
      </c>
      <c r="E213" s="194" t="s">
        <v>2152</v>
      </c>
      <c r="F213" s="195" t="s">
        <v>2153</v>
      </c>
      <c r="G213" s="196" t="s">
        <v>2076</v>
      </c>
      <c r="H213" s="197">
        <v>2</v>
      </c>
      <c r="I213" s="198"/>
      <c r="J213" s="199">
        <f t="shared" si="10"/>
        <v>0</v>
      </c>
      <c r="K213" s="200"/>
      <c r="L213" s="40"/>
      <c r="M213" s="201" t="s">
        <v>1</v>
      </c>
      <c r="N213" s="202" t="s">
        <v>45</v>
      </c>
      <c r="O213" s="72"/>
      <c r="P213" s="203">
        <f t="shared" si="11"/>
        <v>0</v>
      </c>
      <c r="Q213" s="203">
        <v>0</v>
      </c>
      <c r="R213" s="203">
        <f t="shared" si="12"/>
        <v>0</v>
      </c>
      <c r="S213" s="203">
        <v>0</v>
      </c>
      <c r="T213" s="204">
        <f t="shared" si="13"/>
        <v>0</v>
      </c>
      <c r="U213" s="35"/>
      <c r="V213" s="35"/>
      <c r="W213" s="35"/>
      <c r="X213" s="35"/>
      <c r="Y213" s="35"/>
      <c r="Z213" s="35"/>
      <c r="AA213" s="35"/>
      <c r="AB213" s="35"/>
      <c r="AC213" s="35"/>
      <c r="AD213" s="35"/>
      <c r="AE213" s="35"/>
      <c r="AR213" s="205" t="s">
        <v>184</v>
      </c>
      <c r="AT213" s="205" t="s">
        <v>180</v>
      </c>
      <c r="AU213" s="205" t="s">
        <v>89</v>
      </c>
      <c r="AY213" s="18" t="s">
        <v>177</v>
      </c>
      <c r="BE213" s="206">
        <f t="shared" si="14"/>
        <v>0</v>
      </c>
      <c r="BF213" s="206">
        <f t="shared" si="15"/>
        <v>0</v>
      </c>
      <c r="BG213" s="206">
        <f t="shared" si="16"/>
        <v>0</v>
      </c>
      <c r="BH213" s="206">
        <f t="shared" si="17"/>
        <v>0</v>
      </c>
      <c r="BI213" s="206">
        <f t="shared" si="18"/>
        <v>0</v>
      </c>
      <c r="BJ213" s="18" t="s">
        <v>87</v>
      </c>
      <c r="BK213" s="206">
        <f t="shared" si="19"/>
        <v>0</v>
      </c>
      <c r="BL213" s="18" t="s">
        <v>184</v>
      </c>
      <c r="BM213" s="205" t="s">
        <v>2154</v>
      </c>
    </row>
    <row r="214" spans="1:65" s="2" customFormat="1" ht="24.2" customHeight="1">
      <c r="A214" s="35"/>
      <c r="B214" s="36"/>
      <c r="C214" s="193" t="s">
        <v>446</v>
      </c>
      <c r="D214" s="193" t="s">
        <v>180</v>
      </c>
      <c r="E214" s="194" t="s">
        <v>2155</v>
      </c>
      <c r="F214" s="195" t="s">
        <v>2156</v>
      </c>
      <c r="G214" s="196" t="s">
        <v>2076</v>
      </c>
      <c r="H214" s="197">
        <v>7</v>
      </c>
      <c r="I214" s="198"/>
      <c r="J214" s="199">
        <f t="shared" si="10"/>
        <v>0</v>
      </c>
      <c r="K214" s="200"/>
      <c r="L214" s="40"/>
      <c r="M214" s="201" t="s">
        <v>1</v>
      </c>
      <c r="N214" s="202" t="s">
        <v>45</v>
      </c>
      <c r="O214" s="72"/>
      <c r="P214" s="203">
        <f t="shared" si="11"/>
        <v>0</v>
      </c>
      <c r="Q214" s="203">
        <v>0</v>
      </c>
      <c r="R214" s="203">
        <f t="shared" si="12"/>
        <v>0</v>
      </c>
      <c r="S214" s="203">
        <v>0</v>
      </c>
      <c r="T214" s="204">
        <f t="shared" si="13"/>
        <v>0</v>
      </c>
      <c r="U214" s="35"/>
      <c r="V214" s="35"/>
      <c r="W214" s="35"/>
      <c r="X214" s="35"/>
      <c r="Y214" s="35"/>
      <c r="Z214" s="35"/>
      <c r="AA214" s="35"/>
      <c r="AB214" s="35"/>
      <c r="AC214" s="35"/>
      <c r="AD214" s="35"/>
      <c r="AE214" s="35"/>
      <c r="AR214" s="205" t="s">
        <v>184</v>
      </c>
      <c r="AT214" s="205" t="s">
        <v>180</v>
      </c>
      <c r="AU214" s="205" t="s">
        <v>89</v>
      </c>
      <c r="AY214" s="18" t="s">
        <v>177</v>
      </c>
      <c r="BE214" s="206">
        <f t="shared" si="14"/>
        <v>0</v>
      </c>
      <c r="BF214" s="206">
        <f t="shared" si="15"/>
        <v>0</v>
      </c>
      <c r="BG214" s="206">
        <f t="shared" si="16"/>
        <v>0</v>
      </c>
      <c r="BH214" s="206">
        <f t="shared" si="17"/>
        <v>0</v>
      </c>
      <c r="BI214" s="206">
        <f t="shared" si="18"/>
        <v>0</v>
      </c>
      <c r="BJ214" s="18" t="s">
        <v>87</v>
      </c>
      <c r="BK214" s="206">
        <f t="shared" si="19"/>
        <v>0</v>
      </c>
      <c r="BL214" s="18" t="s">
        <v>184</v>
      </c>
      <c r="BM214" s="205" t="s">
        <v>2157</v>
      </c>
    </row>
    <row r="215" spans="1:65" s="2" customFormat="1" ht="24.2" customHeight="1">
      <c r="A215" s="35"/>
      <c r="B215" s="36"/>
      <c r="C215" s="193" t="s">
        <v>450</v>
      </c>
      <c r="D215" s="193" t="s">
        <v>180</v>
      </c>
      <c r="E215" s="194" t="s">
        <v>2158</v>
      </c>
      <c r="F215" s="195" t="s">
        <v>2159</v>
      </c>
      <c r="G215" s="196" t="s">
        <v>2076</v>
      </c>
      <c r="H215" s="197">
        <v>4</v>
      </c>
      <c r="I215" s="198"/>
      <c r="J215" s="199">
        <f t="shared" si="10"/>
        <v>0</v>
      </c>
      <c r="K215" s="200"/>
      <c r="L215" s="40"/>
      <c r="M215" s="201" t="s">
        <v>1</v>
      </c>
      <c r="N215" s="202" t="s">
        <v>45</v>
      </c>
      <c r="O215" s="72"/>
      <c r="P215" s="203">
        <f t="shared" si="11"/>
        <v>0</v>
      </c>
      <c r="Q215" s="203">
        <v>0</v>
      </c>
      <c r="R215" s="203">
        <f t="shared" si="12"/>
        <v>0</v>
      </c>
      <c r="S215" s="203">
        <v>0</v>
      </c>
      <c r="T215" s="204">
        <f t="shared" si="13"/>
        <v>0</v>
      </c>
      <c r="U215" s="35"/>
      <c r="V215" s="35"/>
      <c r="W215" s="35"/>
      <c r="X215" s="35"/>
      <c r="Y215" s="35"/>
      <c r="Z215" s="35"/>
      <c r="AA215" s="35"/>
      <c r="AB215" s="35"/>
      <c r="AC215" s="35"/>
      <c r="AD215" s="35"/>
      <c r="AE215" s="35"/>
      <c r="AR215" s="205" t="s">
        <v>184</v>
      </c>
      <c r="AT215" s="205" t="s">
        <v>180</v>
      </c>
      <c r="AU215" s="205" t="s">
        <v>89</v>
      </c>
      <c r="AY215" s="18" t="s">
        <v>177</v>
      </c>
      <c r="BE215" s="206">
        <f t="shared" si="14"/>
        <v>0</v>
      </c>
      <c r="BF215" s="206">
        <f t="shared" si="15"/>
        <v>0</v>
      </c>
      <c r="BG215" s="206">
        <f t="shared" si="16"/>
        <v>0</v>
      </c>
      <c r="BH215" s="206">
        <f t="shared" si="17"/>
        <v>0</v>
      </c>
      <c r="BI215" s="206">
        <f t="shared" si="18"/>
        <v>0</v>
      </c>
      <c r="BJ215" s="18" t="s">
        <v>87</v>
      </c>
      <c r="BK215" s="206">
        <f t="shared" si="19"/>
        <v>0</v>
      </c>
      <c r="BL215" s="18" t="s">
        <v>184</v>
      </c>
      <c r="BM215" s="205" t="s">
        <v>2160</v>
      </c>
    </row>
    <row r="216" spans="1:65" s="12" customFormat="1" ht="22.9" customHeight="1">
      <c r="B216" s="177"/>
      <c r="C216" s="178"/>
      <c r="D216" s="179" t="s">
        <v>79</v>
      </c>
      <c r="E216" s="191" t="s">
        <v>2161</v>
      </c>
      <c r="F216" s="191" t="s">
        <v>2162</v>
      </c>
      <c r="G216" s="178"/>
      <c r="H216" s="178"/>
      <c r="I216" s="181"/>
      <c r="J216" s="192">
        <f>BK216</f>
        <v>0</v>
      </c>
      <c r="K216" s="178"/>
      <c r="L216" s="183"/>
      <c r="M216" s="184"/>
      <c r="N216" s="185"/>
      <c r="O216" s="185"/>
      <c r="P216" s="186">
        <f>SUM(P217:P254)</f>
        <v>0</v>
      </c>
      <c r="Q216" s="185"/>
      <c r="R216" s="186">
        <f>SUM(R217:R254)</f>
        <v>0</v>
      </c>
      <c r="S216" s="185"/>
      <c r="T216" s="187">
        <f>SUM(T217:T254)</f>
        <v>0</v>
      </c>
      <c r="AR216" s="188" t="s">
        <v>87</v>
      </c>
      <c r="AT216" s="189" t="s">
        <v>79</v>
      </c>
      <c r="AU216" s="189" t="s">
        <v>87</v>
      </c>
      <c r="AY216" s="188" t="s">
        <v>177</v>
      </c>
      <c r="BK216" s="190">
        <f>SUM(BK217:BK254)</f>
        <v>0</v>
      </c>
    </row>
    <row r="217" spans="1:65" s="2" customFormat="1" ht="55.5" customHeight="1">
      <c r="A217" s="35"/>
      <c r="B217" s="36"/>
      <c r="C217" s="193" t="s">
        <v>454</v>
      </c>
      <c r="D217" s="193" t="s">
        <v>180</v>
      </c>
      <c r="E217" s="194" t="s">
        <v>2163</v>
      </c>
      <c r="F217" s="195" t="s">
        <v>2164</v>
      </c>
      <c r="G217" s="196" t="s">
        <v>2076</v>
      </c>
      <c r="H217" s="197">
        <v>27</v>
      </c>
      <c r="I217" s="198"/>
      <c r="J217" s="199">
        <f t="shared" ref="J217:J254" si="20">ROUND(I217*H217,2)</f>
        <v>0</v>
      </c>
      <c r="K217" s="200"/>
      <c r="L217" s="40"/>
      <c r="M217" s="201" t="s">
        <v>1</v>
      </c>
      <c r="N217" s="202" t="s">
        <v>45</v>
      </c>
      <c r="O217" s="72"/>
      <c r="P217" s="203">
        <f t="shared" ref="P217:P254" si="21">O217*H217</f>
        <v>0</v>
      </c>
      <c r="Q217" s="203">
        <v>0</v>
      </c>
      <c r="R217" s="203">
        <f t="shared" ref="R217:R254" si="22">Q217*H217</f>
        <v>0</v>
      </c>
      <c r="S217" s="203">
        <v>0</v>
      </c>
      <c r="T217" s="204">
        <f t="shared" ref="T217:T254" si="23">S217*H217</f>
        <v>0</v>
      </c>
      <c r="U217" s="35"/>
      <c r="V217" s="35"/>
      <c r="W217" s="35"/>
      <c r="X217" s="35"/>
      <c r="Y217" s="35"/>
      <c r="Z217" s="35"/>
      <c r="AA217" s="35"/>
      <c r="AB217" s="35"/>
      <c r="AC217" s="35"/>
      <c r="AD217" s="35"/>
      <c r="AE217" s="35"/>
      <c r="AR217" s="205" t="s">
        <v>184</v>
      </c>
      <c r="AT217" s="205" t="s">
        <v>180</v>
      </c>
      <c r="AU217" s="205" t="s">
        <v>89</v>
      </c>
      <c r="AY217" s="18" t="s">
        <v>177</v>
      </c>
      <c r="BE217" s="206">
        <f t="shared" ref="BE217:BE254" si="24">IF(N217="základní",J217,0)</f>
        <v>0</v>
      </c>
      <c r="BF217" s="206">
        <f t="shared" ref="BF217:BF254" si="25">IF(N217="snížená",J217,0)</f>
        <v>0</v>
      </c>
      <c r="BG217" s="206">
        <f t="shared" ref="BG217:BG254" si="26">IF(N217="zákl. přenesená",J217,0)</f>
        <v>0</v>
      </c>
      <c r="BH217" s="206">
        <f t="shared" ref="BH217:BH254" si="27">IF(N217="sníž. přenesená",J217,0)</f>
        <v>0</v>
      </c>
      <c r="BI217" s="206">
        <f t="shared" ref="BI217:BI254" si="28">IF(N217="nulová",J217,0)</f>
        <v>0</v>
      </c>
      <c r="BJ217" s="18" t="s">
        <v>87</v>
      </c>
      <c r="BK217" s="206">
        <f t="shared" ref="BK217:BK254" si="29">ROUND(I217*H217,2)</f>
        <v>0</v>
      </c>
      <c r="BL217" s="18" t="s">
        <v>184</v>
      </c>
      <c r="BM217" s="205" t="s">
        <v>2165</v>
      </c>
    </row>
    <row r="218" spans="1:65" s="2" customFormat="1" ht="55.5" customHeight="1">
      <c r="A218" s="35"/>
      <c r="B218" s="36"/>
      <c r="C218" s="193" t="s">
        <v>458</v>
      </c>
      <c r="D218" s="193" t="s">
        <v>180</v>
      </c>
      <c r="E218" s="194" t="s">
        <v>2166</v>
      </c>
      <c r="F218" s="195" t="s">
        <v>2167</v>
      </c>
      <c r="G218" s="196" t="s">
        <v>2076</v>
      </c>
      <c r="H218" s="197">
        <v>1</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184</v>
      </c>
      <c r="AT218" s="205" t="s">
        <v>180</v>
      </c>
      <c r="AU218" s="205" t="s">
        <v>89</v>
      </c>
      <c r="AY218" s="18" t="s">
        <v>177</v>
      </c>
      <c r="BE218" s="206">
        <f t="shared" si="24"/>
        <v>0</v>
      </c>
      <c r="BF218" s="206">
        <f t="shared" si="25"/>
        <v>0</v>
      </c>
      <c r="BG218" s="206">
        <f t="shared" si="26"/>
        <v>0</v>
      </c>
      <c r="BH218" s="206">
        <f t="shared" si="27"/>
        <v>0</v>
      </c>
      <c r="BI218" s="206">
        <f t="shared" si="28"/>
        <v>0</v>
      </c>
      <c r="BJ218" s="18" t="s">
        <v>87</v>
      </c>
      <c r="BK218" s="206">
        <f t="shared" si="29"/>
        <v>0</v>
      </c>
      <c r="BL218" s="18" t="s">
        <v>184</v>
      </c>
      <c r="BM218" s="205" t="s">
        <v>2168</v>
      </c>
    </row>
    <row r="219" spans="1:65" s="2" customFormat="1" ht="24.2" customHeight="1">
      <c r="A219" s="35"/>
      <c r="B219" s="36"/>
      <c r="C219" s="193" t="s">
        <v>464</v>
      </c>
      <c r="D219" s="193" t="s">
        <v>180</v>
      </c>
      <c r="E219" s="194" t="s">
        <v>2169</v>
      </c>
      <c r="F219" s="195" t="s">
        <v>2170</v>
      </c>
      <c r="G219" s="196" t="s">
        <v>2076</v>
      </c>
      <c r="H219" s="197">
        <v>13</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184</v>
      </c>
      <c r="AT219" s="205" t="s">
        <v>180</v>
      </c>
      <c r="AU219" s="205" t="s">
        <v>89</v>
      </c>
      <c r="AY219" s="18" t="s">
        <v>177</v>
      </c>
      <c r="BE219" s="206">
        <f t="shared" si="24"/>
        <v>0</v>
      </c>
      <c r="BF219" s="206">
        <f t="shared" si="25"/>
        <v>0</v>
      </c>
      <c r="BG219" s="206">
        <f t="shared" si="26"/>
        <v>0</v>
      </c>
      <c r="BH219" s="206">
        <f t="shared" si="27"/>
        <v>0</v>
      </c>
      <c r="BI219" s="206">
        <f t="shared" si="28"/>
        <v>0</v>
      </c>
      <c r="BJ219" s="18" t="s">
        <v>87</v>
      </c>
      <c r="BK219" s="206">
        <f t="shared" si="29"/>
        <v>0</v>
      </c>
      <c r="BL219" s="18" t="s">
        <v>184</v>
      </c>
      <c r="BM219" s="205" t="s">
        <v>2171</v>
      </c>
    </row>
    <row r="220" spans="1:65" s="2" customFormat="1" ht="24.2" customHeight="1">
      <c r="A220" s="35"/>
      <c r="B220" s="36"/>
      <c r="C220" s="193" t="s">
        <v>468</v>
      </c>
      <c r="D220" s="193" t="s">
        <v>180</v>
      </c>
      <c r="E220" s="194" t="s">
        <v>2172</v>
      </c>
      <c r="F220" s="195" t="s">
        <v>2173</v>
      </c>
      <c r="G220" s="196" t="s">
        <v>2076</v>
      </c>
      <c r="H220" s="197">
        <v>1</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184</v>
      </c>
      <c r="AT220" s="205" t="s">
        <v>180</v>
      </c>
      <c r="AU220" s="205" t="s">
        <v>89</v>
      </c>
      <c r="AY220" s="18" t="s">
        <v>177</v>
      </c>
      <c r="BE220" s="206">
        <f t="shared" si="24"/>
        <v>0</v>
      </c>
      <c r="BF220" s="206">
        <f t="shared" si="25"/>
        <v>0</v>
      </c>
      <c r="BG220" s="206">
        <f t="shared" si="26"/>
        <v>0</v>
      </c>
      <c r="BH220" s="206">
        <f t="shared" si="27"/>
        <v>0</v>
      </c>
      <c r="BI220" s="206">
        <f t="shared" si="28"/>
        <v>0</v>
      </c>
      <c r="BJ220" s="18" t="s">
        <v>87</v>
      </c>
      <c r="BK220" s="206">
        <f t="shared" si="29"/>
        <v>0</v>
      </c>
      <c r="BL220" s="18" t="s">
        <v>184</v>
      </c>
      <c r="BM220" s="205" t="s">
        <v>2174</v>
      </c>
    </row>
    <row r="221" spans="1:65" s="2" customFormat="1" ht="24.2" customHeight="1">
      <c r="A221" s="35"/>
      <c r="B221" s="36"/>
      <c r="C221" s="193" t="s">
        <v>474</v>
      </c>
      <c r="D221" s="193" t="s">
        <v>180</v>
      </c>
      <c r="E221" s="194" t="s">
        <v>2175</v>
      </c>
      <c r="F221" s="195" t="s">
        <v>2176</v>
      </c>
      <c r="G221" s="196" t="s">
        <v>2076</v>
      </c>
      <c r="H221" s="197">
        <v>3</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184</v>
      </c>
      <c r="AT221" s="205" t="s">
        <v>180</v>
      </c>
      <c r="AU221" s="205" t="s">
        <v>89</v>
      </c>
      <c r="AY221" s="18" t="s">
        <v>177</v>
      </c>
      <c r="BE221" s="206">
        <f t="shared" si="24"/>
        <v>0</v>
      </c>
      <c r="BF221" s="206">
        <f t="shared" si="25"/>
        <v>0</v>
      </c>
      <c r="BG221" s="206">
        <f t="shared" si="26"/>
        <v>0</v>
      </c>
      <c r="BH221" s="206">
        <f t="shared" si="27"/>
        <v>0</v>
      </c>
      <c r="BI221" s="206">
        <f t="shared" si="28"/>
        <v>0</v>
      </c>
      <c r="BJ221" s="18" t="s">
        <v>87</v>
      </c>
      <c r="BK221" s="206">
        <f t="shared" si="29"/>
        <v>0</v>
      </c>
      <c r="BL221" s="18" t="s">
        <v>184</v>
      </c>
      <c r="BM221" s="205" t="s">
        <v>2177</v>
      </c>
    </row>
    <row r="222" spans="1:65" s="2" customFormat="1" ht="24.2" customHeight="1">
      <c r="A222" s="35"/>
      <c r="B222" s="36"/>
      <c r="C222" s="193" t="s">
        <v>478</v>
      </c>
      <c r="D222" s="193" t="s">
        <v>180</v>
      </c>
      <c r="E222" s="194" t="s">
        <v>2178</v>
      </c>
      <c r="F222" s="195" t="s">
        <v>2179</v>
      </c>
      <c r="G222" s="196" t="s">
        <v>2076</v>
      </c>
      <c r="H222" s="197">
        <v>2</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184</v>
      </c>
      <c r="AT222" s="205" t="s">
        <v>180</v>
      </c>
      <c r="AU222" s="205" t="s">
        <v>89</v>
      </c>
      <c r="AY222" s="18" t="s">
        <v>177</v>
      </c>
      <c r="BE222" s="206">
        <f t="shared" si="24"/>
        <v>0</v>
      </c>
      <c r="BF222" s="206">
        <f t="shared" si="25"/>
        <v>0</v>
      </c>
      <c r="BG222" s="206">
        <f t="shared" si="26"/>
        <v>0</v>
      </c>
      <c r="BH222" s="206">
        <f t="shared" si="27"/>
        <v>0</v>
      </c>
      <c r="BI222" s="206">
        <f t="shared" si="28"/>
        <v>0</v>
      </c>
      <c r="BJ222" s="18" t="s">
        <v>87</v>
      </c>
      <c r="BK222" s="206">
        <f t="shared" si="29"/>
        <v>0</v>
      </c>
      <c r="BL222" s="18" t="s">
        <v>184</v>
      </c>
      <c r="BM222" s="205" t="s">
        <v>2180</v>
      </c>
    </row>
    <row r="223" spans="1:65" s="2" customFormat="1" ht="24.2" customHeight="1">
      <c r="A223" s="35"/>
      <c r="B223" s="36"/>
      <c r="C223" s="193" t="s">
        <v>482</v>
      </c>
      <c r="D223" s="193" t="s">
        <v>180</v>
      </c>
      <c r="E223" s="194" t="s">
        <v>2181</v>
      </c>
      <c r="F223" s="195" t="s">
        <v>2182</v>
      </c>
      <c r="G223" s="196" t="s">
        <v>2076</v>
      </c>
      <c r="H223" s="197">
        <v>2</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184</v>
      </c>
      <c r="AT223" s="205" t="s">
        <v>180</v>
      </c>
      <c r="AU223" s="205" t="s">
        <v>89</v>
      </c>
      <c r="AY223" s="18" t="s">
        <v>177</v>
      </c>
      <c r="BE223" s="206">
        <f t="shared" si="24"/>
        <v>0</v>
      </c>
      <c r="BF223" s="206">
        <f t="shared" si="25"/>
        <v>0</v>
      </c>
      <c r="BG223" s="206">
        <f t="shared" si="26"/>
        <v>0</v>
      </c>
      <c r="BH223" s="206">
        <f t="shared" si="27"/>
        <v>0</v>
      </c>
      <c r="BI223" s="206">
        <f t="shared" si="28"/>
        <v>0</v>
      </c>
      <c r="BJ223" s="18" t="s">
        <v>87</v>
      </c>
      <c r="BK223" s="206">
        <f t="shared" si="29"/>
        <v>0</v>
      </c>
      <c r="BL223" s="18" t="s">
        <v>184</v>
      </c>
      <c r="BM223" s="205" t="s">
        <v>2183</v>
      </c>
    </row>
    <row r="224" spans="1:65" s="2" customFormat="1" ht="24.2" customHeight="1">
      <c r="A224" s="35"/>
      <c r="B224" s="36"/>
      <c r="C224" s="193" t="s">
        <v>486</v>
      </c>
      <c r="D224" s="193" t="s">
        <v>180</v>
      </c>
      <c r="E224" s="194" t="s">
        <v>2184</v>
      </c>
      <c r="F224" s="195" t="s">
        <v>2185</v>
      </c>
      <c r="G224" s="196" t="s">
        <v>2076</v>
      </c>
      <c r="H224" s="197">
        <v>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184</v>
      </c>
      <c r="AT224" s="205" t="s">
        <v>180</v>
      </c>
      <c r="AU224" s="205" t="s">
        <v>89</v>
      </c>
      <c r="AY224" s="18" t="s">
        <v>177</v>
      </c>
      <c r="BE224" s="206">
        <f t="shared" si="24"/>
        <v>0</v>
      </c>
      <c r="BF224" s="206">
        <f t="shared" si="25"/>
        <v>0</v>
      </c>
      <c r="BG224" s="206">
        <f t="shared" si="26"/>
        <v>0</v>
      </c>
      <c r="BH224" s="206">
        <f t="shared" si="27"/>
        <v>0</v>
      </c>
      <c r="BI224" s="206">
        <f t="shared" si="28"/>
        <v>0</v>
      </c>
      <c r="BJ224" s="18" t="s">
        <v>87</v>
      </c>
      <c r="BK224" s="206">
        <f t="shared" si="29"/>
        <v>0</v>
      </c>
      <c r="BL224" s="18" t="s">
        <v>184</v>
      </c>
      <c r="BM224" s="205" t="s">
        <v>2186</v>
      </c>
    </row>
    <row r="225" spans="1:65" s="2" customFormat="1" ht="24.2" customHeight="1">
      <c r="A225" s="35"/>
      <c r="B225" s="36"/>
      <c r="C225" s="193" t="s">
        <v>490</v>
      </c>
      <c r="D225" s="193" t="s">
        <v>180</v>
      </c>
      <c r="E225" s="194" t="s">
        <v>2187</v>
      </c>
      <c r="F225" s="195" t="s">
        <v>2188</v>
      </c>
      <c r="G225" s="196" t="s">
        <v>2076</v>
      </c>
      <c r="H225" s="197">
        <v>1</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184</v>
      </c>
      <c r="AT225" s="205" t="s">
        <v>180</v>
      </c>
      <c r="AU225" s="205" t="s">
        <v>89</v>
      </c>
      <c r="AY225" s="18" t="s">
        <v>177</v>
      </c>
      <c r="BE225" s="206">
        <f t="shared" si="24"/>
        <v>0</v>
      </c>
      <c r="BF225" s="206">
        <f t="shared" si="25"/>
        <v>0</v>
      </c>
      <c r="BG225" s="206">
        <f t="shared" si="26"/>
        <v>0</v>
      </c>
      <c r="BH225" s="206">
        <f t="shared" si="27"/>
        <v>0</v>
      </c>
      <c r="BI225" s="206">
        <f t="shared" si="28"/>
        <v>0</v>
      </c>
      <c r="BJ225" s="18" t="s">
        <v>87</v>
      </c>
      <c r="BK225" s="206">
        <f t="shared" si="29"/>
        <v>0</v>
      </c>
      <c r="BL225" s="18" t="s">
        <v>184</v>
      </c>
      <c r="BM225" s="205" t="s">
        <v>2189</v>
      </c>
    </row>
    <row r="226" spans="1:65" s="2" customFormat="1" ht="24.2" customHeight="1">
      <c r="A226" s="35"/>
      <c r="B226" s="36"/>
      <c r="C226" s="193" t="s">
        <v>492</v>
      </c>
      <c r="D226" s="193" t="s">
        <v>180</v>
      </c>
      <c r="E226" s="194" t="s">
        <v>2190</v>
      </c>
      <c r="F226" s="195" t="s">
        <v>2191</v>
      </c>
      <c r="G226" s="196" t="s">
        <v>2076</v>
      </c>
      <c r="H226" s="197">
        <v>3</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184</v>
      </c>
      <c r="AT226" s="205" t="s">
        <v>180</v>
      </c>
      <c r="AU226" s="205" t="s">
        <v>89</v>
      </c>
      <c r="AY226" s="18" t="s">
        <v>177</v>
      </c>
      <c r="BE226" s="206">
        <f t="shared" si="24"/>
        <v>0</v>
      </c>
      <c r="BF226" s="206">
        <f t="shared" si="25"/>
        <v>0</v>
      </c>
      <c r="BG226" s="206">
        <f t="shared" si="26"/>
        <v>0</v>
      </c>
      <c r="BH226" s="206">
        <f t="shared" si="27"/>
        <v>0</v>
      </c>
      <c r="BI226" s="206">
        <f t="shared" si="28"/>
        <v>0</v>
      </c>
      <c r="BJ226" s="18" t="s">
        <v>87</v>
      </c>
      <c r="BK226" s="206">
        <f t="shared" si="29"/>
        <v>0</v>
      </c>
      <c r="BL226" s="18" t="s">
        <v>184</v>
      </c>
      <c r="BM226" s="205" t="s">
        <v>2192</v>
      </c>
    </row>
    <row r="227" spans="1:65" s="2" customFormat="1" ht="24.2" customHeight="1">
      <c r="A227" s="35"/>
      <c r="B227" s="36"/>
      <c r="C227" s="193" t="s">
        <v>498</v>
      </c>
      <c r="D227" s="193" t="s">
        <v>180</v>
      </c>
      <c r="E227" s="194" t="s">
        <v>2193</v>
      </c>
      <c r="F227" s="195" t="s">
        <v>2194</v>
      </c>
      <c r="G227" s="196" t="s">
        <v>2076</v>
      </c>
      <c r="H227" s="197">
        <v>1</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184</v>
      </c>
      <c r="AT227" s="205" t="s">
        <v>180</v>
      </c>
      <c r="AU227" s="205" t="s">
        <v>89</v>
      </c>
      <c r="AY227" s="18" t="s">
        <v>177</v>
      </c>
      <c r="BE227" s="206">
        <f t="shared" si="24"/>
        <v>0</v>
      </c>
      <c r="BF227" s="206">
        <f t="shared" si="25"/>
        <v>0</v>
      </c>
      <c r="BG227" s="206">
        <f t="shared" si="26"/>
        <v>0</v>
      </c>
      <c r="BH227" s="206">
        <f t="shared" si="27"/>
        <v>0</v>
      </c>
      <c r="BI227" s="206">
        <f t="shared" si="28"/>
        <v>0</v>
      </c>
      <c r="BJ227" s="18" t="s">
        <v>87</v>
      </c>
      <c r="BK227" s="206">
        <f t="shared" si="29"/>
        <v>0</v>
      </c>
      <c r="BL227" s="18" t="s">
        <v>184</v>
      </c>
      <c r="BM227" s="205" t="s">
        <v>2195</v>
      </c>
    </row>
    <row r="228" spans="1:65" s="2" customFormat="1" ht="24.2" customHeight="1">
      <c r="A228" s="35"/>
      <c r="B228" s="36"/>
      <c r="C228" s="193" t="s">
        <v>502</v>
      </c>
      <c r="D228" s="193" t="s">
        <v>180</v>
      </c>
      <c r="E228" s="194" t="s">
        <v>2196</v>
      </c>
      <c r="F228" s="195" t="s">
        <v>2197</v>
      </c>
      <c r="G228" s="196" t="s">
        <v>2076</v>
      </c>
      <c r="H228" s="197">
        <v>13</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184</v>
      </c>
      <c r="AT228" s="205" t="s">
        <v>180</v>
      </c>
      <c r="AU228" s="205" t="s">
        <v>89</v>
      </c>
      <c r="AY228" s="18" t="s">
        <v>177</v>
      </c>
      <c r="BE228" s="206">
        <f t="shared" si="24"/>
        <v>0</v>
      </c>
      <c r="BF228" s="206">
        <f t="shared" si="25"/>
        <v>0</v>
      </c>
      <c r="BG228" s="206">
        <f t="shared" si="26"/>
        <v>0</v>
      </c>
      <c r="BH228" s="206">
        <f t="shared" si="27"/>
        <v>0</v>
      </c>
      <c r="BI228" s="206">
        <f t="shared" si="28"/>
        <v>0</v>
      </c>
      <c r="BJ228" s="18" t="s">
        <v>87</v>
      </c>
      <c r="BK228" s="206">
        <f t="shared" si="29"/>
        <v>0</v>
      </c>
      <c r="BL228" s="18" t="s">
        <v>184</v>
      </c>
      <c r="BM228" s="205" t="s">
        <v>2198</v>
      </c>
    </row>
    <row r="229" spans="1:65" s="2" customFormat="1" ht="24.2" customHeight="1">
      <c r="A229" s="35"/>
      <c r="B229" s="36"/>
      <c r="C229" s="193" t="s">
        <v>507</v>
      </c>
      <c r="D229" s="193" t="s">
        <v>180</v>
      </c>
      <c r="E229" s="194" t="s">
        <v>2199</v>
      </c>
      <c r="F229" s="195" t="s">
        <v>2200</v>
      </c>
      <c r="G229" s="196" t="s">
        <v>2076</v>
      </c>
      <c r="H229" s="197">
        <v>1</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184</v>
      </c>
      <c r="AT229" s="205" t="s">
        <v>180</v>
      </c>
      <c r="AU229" s="205" t="s">
        <v>89</v>
      </c>
      <c r="AY229" s="18" t="s">
        <v>177</v>
      </c>
      <c r="BE229" s="206">
        <f t="shared" si="24"/>
        <v>0</v>
      </c>
      <c r="BF229" s="206">
        <f t="shared" si="25"/>
        <v>0</v>
      </c>
      <c r="BG229" s="206">
        <f t="shared" si="26"/>
        <v>0</v>
      </c>
      <c r="BH229" s="206">
        <f t="shared" si="27"/>
        <v>0</v>
      </c>
      <c r="BI229" s="206">
        <f t="shared" si="28"/>
        <v>0</v>
      </c>
      <c r="BJ229" s="18" t="s">
        <v>87</v>
      </c>
      <c r="BK229" s="206">
        <f t="shared" si="29"/>
        <v>0</v>
      </c>
      <c r="BL229" s="18" t="s">
        <v>184</v>
      </c>
      <c r="BM229" s="205" t="s">
        <v>2201</v>
      </c>
    </row>
    <row r="230" spans="1:65" s="2" customFormat="1" ht="24.2" customHeight="1">
      <c r="A230" s="35"/>
      <c r="B230" s="36"/>
      <c r="C230" s="193" t="s">
        <v>512</v>
      </c>
      <c r="D230" s="193" t="s">
        <v>180</v>
      </c>
      <c r="E230" s="194" t="s">
        <v>2202</v>
      </c>
      <c r="F230" s="195" t="s">
        <v>2203</v>
      </c>
      <c r="G230" s="196" t="s">
        <v>2076</v>
      </c>
      <c r="H230" s="197">
        <v>3</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184</v>
      </c>
      <c r="AT230" s="205" t="s">
        <v>180</v>
      </c>
      <c r="AU230" s="205" t="s">
        <v>89</v>
      </c>
      <c r="AY230" s="18" t="s">
        <v>177</v>
      </c>
      <c r="BE230" s="206">
        <f t="shared" si="24"/>
        <v>0</v>
      </c>
      <c r="BF230" s="206">
        <f t="shared" si="25"/>
        <v>0</v>
      </c>
      <c r="BG230" s="206">
        <f t="shared" si="26"/>
        <v>0</v>
      </c>
      <c r="BH230" s="206">
        <f t="shared" si="27"/>
        <v>0</v>
      </c>
      <c r="BI230" s="206">
        <f t="shared" si="28"/>
        <v>0</v>
      </c>
      <c r="BJ230" s="18" t="s">
        <v>87</v>
      </c>
      <c r="BK230" s="206">
        <f t="shared" si="29"/>
        <v>0</v>
      </c>
      <c r="BL230" s="18" t="s">
        <v>184</v>
      </c>
      <c r="BM230" s="205" t="s">
        <v>2204</v>
      </c>
    </row>
    <row r="231" spans="1:65" s="2" customFormat="1" ht="24.2" customHeight="1">
      <c r="A231" s="35"/>
      <c r="B231" s="36"/>
      <c r="C231" s="193" t="s">
        <v>516</v>
      </c>
      <c r="D231" s="193" t="s">
        <v>180</v>
      </c>
      <c r="E231" s="194" t="s">
        <v>2205</v>
      </c>
      <c r="F231" s="195" t="s">
        <v>2206</v>
      </c>
      <c r="G231" s="196" t="s">
        <v>2076</v>
      </c>
      <c r="H231" s="197">
        <v>2</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184</v>
      </c>
      <c r="AT231" s="205" t="s">
        <v>180</v>
      </c>
      <c r="AU231" s="205" t="s">
        <v>89</v>
      </c>
      <c r="AY231" s="18" t="s">
        <v>177</v>
      </c>
      <c r="BE231" s="206">
        <f t="shared" si="24"/>
        <v>0</v>
      </c>
      <c r="BF231" s="206">
        <f t="shared" si="25"/>
        <v>0</v>
      </c>
      <c r="BG231" s="206">
        <f t="shared" si="26"/>
        <v>0</v>
      </c>
      <c r="BH231" s="206">
        <f t="shared" si="27"/>
        <v>0</v>
      </c>
      <c r="BI231" s="206">
        <f t="shared" si="28"/>
        <v>0</v>
      </c>
      <c r="BJ231" s="18" t="s">
        <v>87</v>
      </c>
      <c r="BK231" s="206">
        <f t="shared" si="29"/>
        <v>0</v>
      </c>
      <c r="BL231" s="18" t="s">
        <v>184</v>
      </c>
      <c r="BM231" s="205" t="s">
        <v>2207</v>
      </c>
    </row>
    <row r="232" spans="1:65" s="2" customFormat="1" ht="24.2" customHeight="1">
      <c r="A232" s="35"/>
      <c r="B232" s="36"/>
      <c r="C232" s="193" t="s">
        <v>520</v>
      </c>
      <c r="D232" s="193" t="s">
        <v>180</v>
      </c>
      <c r="E232" s="194" t="s">
        <v>2208</v>
      </c>
      <c r="F232" s="195" t="s">
        <v>2209</v>
      </c>
      <c r="G232" s="196" t="s">
        <v>2076</v>
      </c>
      <c r="H232" s="197">
        <v>2</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184</v>
      </c>
      <c r="AT232" s="205" t="s">
        <v>180</v>
      </c>
      <c r="AU232" s="205" t="s">
        <v>89</v>
      </c>
      <c r="AY232" s="18" t="s">
        <v>177</v>
      </c>
      <c r="BE232" s="206">
        <f t="shared" si="24"/>
        <v>0</v>
      </c>
      <c r="BF232" s="206">
        <f t="shared" si="25"/>
        <v>0</v>
      </c>
      <c r="BG232" s="206">
        <f t="shared" si="26"/>
        <v>0</v>
      </c>
      <c r="BH232" s="206">
        <f t="shared" si="27"/>
        <v>0</v>
      </c>
      <c r="BI232" s="206">
        <f t="shared" si="28"/>
        <v>0</v>
      </c>
      <c r="BJ232" s="18" t="s">
        <v>87</v>
      </c>
      <c r="BK232" s="206">
        <f t="shared" si="29"/>
        <v>0</v>
      </c>
      <c r="BL232" s="18" t="s">
        <v>184</v>
      </c>
      <c r="BM232" s="205" t="s">
        <v>2210</v>
      </c>
    </row>
    <row r="233" spans="1:65" s="2" customFormat="1" ht="24.2" customHeight="1">
      <c r="A233" s="35"/>
      <c r="B233" s="36"/>
      <c r="C233" s="193" t="s">
        <v>524</v>
      </c>
      <c r="D233" s="193" t="s">
        <v>180</v>
      </c>
      <c r="E233" s="194" t="s">
        <v>2211</v>
      </c>
      <c r="F233" s="195" t="s">
        <v>2212</v>
      </c>
      <c r="G233" s="196" t="s">
        <v>2076</v>
      </c>
      <c r="H233" s="197">
        <v>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184</v>
      </c>
      <c r="AT233" s="205" t="s">
        <v>180</v>
      </c>
      <c r="AU233" s="205" t="s">
        <v>89</v>
      </c>
      <c r="AY233" s="18" t="s">
        <v>177</v>
      </c>
      <c r="BE233" s="206">
        <f t="shared" si="24"/>
        <v>0</v>
      </c>
      <c r="BF233" s="206">
        <f t="shared" si="25"/>
        <v>0</v>
      </c>
      <c r="BG233" s="206">
        <f t="shared" si="26"/>
        <v>0</v>
      </c>
      <c r="BH233" s="206">
        <f t="shared" si="27"/>
        <v>0</v>
      </c>
      <c r="BI233" s="206">
        <f t="shared" si="28"/>
        <v>0</v>
      </c>
      <c r="BJ233" s="18" t="s">
        <v>87</v>
      </c>
      <c r="BK233" s="206">
        <f t="shared" si="29"/>
        <v>0</v>
      </c>
      <c r="BL233" s="18" t="s">
        <v>184</v>
      </c>
      <c r="BM233" s="205" t="s">
        <v>2213</v>
      </c>
    </row>
    <row r="234" spans="1:65" s="2" customFormat="1" ht="24.2" customHeight="1">
      <c r="A234" s="35"/>
      <c r="B234" s="36"/>
      <c r="C234" s="193" t="s">
        <v>528</v>
      </c>
      <c r="D234" s="193" t="s">
        <v>180</v>
      </c>
      <c r="E234" s="194" t="s">
        <v>2214</v>
      </c>
      <c r="F234" s="195" t="s">
        <v>2215</v>
      </c>
      <c r="G234" s="196" t="s">
        <v>2076</v>
      </c>
      <c r="H234" s="197">
        <v>1</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184</v>
      </c>
      <c r="AT234" s="205" t="s">
        <v>180</v>
      </c>
      <c r="AU234" s="205" t="s">
        <v>89</v>
      </c>
      <c r="AY234" s="18" t="s">
        <v>177</v>
      </c>
      <c r="BE234" s="206">
        <f t="shared" si="24"/>
        <v>0</v>
      </c>
      <c r="BF234" s="206">
        <f t="shared" si="25"/>
        <v>0</v>
      </c>
      <c r="BG234" s="206">
        <f t="shared" si="26"/>
        <v>0</v>
      </c>
      <c r="BH234" s="206">
        <f t="shared" si="27"/>
        <v>0</v>
      </c>
      <c r="BI234" s="206">
        <f t="shared" si="28"/>
        <v>0</v>
      </c>
      <c r="BJ234" s="18" t="s">
        <v>87</v>
      </c>
      <c r="BK234" s="206">
        <f t="shared" si="29"/>
        <v>0</v>
      </c>
      <c r="BL234" s="18" t="s">
        <v>184</v>
      </c>
      <c r="BM234" s="205" t="s">
        <v>2216</v>
      </c>
    </row>
    <row r="235" spans="1:65" s="2" customFormat="1" ht="24.2" customHeight="1">
      <c r="A235" s="35"/>
      <c r="B235" s="36"/>
      <c r="C235" s="193" t="s">
        <v>533</v>
      </c>
      <c r="D235" s="193" t="s">
        <v>180</v>
      </c>
      <c r="E235" s="194" t="s">
        <v>2217</v>
      </c>
      <c r="F235" s="195" t="s">
        <v>2218</v>
      </c>
      <c r="G235" s="196" t="s">
        <v>2076</v>
      </c>
      <c r="H235" s="197">
        <v>3</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184</v>
      </c>
      <c r="AT235" s="205" t="s">
        <v>180</v>
      </c>
      <c r="AU235" s="205" t="s">
        <v>89</v>
      </c>
      <c r="AY235" s="18" t="s">
        <v>177</v>
      </c>
      <c r="BE235" s="206">
        <f t="shared" si="24"/>
        <v>0</v>
      </c>
      <c r="BF235" s="206">
        <f t="shared" si="25"/>
        <v>0</v>
      </c>
      <c r="BG235" s="206">
        <f t="shared" si="26"/>
        <v>0</v>
      </c>
      <c r="BH235" s="206">
        <f t="shared" si="27"/>
        <v>0</v>
      </c>
      <c r="BI235" s="206">
        <f t="shared" si="28"/>
        <v>0</v>
      </c>
      <c r="BJ235" s="18" t="s">
        <v>87</v>
      </c>
      <c r="BK235" s="206">
        <f t="shared" si="29"/>
        <v>0</v>
      </c>
      <c r="BL235" s="18" t="s">
        <v>184</v>
      </c>
      <c r="BM235" s="205" t="s">
        <v>2219</v>
      </c>
    </row>
    <row r="236" spans="1:65" s="2" customFormat="1" ht="24.2" customHeight="1">
      <c r="A236" s="35"/>
      <c r="B236" s="36"/>
      <c r="C236" s="193" t="s">
        <v>539</v>
      </c>
      <c r="D236" s="193" t="s">
        <v>180</v>
      </c>
      <c r="E236" s="194" t="s">
        <v>2220</v>
      </c>
      <c r="F236" s="195" t="s">
        <v>2221</v>
      </c>
      <c r="G236" s="196" t="s">
        <v>2076</v>
      </c>
      <c r="H236" s="197">
        <v>1</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184</v>
      </c>
      <c r="AT236" s="205" t="s">
        <v>180</v>
      </c>
      <c r="AU236" s="205" t="s">
        <v>89</v>
      </c>
      <c r="AY236" s="18" t="s">
        <v>177</v>
      </c>
      <c r="BE236" s="206">
        <f t="shared" si="24"/>
        <v>0</v>
      </c>
      <c r="BF236" s="206">
        <f t="shared" si="25"/>
        <v>0</v>
      </c>
      <c r="BG236" s="206">
        <f t="shared" si="26"/>
        <v>0</v>
      </c>
      <c r="BH236" s="206">
        <f t="shared" si="27"/>
        <v>0</v>
      </c>
      <c r="BI236" s="206">
        <f t="shared" si="28"/>
        <v>0</v>
      </c>
      <c r="BJ236" s="18" t="s">
        <v>87</v>
      </c>
      <c r="BK236" s="206">
        <f t="shared" si="29"/>
        <v>0</v>
      </c>
      <c r="BL236" s="18" t="s">
        <v>184</v>
      </c>
      <c r="BM236" s="205" t="s">
        <v>2222</v>
      </c>
    </row>
    <row r="237" spans="1:65" s="2" customFormat="1" ht="24.2" customHeight="1">
      <c r="A237" s="35"/>
      <c r="B237" s="36"/>
      <c r="C237" s="193" t="s">
        <v>543</v>
      </c>
      <c r="D237" s="193" t="s">
        <v>180</v>
      </c>
      <c r="E237" s="194" t="s">
        <v>2223</v>
      </c>
      <c r="F237" s="195" t="s">
        <v>2224</v>
      </c>
      <c r="G237" s="196" t="s">
        <v>2076</v>
      </c>
      <c r="H237" s="197">
        <v>2</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184</v>
      </c>
      <c r="AT237" s="205" t="s">
        <v>180</v>
      </c>
      <c r="AU237" s="205" t="s">
        <v>89</v>
      </c>
      <c r="AY237" s="18" t="s">
        <v>177</v>
      </c>
      <c r="BE237" s="206">
        <f t="shared" si="24"/>
        <v>0</v>
      </c>
      <c r="BF237" s="206">
        <f t="shared" si="25"/>
        <v>0</v>
      </c>
      <c r="BG237" s="206">
        <f t="shared" si="26"/>
        <v>0</v>
      </c>
      <c r="BH237" s="206">
        <f t="shared" si="27"/>
        <v>0</v>
      </c>
      <c r="BI237" s="206">
        <f t="shared" si="28"/>
        <v>0</v>
      </c>
      <c r="BJ237" s="18" t="s">
        <v>87</v>
      </c>
      <c r="BK237" s="206">
        <f t="shared" si="29"/>
        <v>0</v>
      </c>
      <c r="BL237" s="18" t="s">
        <v>184</v>
      </c>
      <c r="BM237" s="205" t="s">
        <v>2225</v>
      </c>
    </row>
    <row r="238" spans="1:65" s="2" customFormat="1" ht="24.2" customHeight="1">
      <c r="A238" s="35"/>
      <c r="B238" s="36"/>
      <c r="C238" s="193" t="s">
        <v>547</v>
      </c>
      <c r="D238" s="193" t="s">
        <v>180</v>
      </c>
      <c r="E238" s="194" t="s">
        <v>2226</v>
      </c>
      <c r="F238" s="195" t="s">
        <v>2227</v>
      </c>
      <c r="G238" s="196" t="s">
        <v>2076</v>
      </c>
      <c r="H238" s="197">
        <v>46</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184</v>
      </c>
      <c r="AT238" s="205" t="s">
        <v>180</v>
      </c>
      <c r="AU238" s="205" t="s">
        <v>89</v>
      </c>
      <c r="AY238" s="18" t="s">
        <v>177</v>
      </c>
      <c r="BE238" s="206">
        <f t="shared" si="24"/>
        <v>0</v>
      </c>
      <c r="BF238" s="206">
        <f t="shared" si="25"/>
        <v>0</v>
      </c>
      <c r="BG238" s="206">
        <f t="shared" si="26"/>
        <v>0</v>
      </c>
      <c r="BH238" s="206">
        <f t="shared" si="27"/>
        <v>0</v>
      </c>
      <c r="BI238" s="206">
        <f t="shared" si="28"/>
        <v>0</v>
      </c>
      <c r="BJ238" s="18" t="s">
        <v>87</v>
      </c>
      <c r="BK238" s="206">
        <f t="shared" si="29"/>
        <v>0</v>
      </c>
      <c r="BL238" s="18" t="s">
        <v>184</v>
      </c>
      <c r="BM238" s="205" t="s">
        <v>2228</v>
      </c>
    </row>
    <row r="239" spans="1:65" s="2" customFormat="1" ht="16.5" customHeight="1">
      <c r="A239" s="35"/>
      <c r="B239" s="36"/>
      <c r="C239" s="193" t="s">
        <v>554</v>
      </c>
      <c r="D239" s="193" t="s">
        <v>180</v>
      </c>
      <c r="E239" s="194" t="s">
        <v>2229</v>
      </c>
      <c r="F239" s="195" t="s">
        <v>2102</v>
      </c>
      <c r="G239" s="196" t="s">
        <v>2076</v>
      </c>
      <c r="H239" s="197">
        <v>6</v>
      </c>
      <c r="I239" s="198"/>
      <c r="J239" s="199">
        <f t="shared" si="20"/>
        <v>0</v>
      </c>
      <c r="K239" s="200"/>
      <c r="L239" s="40"/>
      <c r="M239" s="201" t="s">
        <v>1</v>
      </c>
      <c r="N239" s="202" t="s">
        <v>45</v>
      </c>
      <c r="O239" s="72"/>
      <c r="P239" s="203">
        <f t="shared" si="21"/>
        <v>0</v>
      </c>
      <c r="Q239" s="203">
        <v>0</v>
      </c>
      <c r="R239" s="203">
        <f t="shared" si="22"/>
        <v>0</v>
      </c>
      <c r="S239" s="203">
        <v>0</v>
      </c>
      <c r="T239" s="204">
        <f t="shared" si="23"/>
        <v>0</v>
      </c>
      <c r="U239" s="35"/>
      <c r="V239" s="35"/>
      <c r="W239" s="35"/>
      <c r="X239" s="35"/>
      <c r="Y239" s="35"/>
      <c r="Z239" s="35"/>
      <c r="AA239" s="35"/>
      <c r="AB239" s="35"/>
      <c r="AC239" s="35"/>
      <c r="AD239" s="35"/>
      <c r="AE239" s="35"/>
      <c r="AR239" s="205" t="s">
        <v>184</v>
      </c>
      <c r="AT239" s="205" t="s">
        <v>180</v>
      </c>
      <c r="AU239" s="205" t="s">
        <v>89</v>
      </c>
      <c r="AY239" s="18" t="s">
        <v>177</v>
      </c>
      <c r="BE239" s="206">
        <f t="shared" si="24"/>
        <v>0</v>
      </c>
      <c r="BF239" s="206">
        <f t="shared" si="25"/>
        <v>0</v>
      </c>
      <c r="BG239" s="206">
        <f t="shared" si="26"/>
        <v>0</v>
      </c>
      <c r="BH239" s="206">
        <f t="shared" si="27"/>
        <v>0</v>
      </c>
      <c r="BI239" s="206">
        <f t="shared" si="28"/>
        <v>0</v>
      </c>
      <c r="BJ239" s="18" t="s">
        <v>87</v>
      </c>
      <c r="BK239" s="206">
        <f t="shared" si="29"/>
        <v>0</v>
      </c>
      <c r="BL239" s="18" t="s">
        <v>184</v>
      </c>
      <c r="BM239" s="205" t="s">
        <v>2230</v>
      </c>
    </row>
    <row r="240" spans="1:65" s="2" customFormat="1" ht="16.5" customHeight="1">
      <c r="A240" s="35"/>
      <c r="B240" s="36"/>
      <c r="C240" s="193" t="s">
        <v>559</v>
      </c>
      <c r="D240" s="193" t="s">
        <v>180</v>
      </c>
      <c r="E240" s="194" t="s">
        <v>2231</v>
      </c>
      <c r="F240" s="195" t="s">
        <v>2105</v>
      </c>
      <c r="G240" s="196" t="s">
        <v>2076</v>
      </c>
      <c r="H240" s="197">
        <v>6</v>
      </c>
      <c r="I240" s="198"/>
      <c r="J240" s="199">
        <f t="shared" si="20"/>
        <v>0</v>
      </c>
      <c r="K240" s="200"/>
      <c r="L240" s="40"/>
      <c r="M240" s="201" t="s">
        <v>1</v>
      </c>
      <c r="N240" s="202" t="s">
        <v>45</v>
      </c>
      <c r="O240" s="72"/>
      <c r="P240" s="203">
        <f t="shared" si="21"/>
        <v>0</v>
      </c>
      <c r="Q240" s="203">
        <v>0</v>
      </c>
      <c r="R240" s="203">
        <f t="shared" si="22"/>
        <v>0</v>
      </c>
      <c r="S240" s="203">
        <v>0</v>
      </c>
      <c r="T240" s="204">
        <f t="shared" si="23"/>
        <v>0</v>
      </c>
      <c r="U240" s="35"/>
      <c r="V240" s="35"/>
      <c r="W240" s="35"/>
      <c r="X240" s="35"/>
      <c r="Y240" s="35"/>
      <c r="Z240" s="35"/>
      <c r="AA240" s="35"/>
      <c r="AB240" s="35"/>
      <c r="AC240" s="35"/>
      <c r="AD240" s="35"/>
      <c r="AE240" s="35"/>
      <c r="AR240" s="205" t="s">
        <v>184</v>
      </c>
      <c r="AT240" s="205" t="s">
        <v>180</v>
      </c>
      <c r="AU240" s="205" t="s">
        <v>89</v>
      </c>
      <c r="AY240" s="18" t="s">
        <v>177</v>
      </c>
      <c r="BE240" s="206">
        <f t="shared" si="24"/>
        <v>0</v>
      </c>
      <c r="BF240" s="206">
        <f t="shared" si="25"/>
        <v>0</v>
      </c>
      <c r="BG240" s="206">
        <f t="shared" si="26"/>
        <v>0</v>
      </c>
      <c r="BH240" s="206">
        <f t="shared" si="27"/>
        <v>0</v>
      </c>
      <c r="BI240" s="206">
        <f t="shared" si="28"/>
        <v>0</v>
      </c>
      <c r="BJ240" s="18" t="s">
        <v>87</v>
      </c>
      <c r="BK240" s="206">
        <f t="shared" si="29"/>
        <v>0</v>
      </c>
      <c r="BL240" s="18" t="s">
        <v>184</v>
      </c>
      <c r="BM240" s="205" t="s">
        <v>2232</v>
      </c>
    </row>
    <row r="241" spans="1:65" s="2" customFormat="1" ht="16.5" customHeight="1">
      <c r="A241" s="35"/>
      <c r="B241" s="36"/>
      <c r="C241" s="193" t="s">
        <v>563</v>
      </c>
      <c r="D241" s="193" t="s">
        <v>180</v>
      </c>
      <c r="E241" s="194" t="s">
        <v>2233</v>
      </c>
      <c r="F241" s="195" t="s">
        <v>2108</v>
      </c>
      <c r="G241" s="196" t="s">
        <v>2076</v>
      </c>
      <c r="H241" s="197">
        <v>6</v>
      </c>
      <c r="I241" s="198"/>
      <c r="J241" s="199">
        <f t="shared" si="20"/>
        <v>0</v>
      </c>
      <c r="K241" s="200"/>
      <c r="L241" s="40"/>
      <c r="M241" s="201" t="s">
        <v>1</v>
      </c>
      <c r="N241" s="202" t="s">
        <v>45</v>
      </c>
      <c r="O241" s="72"/>
      <c r="P241" s="203">
        <f t="shared" si="21"/>
        <v>0</v>
      </c>
      <c r="Q241" s="203">
        <v>0</v>
      </c>
      <c r="R241" s="203">
        <f t="shared" si="22"/>
        <v>0</v>
      </c>
      <c r="S241" s="203">
        <v>0</v>
      </c>
      <c r="T241" s="204">
        <f t="shared" si="23"/>
        <v>0</v>
      </c>
      <c r="U241" s="35"/>
      <c r="V241" s="35"/>
      <c r="W241" s="35"/>
      <c r="X241" s="35"/>
      <c r="Y241" s="35"/>
      <c r="Z241" s="35"/>
      <c r="AA241" s="35"/>
      <c r="AB241" s="35"/>
      <c r="AC241" s="35"/>
      <c r="AD241" s="35"/>
      <c r="AE241" s="35"/>
      <c r="AR241" s="205" t="s">
        <v>184</v>
      </c>
      <c r="AT241" s="205" t="s">
        <v>180</v>
      </c>
      <c r="AU241" s="205" t="s">
        <v>89</v>
      </c>
      <c r="AY241" s="18" t="s">
        <v>177</v>
      </c>
      <c r="BE241" s="206">
        <f t="shared" si="24"/>
        <v>0</v>
      </c>
      <c r="BF241" s="206">
        <f t="shared" si="25"/>
        <v>0</v>
      </c>
      <c r="BG241" s="206">
        <f t="shared" si="26"/>
        <v>0</v>
      </c>
      <c r="BH241" s="206">
        <f t="shared" si="27"/>
        <v>0</v>
      </c>
      <c r="BI241" s="206">
        <f t="shared" si="28"/>
        <v>0</v>
      </c>
      <c r="BJ241" s="18" t="s">
        <v>87</v>
      </c>
      <c r="BK241" s="206">
        <f t="shared" si="29"/>
        <v>0</v>
      </c>
      <c r="BL241" s="18" t="s">
        <v>184</v>
      </c>
      <c r="BM241" s="205" t="s">
        <v>2234</v>
      </c>
    </row>
    <row r="242" spans="1:65" s="2" customFormat="1" ht="44.25" customHeight="1">
      <c r="A242" s="35"/>
      <c r="B242" s="36"/>
      <c r="C242" s="193" t="s">
        <v>569</v>
      </c>
      <c r="D242" s="193" t="s">
        <v>180</v>
      </c>
      <c r="E242" s="194" t="s">
        <v>2235</v>
      </c>
      <c r="F242" s="195" t="s">
        <v>2111</v>
      </c>
      <c r="G242" s="196" t="s">
        <v>2076</v>
      </c>
      <c r="H242" s="197">
        <v>6</v>
      </c>
      <c r="I242" s="198"/>
      <c r="J242" s="199">
        <f t="shared" si="20"/>
        <v>0</v>
      </c>
      <c r="K242" s="200"/>
      <c r="L242" s="40"/>
      <c r="M242" s="201" t="s">
        <v>1</v>
      </c>
      <c r="N242" s="202" t="s">
        <v>45</v>
      </c>
      <c r="O242" s="72"/>
      <c r="P242" s="203">
        <f t="shared" si="21"/>
        <v>0</v>
      </c>
      <c r="Q242" s="203">
        <v>0</v>
      </c>
      <c r="R242" s="203">
        <f t="shared" si="22"/>
        <v>0</v>
      </c>
      <c r="S242" s="203">
        <v>0</v>
      </c>
      <c r="T242" s="204">
        <f t="shared" si="23"/>
        <v>0</v>
      </c>
      <c r="U242" s="35"/>
      <c r="V242" s="35"/>
      <c r="W242" s="35"/>
      <c r="X242" s="35"/>
      <c r="Y242" s="35"/>
      <c r="Z242" s="35"/>
      <c r="AA242" s="35"/>
      <c r="AB242" s="35"/>
      <c r="AC242" s="35"/>
      <c r="AD242" s="35"/>
      <c r="AE242" s="35"/>
      <c r="AR242" s="205" t="s">
        <v>184</v>
      </c>
      <c r="AT242" s="205" t="s">
        <v>180</v>
      </c>
      <c r="AU242" s="205" t="s">
        <v>89</v>
      </c>
      <c r="AY242" s="18" t="s">
        <v>177</v>
      </c>
      <c r="BE242" s="206">
        <f t="shared" si="24"/>
        <v>0</v>
      </c>
      <c r="BF242" s="206">
        <f t="shared" si="25"/>
        <v>0</v>
      </c>
      <c r="BG242" s="206">
        <f t="shared" si="26"/>
        <v>0</v>
      </c>
      <c r="BH242" s="206">
        <f t="shared" si="27"/>
        <v>0</v>
      </c>
      <c r="BI242" s="206">
        <f t="shared" si="28"/>
        <v>0</v>
      </c>
      <c r="BJ242" s="18" t="s">
        <v>87</v>
      </c>
      <c r="BK242" s="206">
        <f t="shared" si="29"/>
        <v>0</v>
      </c>
      <c r="BL242" s="18" t="s">
        <v>184</v>
      </c>
      <c r="BM242" s="205" t="s">
        <v>2236</v>
      </c>
    </row>
    <row r="243" spans="1:65" s="2" customFormat="1" ht="16.5" customHeight="1">
      <c r="A243" s="35"/>
      <c r="B243" s="36"/>
      <c r="C243" s="193" t="s">
        <v>576</v>
      </c>
      <c r="D243" s="193" t="s">
        <v>180</v>
      </c>
      <c r="E243" s="194" t="s">
        <v>2237</v>
      </c>
      <c r="F243" s="195" t="s">
        <v>2114</v>
      </c>
      <c r="G243" s="196" t="s">
        <v>2076</v>
      </c>
      <c r="H243" s="197">
        <v>6</v>
      </c>
      <c r="I243" s="198"/>
      <c r="J243" s="199">
        <f t="shared" si="20"/>
        <v>0</v>
      </c>
      <c r="K243" s="200"/>
      <c r="L243" s="40"/>
      <c r="M243" s="201" t="s">
        <v>1</v>
      </c>
      <c r="N243" s="202" t="s">
        <v>45</v>
      </c>
      <c r="O243" s="72"/>
      <c r="P243" s="203">
        <f t="shared" si="21"/>
        <v>0</v>
      </c>
      <c r="Q243" s="203">
        <v>0</v>
      </c>
      <c r="R243" s="203">
        <f t="shared" si="22"/>
        <v>0</v>
      </c>
      <c r="S243" s="203">
        <v>0</v>
      </c>
      <c r="T243" s="204">
        <f t="shared" si="23"/>
        <v>0</v>
      </c>
      <c r="U243" s="35"/>
      <c r="V243" s="35"/>
      <c r="W243" s="35"/>
      <c r="X243" s="35"/>
      <c r="Y243" s="35"/>
      <c r="Z243" s="35"/>
      <c r="AA243" s="35"/>
      <c r="AB243" s="35"/>
      <c r="AC243" s="35"/>
      <c r="AD243" s="35"/>
      <c r="AE243" s="35"/>
      <c r="AR243" s="205" t="s">
        <v>184</v>
      </c>
      <c r="AT243" s="205" t="s">
        <v>180</v>
      </c>
      <c r="AU243" s="205" t="s">
        <v>89</v>
      </c>
      <c r="AY243" s="18" t="s">
        <v>177</v>
      </c>
      <c r="BE243" s="206">
        <f t="shared" si="24"/>
        <v>0</v>
      </c>
      <c r="BF243" s="206">
        <f t="shared" si="25"/>
        <v>0</v>
      </c>
      <c r="BG243" s="206">
        <f t="shared" si="26"/>
        <v>0</v>
      </c>
      <c r="BH243" s="206">
        <f t="shared" si="27"/>
        <v>0</v>
      </c>
      <c r="BI243" s="206">
        <f t="shared" si="28"/>
        <v>0</v>
      </c>
      <c r="BJ243" s="18" t="s">
        <v>87</v>
      </c>
      <c r="BK243" s="206">
        <f t="shared" si="29"/>
        <v>0</v>
      </c>
      <c r="BL243" s="18" t="s">
        <v>184</v>
      </c>
      <c r="BM243" s="205" t="s">
        <v>2238</v>
      </c>
    </row>
    <row r="244" spans="1:65" s="2" customFormat="1" ht="16.5" customHeight="1">
      <c r="A244" s="35"/>
      <c r="B244" s="36"/>
      <c r="C244" s="193" t="s">
        <v>581</v>
      </c>
      <c r="D244" s="193" t="s">
        <v>180</v>
      </c>
      <c r="E244" s="194" t="s">
        <v>2239</v>
      </c>
      <c r="F244" s="195" t="s">
        <v>2117</v>
      </c>
      <c r="G244" s="196" t="s">
        <v>2076</v>
      </c>
      <c r="H244" s="197">
        <v>6</v>
      </c>
      <c r="I244" s="198"/>
      <c r="J244" s="199">
        <f t="shared" si="20"/>
        <v>0</v>
      </c>
      <c r="K244" s="200"/>
      <c r="L244" s="40"/>
      <c r="M244" s="201" t="s">
        <v>1</v>
      </c>
      <c r="N244" s="202" t="s">
        <v>45</v>
      </c>
      <c r="O244" s="72"/>
      <c r="P244" s="203">
        <f t="shared" si="21"/>
        <v>0</v>
      </c>
      <c r="Q244" s="203">
        <v>0</v>
      </c>
      <c r="R244" s="203">
        <f t="shared" si="22"/>
        <v>0</v>
      </c>
      <c r="S244" s="203">
        <v>0</v>
      </c>
      <c r="T244" s="204">
        <f t="shared" si="23"/>
        <v>0</v>
      </c>
      <c r="U244" s="35"/>
      <c r="V244" s="35"/>
      <c r="W244" s="35"/>
      <c r="X244" s="35"/>
      <c r="Y244" s="35"/>
      <c r="Z244" s="35"/>
      <c r="AA244" s="35"/>
      <c r="AB244" s="35"/>
      <c r="AC244" s="35"/>
      <c r="AD244" s="35"/>
      <c r="AE244" s="35"/>
      <c r="AR244" s="205" t="s">
        <v>184</v>
      </c>
      <c r="AT244" s="205" t="s">
        <v>180</v>
      </c>
      <c r="AU244" s="205" t="s">
        <v>89</v>
      </c>
      <c r="AY244" s="18" t="s">
        <v>177</v>
      </c>
      <c r="BE244" s="206">
        <f t="shared" si="24"/>
        <v>0</v>
      </c>
      <c r="BF244" s="206">
        <f t="shared" si="25"/>
        <v>0</v>
      </c>
      <c r="BG244" s="206">
        <f t="shared" si="26"/>
        <v>0</v>
      </c>
      <c r="BH244" s="206">
        <f t="shared" si="27"/>
        <v>0</v>
      </c>
      <c r="BI244" s="206">
        <f t="shared" si="28"/>
        <v>0</v>
      </c>
      <c r="BJ244" s="18" t="s">
        <v>87</v>
      </c>
      <c r="BK244" s="206">
        <f t="shared" si="29"/>
        <v>0</v>
      </c>
      <c r="BL244" s="18" t="s">
        <v>184</v>
      </c>
      <c r="BM244" s="205" t="s">
        <v>2240</v>
      </c>
    </row>
    <row r="245" spans="1:65" s="2" customFormat="1" ht="21.75" customHeight="1">
      <c r="A245" s="35"/>
      <c r="B245" s="36"/>
      <c r="C245" s="193" t="s">
        <v>586</v>
      </c>
      <c r="D245" s="193" t="s">
        <v>180</v>
      </c>
      <c r="E245" s="194" t="s">
        <v>2241</v>
      </c>
      <c r="F245" s="195" t="s">
        <v>2120</v>
      </c>
      <c r="G245" s="196" t="s">
        <v>2076</v>
      </c>
      <c r="H245" s="197">
        <v>6</v>
      </c>
      <c r="I245" s="198"/>
      <c r="J245" s="199">
        <f t="shared" si="20"/>
        <v>0</v>
      </c>
      <c r="K245" s="200"/>
      <c r="L245" s="40"/>
      <c r="M245" s="201" t="s">
        <v>1</v>
      </c>
      <c r="N245" s="202" t="s">
        <v>45</v>
      </c>
      <c r="O245" s="72"/>
      <c r="P245" s="203">
        <f t="shared" si="21"/>
        <v>0</v>
      </c>
      <c r="Q245" s="203">
        <v>0</v>
      </c>
      <c r="R245" s="203">
        <f t="shared" si="22"/>
        <v>0</v>
      </c>
      <c r="S245" s="203">
        <v>0</v>
      </c>
      <c r="T245" s="204">
        <f t="shared" si="23"/>
        <v>0</v>
      </c>
      <c r="U245" s="35"/>
      <c r="V245" s="35"/>
      <c r="W245" s="35"/>
      <c r="X245" s="35"/>
      <c r="Y245" s="35"/>
      <c r="Z245" s="35"/>
      <c r="AA245" s="35"/>
      <c r="AB245" s="35"/>
      <c r="AC245" s="35"/>
      <c r="AD245" s="35"/>
      <c r="AE245" s="35"/>
      <c r="AR245" s="205" t="s">
        <v>184</v>
      </c>
      <c r="AT245" s="205" t="s">
        <v>180</v>
      </c>
      <c r="AU245" s="205" t="s">
        <v>89</v>
      </c>
      <c r="AY245" s="18" t="s">
        <v>177</v>
      </c>
      <c r="BE245" s="206">
        <f t="shared" si="24"/>
        <v>0</v>
      </c>
      <c r="BF245" s="206">
        <f t="shared" si="25"/>
        <v>0</v>
      </c>
      <c r="BG245" s="206">
        <f t="shared" si="26"/>
        <v>0</v>
      </c>
      <c r="BH245" s="206">
        <f t="shared" si="27"/>
        <v>0</v>
      </c>
      <c r="BI245" s="206">
        <f t="shared" si="28"/>
        <v>0</v>
      </c>
      <c r="BJ245" s="18" t="s">
        <v>87</v>
      </c>
      <c r="BK245" s="206">
        <f t="shared" si="29"/>
        <v>0</v>
      </c>
      <c r="BL245" s="18" t="s">
        <v>184</v>
      </c>
      <c r="BM245" s="205" t="s">
        <v>2242</v>
      </c>
    </row>
    <row r="246" spans="1:65" s="2" customFormat="1" ht="16.5" customHeight="1">
      <c r="A246" s="35"/>
      <c r="B246" s="36"/>
      <c r="C246" s="193" t="s">
        <v>591</v>
      </c>
      <c r="D246" s="193" t="s">
        <v>180</v>
      </c>
      <c r="E246" s="194" t="s">
        <v>2243</v>
      </c>
      <c r="F246" s="195" t="s">
        <v>2129</v>
      </c>
      <c r="G246" s="196" t="s">
        <v>2076</v>
      </c>
      <c r="H246" s="197">
        <v>6</v>
      </c>
      <c r="I246" s="198"/>
      <c r="J246" s="199">
        <f t="shared" si="20"/>
        <v>0</v>
      </c>
      <c r="K246" s="200"/>
      <c r="L246" s="40"/>
      <c r="M246" s="201" t="s">
        <v>1</v>
      </c>
      <c r="N246" s="202" t="s">
        <v>45</v>
      </c>
      <c r="O246" s="72"/>
      <c r="P246" s="203">
        <f t="shared" si="21"/>
        <v>0</v>
      </c>
      <c r="Q246" s="203">
        <v>0</v>
      </c>
      <c r="R246" s="203">
        <f t="shared" si="22"/>
        <v>0</v>
      </c>
      <c r="S246" s="203">
        <v>0</v>
      </c>
      <c r="T246" s="204">
        <f t="shared" si="23"/>
        <v>0</v>
      </c>
      <c r="U246" s="35"/>
      <c r="V246" s="35"/>
      <c r="W246" s="35"/>
      <c r="X246" s="35"/>
      <c r="Y246" s="35"/>
      <c r="Z246" s="35"/>
      <c r="AA246" s="35"/>
      <c r="AB246" s="35"/>
      <c r="AC246" s="35"/>
      <c r="AD246" s="35"/>
      <c r="AE246" s="35"/>
      <c r="AR246" s="205" t="s">
        <v>184</v>
      </c>
      <c r="AT246" s="205" t="s">
        <v>180</v>
      </c>
      <c r="AU246" s="205" t="s">
        <v>89</v>
      </c>
      <c r="AY246" s="18" t="s">
        <v>177</v>
      </c>
      <c r="BE246" s="206">
        <f t="shared" si="24"/>
        <v>0</v>
      </c>
      <c r="BF246" s="206">
        <f t="shared" si="25"/>
        <v>0</v>
      </c>
      <c r="BG246" s="206">
        <f t="shared" si="26"/>
        <v>0</v>
      </c>
      <c r="BH246" s="206">
        <f t="shared" si="27"/>
        <v>0</v>
      </c>
      <c r="BI246" s="206">
        <f t="shared" si="28"/>
        <v>0</v>
      </c>
      <c r="BJ246" s="18" t="s">
        <v>87</v>
      </c>
      <c r="BK246" s="206">
        <f t="shared" si="29"/>
        <v>0</v>
      </c>
      <c r="BL246" s="18" t="s">
        <v>184</v>
      </c>
      <c r="BM246" s="205" t="s">
        <v>2244</v>
      </c>
    </row>
    <row r="247" spans="1:65" s="2" customFormat="1" ht="16.5" customHeight="1">
      <c r="A247" s="35"/>
      <c r="B247" s="36"/>
      <c r="C247" s="193" t="s">
        <v>595</v>
      </c>
      <c r="D247" s="193" t="s">
        <v>180</v>
      </c>
      <c r="E247" s="194" t="s">
        <v>2245</v>
      </c>
      <c r="F247" s="195" t="s">
        <v>2132</v>
      </c>
      <c r="G247" s="196" t="s">
        <v>2076</v>
      </c>
      <c r="H247" s="197">
        <v>6</v>
      </c>
      <c r="I247" s="198"/>
      <c r="J247" s="199">
        <f t="shared" si="20"/>
        <v>0</v>
      </c>
      <c r="K247" s="200"/>
      <c r="L247" s="40"/>
      <c r="M247" s="201" t="s">
        <v>1</v>
      </c>
      <c r="N247" s="202" t="s">
        <v>45</v>
      </c>
      <c r="O247" s="72"/>
      <c r="P247" s="203">
        <f t="shared" si="21"/>
        <v>0</v>
      </c>
      <c r="Q247" s="203">
        <v>0</v>
      </c>
      <c r="R247" s="203">
        <f t="shared" si="22"/>
        <v>0</v>
      </c>
      <c r="S247" s="203">
        <v>0</v>
      </c>
      <c r="T247" s="204">
        <f t="shared" si="23"/>
        <v>0</v>
      </c>
      <c r="U247" s="35"/>
      <c r="V247" s="35"/>
      <c r="W247" s="35"/>
      <c r="X247" s="35"/>
      <c r="Y247" s="35"/>
      <c r="Z247" s="35"/>
      <c r="AA247" s="35"/>
      <c r="AB247" s="35"/>
      <c r="AC247" s="35"/>
      <c r="AD247" s="35"/>
      <c r="AE247" s="35"/>
      <c r="AR247" s="205" t="s">
        <v>184</v>
      </c>
      <c r="AT247" s="205" t="s">
        <v>180</v>
      </c>
      <c r="AU247" s="205" t="s">
        <v>89</v>
      </c>
      <c r="AY247" s="18" t="s">
        <v>177</v>
      </c>
      <c r="BE247" s="206">
        <f t="shared" si="24"/>
        <v>0</v>
      </c>
      <c r="BF247" s="206">
        <f t="shared" si="25"/>
        <v>0</v>
      </c>
      <c r="BG247" s="206">
        <f t="shared" si="26"/>
        <v>0</v>
      </c>
      <c r="BH247" s="206">
        <f t="shared" si="27"/>
        <v>0</v>
      </c>
      <c r="BI247" s="206">
        <f t="shared" si="28"/>
        <v>0</v>
      </c>
      <c r="BJ247" s="18" t="s">
        <v>87</v>
      </c>
      <c r="BK247" s="206">
        <f t="shared" si="29"/>
        <v>0</v>
      </c>
      <c r="BL247" s="18" t="s">
        <v>184</v>
      </c>
      <c r="BM247" s="205" t="s">
        <v>2246</v>
      </c>
    </row>
    <row r="248" spans="1:65" s="2" customFormat="1" ht="49.15" customHeight="1">
      <c r="A248" s="35"/>
      <c r="B248" s="36"/>
      <c r="C248" s="193" t="s">
        <v>599</v>
      </c>
      <c r="D248" s="193" t="s">
        <v>180</v>
      </c>
      <c r="E248" s="194" t="s">
        <v>2247</v>
      </c>
      <c r="F248" s="195" t="s">
        <v>2144</v>
      </c>
      <c r="G248" s="196" t="s">
        <v>2076</v>
      </c>
      <c r="H248" s="197">
        <v>3</v>
      </c>
      <c r="I248" s="198"/>
      <c r="J248" s="199">
        <f t="shared" si="20"/>
        <v>0</v>
      </c>
      <c r="K248" s="200"/>
      <c r="L248" s="40"/>
      <c r="M248" s="201" t="s">
        <v>1</v>
      </c>
      <c r="N248" s="202" t="s">
        <v>45</v>
      </c>
      <c r="O248" s="72"/>
      <c r="P248" s="203">
        <f t="shared" si="21"/>
        <v>0</v>
      </c>
      <c r="Q248" s="203">
        <v>0</v>
      </c>
      <c r="R248" s="203">
        <f t="shared" si="22"/>
        <v>0</v>
      </c>
      <c r="S248" s="203">
        <v>0</v>
      </c>
      <c r="T248" s="204">
        <f t="shared" si="23"/>
        <v>0</v>
      </c>
      <c r="U248" s="35"/>
      <c r="V248" s="35"/>
      <c r="W248" s="35"/>
      <c r="X248" s="35"/>
      <c r="Y248" s="35"/>
      <c r="Z248" s="35"/>
      <c r="AA248" s="35"/>
      <c r="AB248" s="35"/>
      <c r="AC248" s="35"/>
      <c r="AD248" s="35"/>
      <c r="AE248" s="35"/>
      <c r="AR248" s="205" t="s">
        <v>184</v>
      </c>
      <c r="AT248" s="205" t="s">
        <v>180</v>
      </c>
      <c r="AU248" s="205" t="s">
        <v>89</v>
      </c>
      <c r="AY248" s="18" t="s">
        <v>177</v>
      </c>
      <c r="BE248" s="206">
        <f t="shared" si="24"/>
        <v>0</v>
      </c>
      <c r="BF248" s="206">
        <f t="shared" si="25"/>
        <v>0</v>
      </c>
      <c r="BG248" s="206">
        <f t="shared" si="26"/>
        <v>0</v>
      </c>
      <c r="BH248" s="206">
        <f t="shared" si="27"/>
        <v>0</v>
      </c>
      <c r="BI248" s="206">
        <f t="shared" si="28"/>
        <v>0</v>
      </c>
      <c r="BJ248" s="18" t="s">
        <v>87</v>
      </c>
      <c r="BK248" s="206">
        <f t="shared" si="29"/>
        <v>0</v>
      </c>
      <c r="BL248" s="18" t="s">
        <v>184</v>
      </c>
      <c r="BM248" s="205" t="s">
        <v>2248</v>
      </c>
    </row>
    <row r="249" spans="1:65" s="2" customFormat="1" ht="24.2" customHeight="1">
      <c r="A249" s="35"/>
      <c r="B249" s="36"/>
      <c r="C249" s="193" t="s">
        <v>604</v>
      </c>
      <c r="D249" s="193" t="s">
        <v>180</v>
      </c>
      <c r="E249" s="194" t="s">
        <v>2249</v>
      </c>
      <c r="F249" s="195" t="s">
        <v>2153</v>
      </c>
      <c r="G249" s="196" t="s">
        <v>2076</v>
      </c>
      <c r="H249" s="197">
        <v>2</v>
      </c>
      <c r="I249" s="198"/>
      <c r="J249" s="199">
        <f t="shared" si="20"/>
        <v>0</v>
      </c>
      <c r="K249" s="200"/>
      <c r="L249" s="40"/>
      <c r="M249" s="201" t="s">
        <v>1</v>
      </c>
      <c r="N249" s="202" t="s">
        <v>45</v>
      </c>
      <c r="O249" s="72"/>
      <c r="P249" s="203">
        <f t="shared" si="21"/>
        <v>0</v>
      </c>
      <c r="Q249" s="203">
        <v>0</v>
      </c>
      <c r="R249" s="203">
        <f t="shared" si="22"/>
        <v>0</v>
      </c>
      <c r="S249" s="203">
        <v>0</v>
      </c>
      <c r="T249" s="204">
        <f t="shared" si="23"/>
        <v>0</v>
      </c>
      <c r="U249" s="35"/>
      <c r="V249" s="35"/>
      <c r="W249" s="35"/>
      <c r="X249" s="35"/>
      <c r="Y249" s="35"/>
      <c r="Z249" s="35"/>
      <c r="AA249" s="35"/>
      <c r="AB249" s="35"/>
      <c r="AC249" s="35"/>
      <c r="AD249" s="35"/>
      <c r="AE249" s="35"/>
      <c r="AR249" s="205" t="s">
        <v>184</v>
      </c>
      <c r="AT249" s="205" t="s">
        <v>180</v>
      </c>
      <c r="AU249" s="205" t="s">
        <v>89</v>
      </c>
      <c r="AY249" s="18" t="s">
        <v>177</v>
      </c>
      <c r="BE249" s="206">
        <f t="shared" si="24"/>
        <v>0</v>
      </c>
      <c r="BF249" s="206">
        <f t="shared" si="25"/>
        <v>0</v>
      </c>
      <c r="BG249" s="206">
        <f t="shared" si="26"/>
        <v>0</v>
      </c>
      <c r="BH249" s="206">
        <f t="shared" si="27"/>
        <v>0</v>
      </c>
      <c r="BI249" s="206">
        <f t="shared" si="28"/>
        <v>0</v>
      </c>
      <c r="BJ249" s="18" t="s">
        <v>87</v>
      </c>
      <c r="BK249" s="206">
        <f t="shared" si="29"/>
        <v>0</v>
      </c>
      <c r="BL249" s="18" t="s">
        <v>184</v>
      </c>
      <c r="BM249" s="205" t="s">
        <v>2250</v>
      </c>
    </row>
    <row r="250" spans="1:65" s="2" customFormat="1" ht="24.2" customHeight="1">
      <c r="A250" s="35"/>
      <c r="B250" s="36"/>
      <c r="C250" s="193" t="s">
        <v>608</v>
      </c>
      <c r="D250" s="193" t="s">
        <v>180</v>
      </c>
      <c r="E250" s="194" t="s">
        <v>2251</v>
      </c>
      <c r="F250" s="195" t="s">
        <v>2156</v>
      </c>
      <c r="G250" s="196" t="s">
        <v>2076</v>
      </c>
      <c r="H250" s="197">
        <v>2</v>
      </c>
      <c r="I250" s="198"/>
      <c r="J250" s="199">
        <f t="shared" si="20"/>
        <v>0</v>
      </c>
      <c r="K250" s="200"/>
      <c r="L250" s="40"/>
      <c r="M250" s="201" t="s">
        <v>1</v>
      </c>
      <c r="N250" s="202" t="s">
        <v>45</v>
      </c>
      <c r="O250" s="72"/>
      <c r="P250" s="203">
        <f t="shared" si="21"/>
        <v>0</v>
      </c>
      <c r="Q250" s="203">
        <v>0</v>
      </c>
      <c r="R250" s="203">
        <f t="shared" si="22"/>
        <v>0</v>
      </c>
      <c r="S250" s="203">
        <v>0</v>
      </c>
      <c r="T250" s="204">
        <f t="shared" si="23"/>
        <v>0</v>
      </c>
      <c r="U250" s="35"/>
      <c r="V250" s="35"/>
      <c r="W250" s="35"/>
      <c r="X250" s="35"/>
      <c r="Y250" s="35"/>
      <c r="Z250" s="35"/>
      <c r="AA250" s="35"/>
      <c r="AB250" s="35"/>
      <c r="AC250" s="35"/>
      <c r="AD250" s="35"/>
      <c r="AE250" s="35"/>
      <c r="AR250" s="205" t="s">
        <v>184</v>
      </c>
      <c r="AT250" s="205" t="s">
        <v>180</v>
      </c>
      <c r="AU250" s="205" t="s">
        <v>89</v>
      </c>
      <c r="AY250" s="18" t="s">
        <v>177</v>
      </c>
      <c r="BE250" s="206">
        <f t="shared" si="24"/>
        <v>0</v>
      </c>
      <c r="BF250" s="206">
        <f t="shared" si="25"/>
        <v>0</v>
      </c>
      <c r="BG250" s="206">
        <f t="shared" si="26"/>
        <v>0</v>
      </c>
      <c r="BH250" s="206">
        <f t="shared" si="27"/>
        <v>0</v>
      </c>
      <c r="BI250" s="206">
        <f t="shared" si="28"/>
        <v>0</v>
      </c>
      <c r="BJ250" s="18" t="s">
        <v>87</v>
      </c>
      <c r="BK250" s="206">
        <f t="shared" si="29"/>
        <v>0</v>
      </c>
      <c r="BL250" s="18" t="s">
        <v>184</v>
      </c>
      <c r="BM250" s="205" t="s">
        <v>2252</v>
      </c>
    </row>
    <row r="251" spans="1:65" s="2" customFormat="1" ht="24.2" customHeight="1">
      <c r="A251" s="35"/>
      <c r="B251" s="36"/>
      <c r="C251" s="193" t="s">
        <v>613</v>
      </c>
      <c r="D251" s="193" t="s">
        <v>180</v>
      </c>
      <c r="E251" s="194" t="s">
        <v>2253</v>
      </c>
      <c r="F251" s="195" t="s">
        <v>2254</v>
      </c>
      <c r="G251" s="196" t="s">
        <v>2076</v>
      </c>
      <c r="H251" s="197">
        <v>17</v>
      </c>
      <c r="I251" s="198"/>
      <c r="J251" s="199">
        <f t="shared" si="20"/>
        <v>0</v>
      </c>
      <c r="K251" s="200"/>
      <c r="L251" s="40"/>
      <c r="M251" s="201" t="s">
        <v>1</v>
      </c>
      <c r="N251" s="202" t="s">
        <v>45</v>
      </c>
      <c r="O251" s="72"/>
      <c r="P251" s="203">
        <f t="shared" si="21"/>
        <v>0</v>
      </c>
      <c r="Q251" s="203">
        <v>0</v>
      </c>
      <c r="R251" s="203">
        <f t="shared" si="22"/>
        <v>0</v>
      </c>
      <c r="S251" s="203">
        <v>0</v>
      </c>
      <c r="T251" s="204">
        <f t="shared" si="23"/>
        <v>0</v>
      </c>
      <c r="U251" s="35"/>
      <c r="V251" s="35"/>
      <c r="W251" s="35"/>
      <c r="X251" s="35"/>
      <c r="Y251" s="35"/>
      <c r="Z251" s="35"/>
      <c r="AA251" s="35"/>
      <c r="AB251" s="35"/>
      <c r="AC251" s="35"/>
      <c r="AD251" s="35"/>
      <c r="AE251" s="35"/>
      <c r="AR251" s="205" t="s">
        <v>184</v>
      </c>
      <c r="AT251" s="205" t="s">
        <v>180</v>
      </c>
      <c r="AU251" s="205" t="s">
        <v>89</v>
      </c>
      <c r="AY251" s="18" t="s">
        <v>177</v>
      </c>
      <c r="BE251" s="206">
        <f t="shared" si="24"/>
        <v>0</v>
      </c>
      <c r="BF251" s="206">
        <f t="shared" si="25"/>
        <v>0</v>
      </c>
      <c r="BG251" s="206">
        <f t="shared" si="26"/>
        <v>0</v>
      </c>
      <c r="BH251" s="206">
        <f t="shared" si="27"/>
        <v>0</v>
      </c>
      <c r="BI251" s="206">
        <f t="shared" si="28"/>
        <v>0</v>
      </c>
      <c r="BJ251" s="18" t="s">
        <v>87</v>
      </c>
      <c r="BK251" s="206">
        <f t="shared" si="29"/>
        <v>0</v>
      </c>
      <c r="BL251" s="18" t="s">
        <v>184</v>
      </c>
      <c r="BM251" s="205" t="s">
        <v>2255</v>
      </c>
    </row>
    <row r="252" spans="1:65" s="2" customFormat="1" ht="24.2" customHeight="1">
      <c r="A252" s="35"/>
      <c r="B252" s="36"/>
      <c r="C252" s="193" t="s">
        <v>617</v>
      </c>
      <c r="D252" s="193" t="s">
        <v>180</v>
      </c>
      <c r="E252" s="194" t="s">
        <v>2256</v>
      </c>
      <c r="F252" s="195" t="s">
        <v>2159</v>
      </c>
      <c r="G252" s="196" t="s">
        <v>2076</v>
      </c>
      <c r="H252" s="197">
        <v>11</v>
      </c>
      <c r="I252" s="198"/>
      <c r="J252" s="199">
        <f t="shared" si="20"/>
        <v>0</v>
      </c>
      <c r="K252" s="200"/>
      <c r="L252" s="40"/>
      <c r="M252" s="201" t="s">
        <v>1</v>
      </c>
      <c r="N252" s="202" t="s">
        <v>45</v>
      </c>
      <c r="O252" s="72"/>
      <c r="P252" s="203">
        <f t="shared" si="21"/>
        <v>0</v>
      </c>
      <c r="Q252" s="203">
        <v>0</v>
      </c>
      <c r="R252" s="203">
        <f t="shared" si="22"/>
        <v>0</v>
      </c>
      <c r="S252" s="203">
        <v>0</v>
      </c>
      <c r="T252" s="204">
        <f t="shared" si="23"/>
        <v>0</v>
      </c>
      <c r="U252" s="35"/>
      <c r="V252" s="35"/>
      <c r="W252" s="35"/>
      <c r="X252" s="35"/>
      <c r="Y252" s="35"/>
      <c r="Z252" s="35"/>
      <c r="AA252" s="35"/>
      <c r="AB252" s="35"/>
      <c r="AC252" s="35"/>
      <c r="AD252" s="35"/>
      <c r="AE252" s="35"/>
      <c r="AR252" s="205" t="s">
        <v>184</v>
      </c>
      <c r="AT252" s="205" t="s">
        <v>180</v>
      </c>
      <c r="AU252" s="205" t="s">
        <v>89</v>
      </c>
      <c r="AY252" s="18" t="s">
        <v>177</v>
      </c>
      <c r="BE252" s="206">
        <f t="shared" si="24"/>
        <v>0</v>
      </c>
      <c r="BF252" s="206">
        <f t="shared" si="25"/>
        <v>0</v>
      </c>
      <c r="BG252" s="206">
        <f t="shared" si="26"/>
        <v>0</v>
      </c>
      <c r="BH252" s="206">
        <f t="shared" si="27"/>
        <v>0</v>
      </c>
      <c r="BI252" s="206">
        <f t="shared" si="28"/>
        <v>0</v>
      </c>
      <c r="BJ252" s="18" t="s">
        <v>87</v>
      </c>
      <c r="BK252" s="206">
        <f t="shared" si="29"/>
        <v>0</v>
      </c>
      <c r="BL252" s="18" t="s">
        <v>184</v>
      </c>
      <c r="BM252" s="205" t="s">
        <v>2257</v>
      </c>
    </row>
    <row r="253" spans="1:65" s="2" customFormat="1" ht="16.5" customHeight="1">
      <c r="A253" s="35"/>
      <c r="B253" s="36"/>
      <c r="C253" s="193" t="s">
        <v>621</v>
      </c>
      <c r="D253" s="193" t="s">
        <v>180</v>
      </c>
      <c r="E253" s="194" t="s">
        <v>2258</v>
      </c>
      <c r="F253" s="195" t="s">
        <v>2259</v>
      </c>
      <c r="G253" s="196" t="s">
        <v>2076</v>
      </c>
      <c r="H253" s="197">
        <v>2</v>
      </c>
      <c r="I253" s="198"/>
      <c r="J253" s="199">
        <f t="shared" si="20"/>
        <v>0</v>
      </c>
      <c r="K253" s="200"/>
      <c r="L253" s="40"/>
      <c r="M253" s="201" t="s">
        <v>1</v>
      </c>
      <c r="N253" s="202" t="s">
        <v>45</v>
      </c>
      <c r="O253" s="72"/>
      <c r="P253" s="203">
        <f t="shared" si="21"/>
        <v>0</v>
      </c>
      <c r="Q253" s="203">
        <v>0</v>
      </c>
      <c r="R253" s="203">
        <f t="shared" si="22"/>
        <v>0</v>
      </c>
      <c r="S253" s="203">
        <v>0</v>
      </c>
      <c r="T253" s="204">
        <f t="shared" si="23"/>
        <v>0</v>
      </c>
      <c r="U253" s="35"/>
      <c r="V253" s="35"/>
      <c r="W253" s="35"/>
      <c r="X253" s="35"/>
      <c r="Y253" s="35"/>
      <c r="Z253" s="35"/>
      <c r="AA253" s="35"/>
      <c r="AB253" s="35"/>
      <c r="AC253" s="35"/>
      <c r="AD253" s="35"/>
      <c r="AE253" s="35"/>
      <c r="AR253" s="205" t="s">
        <v>184</v>
      </c>
      <c r="AT253" s="205" t="s">
        <v>180</v>
      </c>
      <c r="AU253" s="205" t="s">
        <v>89</v>
      </c>
      <c r="AY253" s="18" t="s">
        <v>177</v>
      </c>
      <c r="BE253" s="206">
        <f t="shared" si="24"/>
        <v>0</v>
      </c>
      <c r="BF253" s="206">
        <f t="shared" si="25"/>
        <v>0</v>
      </c>
      <c r="BG253" s="206">
        <f t="shared" si="26"/>
        <v>0</v>
      </c>
      <c r="BH253" s="206">
        <f t="shared" si="27"/>
        <v>0</v>
      </c>
      <c r="BI253" s="206">
        <f t="shared" si="28"/>
        <v>0</v>
      </c>
      <c r="BJ253" s="18" t="s">
        <v>87</v>
      </c>
      <c r="BK253" s="206">
        <f t="shared" si="29"/>
        <v>0</v>
      </c>
      <c r="BL253" s="18" t="s">
        <v>184</v>
      </c>
      <c r="BM253" s="205" t="s">
        <v>2260</v>
      </c>
    </row>
    <row r="254" spans="1:65" s="2" customFormat="1" ht="16.5" customHeight="1">
      <c r="A254" s="35"/>
      <c r="B254" s="36"/>
      <c r="C254" s="193" t="s">
        <v>625</v>
      </c>
      <c r="D254" s="193" t="s">
        <v>180</v>
      </c>
      <c r="E254" s="194" t="s">
        <v>2261</v>
      </c>
      <c r="F254" s="195" t="s">
        <v>2262</v>
      </c>
      <c r="G254" s="196" t="s">
        <v>2076</v>
      </c>
      <c r="H254" s="197">
        <v>2</v>
      </c>
      <c r="I254" s="198"/>
      <c r="J254" s="199">
        <f t="shared" si="20"/>
        <v>0</v>
      </c>
      <c r="K254" s="200"/>
      <c r="L254" s="40"/>
      <c r="M254" s="201" t="s">
        <v>1</v>
      </c>
      <c r="N254" s="202" t="s">
        <v>45</v>
      </c>
      <c r="O254" s="72"/>
      <c r="P254" s="203">
        <f t="shared" si="21"/>
        <v>0</v>
      </c>
      <c r="Q254" s="203">
        <v>0</v>
      </c>
      <c r="R254" s="203">
        <f t="shared" si="22"/>
        <v>0</v>
      </c>
      <c r="S254" s="203">
        <v>0</v>
      </c>
      <c r="T254" s="204">
        <f t="shared" si="23"/>
        <v>0</v>
      </c>
      <c r="U254" s="35"/>
      <c r="V254" s="35"/>
      <c r="W254" s="35"/>
      <c r="X254" s="35"/>
      <c r="Y254" s="35"/>
      <c r="Z254" s="35"/>
      <c r="AA254" s="35"/>
      <c r="AB254" s="35"/>
      <c r="AC254" s="35"/>
      <c r="AD254" s="35"/>
      <c r="AE254" s="35"/>
      <c r="AR254" s="205" t="s">
        <v>184</v>
      </c>
      <c r="AT254" s="205" t="s">
        <v>180</v>
      </c>
      <c r="AU254" s="205" t="s">
        <v>89</v>
      </c>
      <c r="AY254" s="18" t="s">
        <v>177</v>
      </c>
      <c r="BE254" s="206">
        <f t="shared" si="24"/>
        <v>0</v>
      </c>
      <c r="BF254" s="206">
        <f t="shared" si="25"/>
        <v>0</v>
      </c>
      <c r="BG254" s="206">
        <f t="shared" si="26"/>
        <v>0</v>
      </c>
      <c r="BH254" s="206">
        <f t="shared" si="27"/>
        <v>0</v>
      </c>
      <c r="BI254" s="206">
        <f t="shared" si="28"/>
        <v>0</v>
      </c>
      <c r="BJ254" s="18" t="s">
        <v>87</v>
      </c>
      <c r="BK254" s="206">
        <f t="shared" si="29"/>
        <v>0</v>
      </c>
      <c r="BL254" s="18" t="s">
        <v>184</v>
      </c>
      <c r="BM254" s="205" t="s">
        <v>2263</v>
      </c>
    </row>
    <row r="255" spans="1:65" s="12" customFormat="1" ht="22.9" customHeight="1">
      <c r="B255" s="177"/>
      <c r="C255" s="178"/>
      <c r="D255" s="179" t="s">
        <v>79</v>
      </c>
      <c r="E255" s="191" t="s">
        <v>2264</v>
      </c>
      <c r="F255" s="191" t="s">
        <v>2265</v>
      </c>
      <c r="G255" s="178"/>
      <c r="H255" s="178"/>
      <c r="I255" s="181"/>
      <c r="J255" s="192">
        <f>BK255</f>
        <v>0</v>
      </c>
      <c r="K255" s="178"/>
      <c r="L255" s="183"/>
      <c r="M255" s="184"/>
      <c r="N255" s="185"/>
      <c r="O255" s="185"/>
      <c r="P255" s="186">
        <f>SUM(P256:P283)</f>
        <v>0</v>
      </c>
      <c r="Q255" s="185"/>
      <c r="R255" s="186">
        <f>SUM(R256:R283)</f>
        <v>0</v>
      </c>
      <c r="S255" s="185"/>
      <c r="T255" s="187">
        <f>SUM(T256:T283)</f>
        <v>0</v>
      </c>
      <c r="AR255" s="188" t="s">
        <v>89</v>
      </c>
      <c r="AT255" s="189" t="s">
        <v>79</v>
      </c>
      <c r="AU255" s="189" t="s">
        <v>87</v>
      </c>
      <c r="AY255" s="188" t="s">
        <v>177</v>
      </c>
      <c r="BK255" s="190">
        <f>SUM(BK256:BK283)</f>
        <v>0</v>
      </c>
    </row>
    <row r="256" spans="1:65" s="2" customFormat="1" ht="16.5" customHeight="1">
      <c r="A256" s="35"/>
      <c r="B256" s="36"/>
      <c r="C256" s="193" t="s">
        <v>7</v>
      </c>
      <c r="D256" s="193" t="s">
        <v>180</v>
      </c>
      <c r="E256" s="194" t="s">
        <v>2266</v>
      </c>
      <c r="F256" s="195" t="s">
        <v>2267</v>
      </c>
      <c r="G256" s="196" t="s">
        <v>251</v>
      </c>
      <c r="H256" s="197">
        <v>101</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193</v>
      </c>
      <c r="AT256" s="205" t="s">
        <v>180</v>
      </c>
      <c r="AU256" s="205" t="s">
        <v>89</v>
      </c>
      <c r="AY256" s="18" t="s">
        <v>177</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193</v>
      </c>
      <c r="BM256" s="205" t="s">
        <v>2268</v>
      </c>
    </row>
    <row r="257" spans="1:65" s="13" customFormat="1">
      <c r="B257" s="207"/>
      <c r="C257" s="208"/>
      <c r="D257" s="209" t="s">
        <v>186</v>
      </c>
      <c r="E257" s="210" t="s">
        <v>1</v>
      </c>
      <c r="F257" s="211" t="s">
        <v>2269</v>
      </c>
      <c r="G257" s="208"/>
      <c r="H257" s="212">
        <v>101</v>
      </c>
      <c r="I257" s="213"/>
      <c r="J257" s="208"/>
      <c r="K257" s="208"/>
      <c r="L257" s="214"/>
      <c r="M257" s="215"/>
      <c r="N257" s="216"/>
      <c r="O257" s="216"/>
      <c r="P257" s="216"/>
      <c r="Q257" s="216"/>
      <c r="R257" s="216"/>
      <c r="S257" s="216"/>
      <c r="T257" s="217"/>
      <c r="AT257" s="218" t="s">
        <v>186</v>
      </c>
      <c r="AU257" s="218" t="s">
        <v>89</v>
      </c>
      <c r="AV257" s="13" t="s">
        <v>89</v>
      </c>
      <c r="AW257" s="13" t="s">
        <v>35</v>
      </c>
      <c r="AX257" s="13" t="s">
        <v>80</v>
      </c>
      <c r="AY257" s="218" t="s">
        <v>177</v>
      </c>
    </row>
    <row r="258" spans="1:65" s="14" customFormat="1">
      <c r="B258" s="219"/>
      <c r="C258" s="220"/>
      <c r="D258" s="209" t="s">
        <v>186</v>
      </c>
      <c r="E258" s="221" t="s">
        <v>1</v>
      </c>
      <c r="F258" s="222" t="s">
        <v>188</v>
      </c>
      <c r="G258" s="220"/>
      <c r="H258" s="223">
        <v>101</v>
      </c>
      <c r="I258" s="224"/>
      <c r="J258" s="220"/>
      <c r="K258" s="220"/>
      <c r="L258" s="225"/>
      <c r="M258" s="226"/>
      <c r="N258" s="227"/>
      <c r="O258" s="227"/>
      <c r="P258" s="227"/>
      <c r="Q258" s="227"/>
      <c r="R258" s="227"/>
      <c r="S258" s="227"/>
      <c r="T258" s="228"/>
      <c r="AT258" s="229" t="s">
        <v>186</v>
      </c>
      <c r="AU258" s="229" t="s">
        <v>89</v>
      </c>
      <c r="AV258" s="14" t="s">
        <v>184</v>
      </c>
      <c r="AW258" s="14" t="s">
        <v>35</v>
      </c>
      <c r="AX258" s="14" t="s">
        <v>87</v>
      </c>
      <c r="AY258" s="229" t="s">
        <v>177</v>
      </c>
    </row>
    <row r="259" spans="1:65" s="2" customFormat="1" ht="24.2" customHeight="1">
      <c r="A259" s="35"/>
      <c r="B259" s="36"/>
      <c r="C259" s="240" t="s">
        <v>285</v>
      </c>
      <c r="D259" s="240" t="s">
        <v>216</v>
      </c>
      <c r="E259" s="241" t="s">
        <v>2270</v>
      </c>
      <c r="F259" s="242" t="s">
        <v>2271</v>
      </c>
      <c r="G259" s="243" t="s">
        <v>191</v>
      </c>
      <c r="H259" s="244">
        <v>8</v>
      </c>
      <c r="I259" s="245"/>
      <c r="J259" s="246">
        <f>ROUND(I259*H259,2)</f>
        <v>0</v>
      </c>
      <c r="K259" s="247"/>
      <c r="L259" s="248"/>
      <c r="M259" s="249" t="s">
        <v>1</v>
      </c>
      <c r="N259" s="250" t="s">
        <v>45</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335</v>
      </c>
      <c r="AT259" s="205" t="s">
        <v>216</v>
      </c>
      <c r="AU259" s="205" t="s">
        <v>89</v>
      </c>
      <c r="AY259" s="18" t="s">
        <v>177</v>
      </c>
      <c r="BE259" s="206">
        <f>IF(N259="základní",J259,0)</f>
        <v>0</v>
      </c>
      <c r="BF259" s="206">
        <f>IF(N259="snížená",J259,0)</f>
        <v>0</v>
      </c>
      <c r="BG259" s="206">
        <f>IF(N259="zákl. přenesená",J259,0)</f>
        <v>0</v>
      </c>
      <c r="BH259" s="206">
        <f>IF(N259="sníž. přenesená",J259,0)</f>
        <v>0</v>
      </c>
      <c r="BI259" s="206">
        <f>IF(N259="nulová",J259,0)</f>
        <v>0</v>
      </c>
      <c r="BJ259" s="18" t="s">
        <v>87</v>
      </c>
      <c r="BK259" s="206">
        <f>ROUND(I259*H259,2)</f>
        <v>0</v>
      </c>
      <c r="BL259" s="18" t="s">
        <v>193</v>
      </c>
      <c r="BM259" s="205" t="s">
        <v>2272</v>
      </c>
    </row>
    <row r="260" spans="1:65" s="2" customFormat="1" ht="16.5" customHeight="1">
      <c r="A260" s="35"/>
      <c r="B260" s="36"/>
      <c r="C260" s="193" t="s">
        <v>290</v>
      </c>
      <c r="D260" s="193" t="s">
        <v>180</v>
      </c>
      <c r="E260" s="194" t="s">
        <v>2273</v>
      </c>
      <c r="F260" s="195" t="s">
        <v>2274</v>
      </c>
      <c r="G260" s="196" t="s">
        <v>251</v>
      </c>
      <c r="H260" s="197">
        <v>37</v>
      </c>
      <c r="I260" s="198"/>
      <c r="J260" s="199">
        <f>ROUND(I260*H260,2)</f>
        <v>0</v>
      </c>
      <c r="K260" s="200"/>
      <c r="L260" s="40"/>
      <c r="M260" s="201" t="s">
        <v>1</v>
      </c>
      <c r="N260" s="202" t="s">
        <v>45</v>
      </c>
      <c r="O260" s="72"/>
      <c r="P260" s="203">
        <f>O260*H260</f>
        <v>0</v>
      </c>
      <c r="Q260" s="203">
        <v>0</v>
      </c>
      <c r="R260" s="203">
        <f>Q260*H260</f>
        <v>0</v>
      </c>
      <c r="S260" s="203">
        <v>0</v>
      </c>
      <c r="T260" s="204">
        <f>S260*H260</f>
        <v>0</v>
      </c>
      <c r="U260" s="35"/>
      <c r="V260" s="35"/>
      <c r="W260" s="35"/>
      <c r="X260" s="35"/>
      <c r="Y260" s="35"/>
      <c r="Z260" s="35"/>
      <c r="AA260" s="35"/>
      <c r="AB260" s="35"/>
      <c r="AC260" s="35"/>
      <c r="AD260" s="35"/>
      <c r="AE260" s="35"/>
      <c r="AR260" s="205" t="s">
        <v>193</v>
      </c>
      <c r="AT260" s="205" t="s">
        <v>180</v>
      </c>
      <c r="AU260" s="205" t="s">
        <v>89</v>
      </c>
      <c r="AY260" s="18" t="s">
        <v>177</v>
      </c>
      <c r="BE260" s="206">
        <f>IF(N260="základní",J260,0)</f>
        <v>0</v>
      </c>
      <c r="BF260" s="206">
        <f>IF(N260="snížená",J260,0)</f>
        <v>0</v>
      </c>
      <c r="BG260" s="206">
        <f>IF(N260="zákl. přenesená",J260,0)</f>
        <v>0</v>
      </c>
      <c r="BH260" s="206">
        <f>IF(N260="sníž. přenesená",J260,0)</f>
        <v>0</v>
      </c>
      <c r="BI260" s="206">
        <f>IF(N260="nulová",J260,0)</f>
        <v>0</v>
      </c>
      <c r="BJ260" s="18" t="s">
        <v>87</v>
      </c>
      <c r="BK260" s="206">
        <f>ROUND(I260*H260,2)</f>
        <v>0</v>
      </c>
      <c r="BL260" s="18" t="s">
        <v>193</v>
      </c>
      <c r="BM260" s="205" t="s">
        <v>2275</v>
      </c>
    </row>
    <row r="261" spans="1:65" s="13" customFormat="1">
      <c r="B261" s="207"/>
      <c r="C261" s="208"/>
      <c r="D261" s="209" t="s">
        <v>186</v>
      </c>
      <c r="E261" s="210" t="s">
        <v>1</v>
      </c>
      <c r="F261" s="211" t="s">
        <v>2276</v>
      </c>
      <c r="G261" s="208"/>
      <c r="H261" s="212">
        <v>37</v>
      </c>
      <c r="I261" s="213"/>
      <c r="J261" s="208"/>
      <c r="K261" s="208"/>
      <c r="L261" s="214"/>
      <c r="M261" s="215"/>
      <c r="N261" s="216"/>
      <c r="O261" s="216"/>
      <c r="P261" s="216"/>
      <c r="Q261" s="216"/>
      <c r="R261" s="216"/>
      <c r="S261" s="216"/>
      <c r="T261" s="217"/>
      <c r="AT261" s="218" t="s">
        <v>186</v>
      </c>
      <c r="AU261" s="218" t="s">
        <v>89</v>
      </c>
      <c r="AV261" s="13" t="s">
        <v>89</v>
      </c>
      <c r="AW261" s="13" t="s">
        <v>35</v>
      </c>
      <c r="AX261" s="13" t="s">
        <v>80</v>
      </c>
      <c r="AY261" s="218" t="s">
        <v>177</v>
      </c>
    </row>
    <row r="262" spans="1:65" s="14" customFormat="1">
      <c r="B262" s="219"/>
      <c r="C262" s="220"/>
      <c r="D262" s="209" t="s">
        <v>186</v>
      </c>
      <c r="E262" s="221" t="s">
        <v>1</v>
      </c>
      <c r="F262" s="222" t="s">
        <v>188</v>
      </c>
      <c r="G262" s="220"/>
      <c r="H262" s="223">
        <v>37</v>
      </c>
      <c r="I262" s="224"/>
      <c r="J262" s="220"/>
      <c r="K262" s="220"/>
      <c r="L262" s="225"/>
      <c r="M262" s="226"/>
      <c r="N262" s="227"/>
      <c r="O262" s="227"/>
      <c r="P262" s="227"/>
      <c r="Q262" s="227"/>
      <c r="R262" s="227"/>
      <c r="S262" s="227"/>
      <c r="T262" s="228"/>
      <c r="AT262" s="229" t="s">
        <v>186</v>
      </c>
      <c r="AU262" s="229" t="s">
        <v>89</v>
      </c>
      <c r="AV262" s="14" t="s">
        <v>184</v>
      </c>
      <c r="AW262" s="14" t="s">
        <v>35</v>
      </c>
      <c r="AX262" s="14" t="s">
        <v>87</v>
      </c>
      <c r="AY262" s="229" t="s">
        <v>177</v>
      </c>
    </row>
    <row r="263" spans="1:65" s="2" customFormat="1" ht="16.5" customHeight="1">
      <c r="A263" s="35"/>
      <c r="B263" s="36"/>
      <c r="C263" s="193" t="s">
        <v>296</v>
      </c>
      <c r="D263" s="193" t="s">
        <v>180</v>
      </c>
      <c r="E263" s="194" t="s">
        <v>2277</v>
      </c>
      <c r="F263" s="195" t="s">
        <v>2278</v>
      </c>
      <c r="G263" s="196" t="s">
        <v>251</v>
      </c>
      <c r="H263" s="197">
        <v>35</v>
      </c>
      <c r="I263" s="198"/>
      <c r="J263" s="199">
        <f>ROUND(I263*H263,2)</f>
        <v>0</v>
      </c>
      <c r="K263" s="200"/>
      <c r="L263" s="40"/>
      <c r="M263" s="201" t="s">
        <v>1</v>
      </c>
      <c r="N263" s="202" t="s">
        <v>45</v>
      </c>
      <c r="O263" s="72"/>
      <c r="P263" s="203">
        <f>O263*H263</f>
        <v>0</v>
      </c>
      <c r="Q263" s="203">
        <v>0</v>
      </c>
      <c r="R263" s="203">
        <f>Q263*H263</f>
        <v>0</v>
      </c>
      <c r="S263" s="203">
        <v>0</v>
      </c>
      <c r="T263" s="204">
        <f>S263*H263</f>
        <v>0</v>
      </c>
      <c r="U263" s="35"/>
      <c r="V263" s="35"/>
      <c r="W263" s="35"/>
      <c r="X263" s="35"/>
      <c r="Y263" s="35"/>
      <c r="Z263" s="35"/>
      <c r="AA263" s="35"/>
      <c r="AB263" s="35"/>
      <c r="AC263" s="35"/>
      <c r="AD263" s="35"/>
      <c r="AE263" s="35"/>
      <c r="AR263" s="205" t="s">
        <v>193</v>
      </c>
      <c r="AT263" s="205" t="s">
        <v>180</v>
      </c>
      <c r="AU263" s="205" t="s">
        <v>89</v>
      </c>
      <c r="AY263" s="18" t="s">
        <v>177</v>
      </c>
      <c r="BE263" s="206">
        <f>IF(N263="základní",J263,0)</f>
        <v>0</v>
      </c>
      <c r="BF263" s="206">
        <f>IF(N263="snížená",J263,0)</f>
        <v>0</v>
      </c>
      <c r="BG263" s="206">
        <f>IF(N263="zákl. přenesená",J263,0)</f>
        <v>0</v>
      </c>
      <c r="BH263" s="206">
        <f>IF(N263="sníž. přenesená",J263,0)</f>
        <v>0</v>
      </c>
      <c r="BI263" s="206">
        <f>IF(N263="nulová",J263,0)</f>
        <v>0</v>
      </c>
      <c r="BJ263" s="18" t="s">
        <v>87</v>
      </c>
      <c r="BK263" s="206">
        <f>ROUND(I263*H263,2)</f>
        <v>0</v>
      </c>
      <c r="BL263" s="18" t="s">
        <v>193</v>
      </c>
      <c r="BM263" s="205" t="s">
        <v>2279</v>
      </c>
    </row>
    <row r="264" spans="1:65" s="13" customFormat="1">
      <c r="B264" s="207"/>
      <c r="C264" s="208"/>
      <c r="D264" s="209" t="s">
        <v>186</v>
      </c>
      <c r="E264" s="210" t="s">
        <v>1</v>
      </c>
      <c r="F264" s="211" t="s">
        <v>2280</v>
      </c>
      <c r="G264" s="208"/>
      <c r="H264" s="212">
        <v>35</v>
      </c>
      <c r="I264" s="213"/>
      <c r="J264" s="208"/>
      <c r="K264" s="208"/>
      <c r="L264" s="214"/>
      <c r="M264" s="215"/>
      <c r="N264" s="216"/>
      <c r="O264" s="216"/>
      <c r="P264" s="216"/>
      <c r="Q264" s="216"/>
      <c r="R264" s="216"/>
      <c r="S264" s="216"/>
      <c r="T264" s="217"/>
      <c r="AT264" s="218" t="s">
        <v>186</v>
      </c>
      <c r="AU264" s="218" t="s">
        <v>89</v>
      </c>
      <c r="AV264" s="13" t="s">
        <v>89</v>
      </c>
      <c r="AW264" s="13" t="s">
        <v>35</v>
      </c>
      <c r="AX264" s="13" t="s">
        <v>80</v>
      </c>
      <c r="AY264" s="218" t="s">
        <v>177</v>
      </c>
    </row>
    <row r="265" spans="1:65" s="14" customFormat="1">
      <c r="B265" s="219"/>
      <c r="C265" s="220"/>
      <c r="D265" s="209" t="s">
        <v>186</v>
      </c>
      <c r="E265" s="221" t="s">
        <v>1</v>
      </c>
      <c r="F265" s="222" t="s">
        <v>188</v>
      </c>
      <c r="G265" s="220"/>
      <c r="H265" s="223">
        <v>35</v>
      </c>
      <c r="I265" s="224"/>
      <c r="J265" s="220"/>
      <c r="K265" s="220"/>
      <c r="L265" s="225"/>
      <c r="M265" s="226"/>
      <c r="N265" s="227"/>
      <c r="O265" s="227"/>
      <c r="P265" s="227"/>
      <c r="Q265" s="227"/>
      <c r="R265" s="227"/>
      <c r="S265" s="227"/>
      <c r="T265" s="228"/>
      <c r="AT265" s="229" t="s">
        <v>186</v>
      </c>
      <c r="AU265" s="229" t="s">
        <v>89</v>
      </c>
      <c r="AV265" s="14" t="s">
        <v>184</v>
      </c>
      <c r="AW265" s="14" t="s">
        <v>35</v>
      </c>
      <c r="AX265" s="14" t="s">
        <v>87</v>
      </c>
      <c r="AY265" s="229" t="s">
        <v>177</v>
      </c>
    </row>
    <row r="266" spans="1:65" s="2" customFormat="1" ht="16.5" customHeight="1">
      <c r="A266" s="35"/>
      <c r="B266" s="36"/>
      <c r="C266" s="240" t="s">
        <v>301</v>
      </c>
      <c r="D266" s="240" t="s">
        <v>216</v>
      </c>
      <c r="E266" s="241" t="s">
        <v>2281</v>
      </c>
      <c r="F266" s="242" t="s">
        <v>2282</v>
      </c>
      <c r="G266" s="243" t="s">
        <v>191</v>
      </c>
      <c r="H266" s="244">
        <v>13</v>
      </c>
      <c r="I266" s="245"/>
      <c r="J266" s="246">
        <f>ROUND(I266*H266,2)</f>
        <v>0</v>
      </c>
      <c r="K266" s="247"/>
      <c r="L266" s="248"/>
      <c r="M266" s="249" t="s">
        <v>1</v>
      </c>
      <c r="N266" s="250" t="s">
        <v>45</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335</v>
      </c>
      <c r="AT266" s="205" t="s">
        <v>216</v>
      </c>
      <c r="AU266" s="205" t="s">
        <v>89</v>
      </c>
      <c r="AY266" s="18" t="s">
        <v>177</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193</v>
      </c>
      <c r="BM266" s="205" t="s">
        <v>2283</v>
      </c>
    </row>
    <row r="267" spans="1:65" s="2" customFormat="1" ht="16.5" customHeight="1">
      <c r="A267" s="35"/>
      <c r="B267" s="36"/>
      <c r="C267" s="193" t="s">
        <v>305</v>
      </c>
      <c r="D267" s="193" t="s">
        <v>180</v>
      </c>
      <c r="E267" s="194" t="s">
        <v>2284</v>
      </c>
      <c r="F267" s="195" t="s">
        <v>2285</v>
      </c>
      <c r="G267" s="196" t="s">
        <v>251</v>
      </c>
      <c r="H267" s="197">
        <v>99</v>
      </c>
      <c r="I267" s="198"/>
      <c r="J267" s="199">
        <f>ROUND(I267*H267,2)</f>
        <v>0</v>
      </c>
      <c r="K267" s="200"/>
      <c r="L267" s="40"/>
      <c r="M267" s="201" t="s">
        <v>1</v>
      </c>
      <c r="N267" s="202" t="s">
        <v>45</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193</v>
      </c>
      <c r="AT267" s="205" t="s">
        <v>180</v>
      </c>
      <c r="AU267" s="205" t="s">
        <v>89</v>
      </c>
      <c r="AY267" s="18" t="s">
        <v>177</v>
      </c>
      <c r="BE267" s="206">
        <f>IF(N267="základní",J267,0)</f>
        <v>0</v>
      </c>
      <c r="BF267" s="206">
        <f>IF(N267="snížená",J267,0)</f>
        <v>0</v>
      </c>
      <c r="BG267" s="206">
        <f>IF(N267="zákl. přenesená",J267,0)</f>
        <v>0</v>
      </c>
      <c r="BH267" s="206">
        <f>IF(N267="sníž. přenesená",J267,0)</f>
        <v>0</v>
      </c>
      <c r="BI267" s="206">
        <f>IF(N267="nulová",J267,0)</f>
        <v>0</v>
      </c>
      <c r="BJ267" s="18" t="s">
        <v>87</v>
      </c>
      <c r="BK267" s="206">
        <f>ROUND(I267*H267,2)</f>
        <v>0</v>
      </c>
      <c r="BL267" s="18" t="s">
        <v>193</v>
      </c>
      <c r="BM267" s="205" t="s">
        <v>2286</v>
      </c>
    </row>
    <row r="268" spans="1:65" s="13" customFormat="1">
      <c r="B268" s="207"/>
      <c r="C268" s="208"/>
      <c r="D268" s="209" t="s">
        <v>186</v>
      </c>
      <c r="E268" s="210" t="s">
        <v>1</v>
      </c>
      <c r="F268" s="211" t="s">
        <v>2287</v>
      </c>
      <c r="G268" s="208"/>
      <c r="H268" s="212">
        <v>99</v>
      </c>
      <c r="I268" s="213"/>
      <c r="J268" s="208"/>
      <c r="K268" s="208"/>
      <c r="L268" s="214"/>
      <c r="M268" s="215"/>
      <c r="N268" s="216"/>
      <c r="O268" s="216"/>
      <c r="P268" s="216"/>
      <c r="Q268" s="216"/>
      <c r="R268" s="216"/>
      <c r="S268" s="216"/>
      <c r="T268" s="217"/>
      <c r="AT268" s="218" t="s">
        <v>186</v>
      </c>
      <c r="AU268" s="218" t="s">
        <v>89</v>
      </c>
      <c r="AV268" s="13" t="s">
        <v>89</v>
      </c>
      <c r="AW268" s="13" t="s">
        <v>35</v>
      </c>
      <c r="AX268" s="13" t="s">
        <v>80</v>
      </c>
      <c r="AY268" s="218" t="s">
        <v>177</v>
      </c>
    </row>
    <row r="269" spans="1:65" s="14" customFormat="1">
      <c r="B269" s="219"/>
      <c r="C269" s="220"/>
      <c r="D269" s="209" t="s">
        <v>186</v>
      </c>
      <c r="E269" s="221" t="s">
        <v>1</v>
      </c>
      <c r="F269" s="222" t="s">
        <v>188</v>
      </c>
      <c r="G269" s="220"/>
      <c r="H269" s="223">
        <v>99</v>
      </c>
      <c r="I269" s="224"/>
      <c r="J269" s="220"/>
      <c r="K269" s="220"/>
      <c r="L269" s="225"/>
      <c r="M269" s="226"/>
      <c r="N269" s="227"/>
      <c r="O269" s="227"/>
      <c r="P269" s="227"/>
      <c r="Q269" s="227"/>
      <c r="R269" s="227"/>
      <c r="S269" s="227"/>
      <c r="T269" s="228"/>
      <c r="AT269" s="229" t="s">
        <v>186</v>
      </c>
      <c r="AU269" s="229" t="s">
        <v>89</v>
      </c>
      <c r="AV269" s="14" t="s">
        <v>184</v>
      </c>
      <c r="AW269" s="14" t="s">
        <v>35</v>
      </c>
      <c r="AX269" s="14" t="s">
        <v>87</v>
      </c>
      <c r="AY269" s="229" t="s">
        <v>177</v>
      </c>
    </row>
    <row r="270" spans="1:65" s="2" customFormat="1" ht="16.5" customHeight="1">
      <c r="A270" s="35"/>
      <c r="B270" s="36"/>
      <c r="C270" s="193" t="s">
        <v>312</v>
      </c>
      <c r="D270" s="193" t="s">
        <v>180</v>
      </c>
      <c r="E270" s="194" t="s">
        <v>2288</v>
      </c>
      <c r="F270" s="195" t="s">
        <v>2289</v>
      </c>
      <c r="G270" s="196" t="s">
        <v>251</v>
      </c>
      <c r="H270" s="197">
        <v>103</v>
      </c>
      <c r="I270" s="198"/>
      <c r="J270" s="199">
        <f>ROUND(I270*H270,2)</f>
        <v>0</v>
      </c>
      <c r="K270" s="200"/>
      <c r="L270" s="40"/>
      <c r="M270" s="201" t="s">
        <v>1</v>
      </c>
      <c r="N270" s="202" t="s">
        <v>45</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193</v>
      </c>
      <c r="AT270" s="205" t="s">
        <v>180</v>
      </c>
      <c r="AU270" s="205" t="s">
        <v>89</v>
      </c>
      <c r="AY270" s="18" t="s">
        <v>177</v>
      </c>
      <c r="BE270" s="206">
        <f>IF(N270="základní",J270,0)</f>
        <v>0</v>
      </c>
      <c r="BF270" s="206">
        <f>IF(N270="snížená",J270,0)</f>
        <v>0</v>
      </c>
      <c r="BG270" s="206">
        <f>IF(N270="zákl. přenesená",J270,0)</f>
        <v>0</v>
      </c>
      <c r="BH270" s="206">
        <f>IF(N270="sníž. přenesená",J270,0)</f>
        <v>0</v>
      </c>
      <c r="BI270" s="206">
        <f>IF(N270="nulová",J270,0)</f>
        <v>0</v>
      </c>
      <c r="BJ270" s="18" t="s">
        <v>87</v>
      </c>
      <c r="BK270" s="206">
        <f>ROUND(I270*H270,2)</f>
        <v>0</v>
      </c>
      <c r="BL270" s="18" t="s">
        <v>193</v>
      </c>
      <c r="BM270" s="205" t="s">
        <v>2290</v>
      </c>
    </row>
    <row r="271" spans="1:65" s="13" customFormat="1">
      <c r="B271" s="207"/>
      <c r="C271" s="208"/>
      <c r="D271" s="209" t="s">
        <v>186</v>
      </c>
      <c r="E271" s="210" t="s">
        <v>1</v>
      </c>
      <c r="F271" s="211" t="s">
        <v>2291</v>
      </c>
      <c r="G271" s="208"/>
      <c r="H271" s="212">
        <v>103</v>
      </c>
      <c r="I271" s="213"/>
      <c r="J271" s="208"/>
      <c r="K271" s="208"/>
      <c r="L271" s="214"/>
      <c r="M271" s="215"/>
      <c r="N271" s="216"/>
      <c r="O271" s="216"/>
      <c r="P271" s="216"/>
      <c r="Q271" s="216"/>
      <c r="R271" s="216"/>
      <c r="S271" s="216"/>
      <c r="T271" s="217"/>
      <c r="AT271" s="218" t="s">
        <v>186</v>
      </c>
      <c r="AU271" s="218" t="s">
        <v>89</v>
      </c>
      <c r="AV271" s="13" t="s">
        <v>89</v>
      </c>
      <c r="AW271" s="13" t="s">
        <v>35</v>
      </c>
      <c r="AX271" s="13" t="s">
        <v>80</v>
      </c>
      <c r="AY271" s="218" t="s">
        <v>177</v>
      </c>
    </row>
    <row r="272" spans="1:65" s="14" customFormat="1">
      <c r="B272" s="219"/>
      <c r="C272" s="220"/>
      <c r="D272" s="209" t="s">
        <v>186</v>
      </c>
      <c r="E272" s="221" t="s">
        <v>1</v>
      </c>
      <c r="F272" s="222" t="s">
        <v>188</v>
      </c>
      <c r="G272" s="220"/>
      <c r="H272" s="223">
        <v>103</v>
      </c>
      <c r="I272" s="224"/>
      <c r="J272" s="220"/>
      <c r="K272" s="220"/>
      <c r="L272" s="225"/>
      <c r="M272" s="226"/>
      <c r="N272" s="227"/>
      <c r="O272" s="227"/>
      <c r="P272" s="227"/>
      <c r="Q272" s="227"/>
      <c r="R272" s="227"/>
      <c r="S272" s="227"/>
      <c r="T272" s="228"/>
      <c r="AT272" s="229" t="s">
        <v>186</v>
      </c>
      <c r="AU272" s="229" t="s">
        <v>89</v>
      </c>
      <c r="AV272" s="14" t="s">
        <v>184</v>
      </c>
      <c r="AW272" s="14" t="s">
        <v>35</v>
      </c>
      <c r="AX272" s="14" t="s">
        <v>87</v>
      </c>
      <c r="AY272" s="229" t="s">
        <v>177</v>
      </c>
    </row>
    <row r="273" spans="1:65" s="2" customFormat="1" ht="21.75" customHeight="1">
      <c r="A273" s="35"/>
      <c r="B273" s="36"/>
      <c r="C273" s="240" t="s">
        <v>317</v>
      </c>
      <c r="D273" s="240" t="s">
        <v>216</v>
      </c>
      <c r="E273" s="241" t="s">
        <v>2292</v>
      </c>
      <c r="F273" s="242" t="s">
        <v>2293</v>
      </c>
      <c r="G273" s="243" t="s">
        <v>191</v>
      </c>
      <c r="H273" s="244">
        <v>22</v>
      </c>
      <c r="I273" s="245"/>
      <c r="J273" s="246">
        <f>ROUND(I273*H273,2)</f>
        <v>0</v>
      </c>
      <c r="K273" s="247"/>
      <c r="L273" s="248"/>
      <c r="M273" s="249" t="s">
        <v>1</v>
      </c>
      <c r="N273" s="250" t="s">
        <v>45</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335</v>
      </c>
      <c r="AT273" s="205" t="s">
        <v>216</v>
      </c>
      <c r="AU273" s="205" t="s">
        <v>89</v>
      </c>
      <c r="AY273" s="18" t="s">
        <v>177</v>
      </c>
      <c r="BE273" s="206">
        <f>IF(N273="základní",J273,0)</f>
        <v>0</v>
      </c>
      <c r="BF273" s="206">
        <f>IF(N273="snížená",J273,0)</f>
        <v>0</v>
      </c>
      <c r="BG273" s="206">
        <f>IF(N273="zákl. přenesená",J273,0)</f>
        <v>0</v>
      </c>
      <c r="BH273" s="206">
        <f>IF(N273="sníž. přenesená",J273,0)</f>
        <v>0</v>
      </c>
      <c r="BI273" s="206">
        <f>IF(N273="nulová",J273,0)</f>
        <v>0</v>
      </c>
      <c r="BJ273" s="18" t="s">
        <v>87</v>
      </c>
      <c r="BK273" s="206">
        <f>ROUND(I273*H273,2)</f>
        <v>0</v>
      </c>
      <c r="BL273" s="18" t="s">
        <v>193</v>
      </c>
      <c r="BM273" s="205" t="s">
        <v>2294</v>
      </c>
    </row>
    <row r="274" spans="1:65" s="2" customFormat="1" ht="16.5" customHeight="1">
      <c r="A274" s="35"/>
      <c r="B274" s="36"/>
      <c r="C274" s="193" t="s">
        <v>321</v>
      </c>
      <c r="D274" s="193" t="s">
        <v>180</v>
      </c>
      <c r="E274" s="194" t="s">
        <v>2295</v>
      </c>
      <c r="F274" s="195" t="s">
        <v>2296</v>
      </c>
      <c r="G274" s="196" t="s">
        <v>251</v>
      </c>
      <c r="H274" s="197">
        <v>205</v>
      </c>
      <c r="I274" s="198"/>
      <c r="J274" s="199">
        <f>ROUND(I274*H274,2)</f>
        <v>0</v>
      </c>
      <c r="K274" s="200"/>
      <c r="L274" s="40"/>
      <c r="M274" s="201" t="s">
        <v>1</v>
      </c>
      <c r="N274" s="202" t="s">
        <v>45</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193</v>
      </c>
      <c r="AT274" s="205" t="s">
        <v>180</v>
      </c>
      <c r="AU274" s="205" t="s">
        <v>89</v>
      </c>
      <c r="AY274" s="18" t="s">
        <v>177</v>
      </c>
      <c r="BE274" s="206">
        <f>IF(N274="základní",J274,0)</f>
        <v>0</v>
      </c>
      <c r="BF274" s="206">
        <f>IF(N274="snížená",J274,0)</f>
        <v>0</v>
      </c>
      <c r="BG274" s="206">
        <f>IF(N274="zákl. přenesená",J274,0)</f>
        <v>0</v>
      </c>
      <c r="BH274" s="206">
        <f>IF(N274="sníž. přenesená",J274,0)</f>
        <v>0</v>
      </c>
      <c r="BI274" s="206">
        <f>IF(N274="nulová",J274,0)</f>
        <v>0</v>
      </c>
      <c r="BJ274" s="18" t="s">
        <v>87</v>
      </c>
      <c r="BK274" s="206">
        <f>ROUND(I274*H274,2)</f>
        <v>0</v>
      </c>
      <c r="BL274" s="18" t="s">
        <v>193</v>
      </c>
      <c r="BM274" s="205" t="s">
        <v>2297</v>
      </c>
    </row>
    <row r="275" spans="1:65" s="13" customFormat="1">
      <c r="B275" s="207"/>
      <c r="C275" s="208"/>
      <c r="D275" s="209" t="s">
        <v>186</v>
      </c>
      <c r="E275" s="210" t="s">
        <v>1</v>
      </c>
      <c r="F275" s="211" t="s">
        <v>2298</v>
      </c>
      <c r="G275" s="208"/>
      <c r="H275" s="212">
        <v>205</v>
      </c>
      <c r="I275" s="213"/>
      <c r="J275" s="208"/>
      <c r="K275" s="208"/>
      <c r="L275" s="214"/>
      <c r="M275" s="215"/>
      <c r="N275" s="216"/>
      <c r="O275" s="216"/>
      <c r="P275" s="216"/>
      <c r="Q275" s="216"/>
      <c r="R275" s="216"/>
      <c r="S275" s="216"/>
      <c r="T275" s="217"/>
      <c r="AT275" s="218" t="s">
        <v>186</v>
      </c>
      <c r="AU275" s="218" t="s">
        <v>89</v>
      </c>
      <c r="AV275" s="13" t="s">
        <v>89</v>
      </c>
      <c r="AW275" s="13" t="s">
        <v>35</v>
      </c>
      <c r="AX275" s="13" t="s">
        <v>80</v>
      </c>
      <c r="AY275" s="218" t="s">
        <v>177</v>
      </c>
    </row>
    <row r="276" spans="1:65" s="14" customFormat="1">
      <c r="B276" s="219"/>
      <c r="C276" s="220"/>
      <c r="D276" s="209" t="s">
        <v>186</v>
      </c>
      <c r="E276" s="221" t="s">
        <v>1</v>
      </c>
      <c r="F276" s="222" t="s">
        <v>188</v>
      </c>
      <c r="G276" s="220"/>
      <c r="H276" s="223">
        <v>205</v>
      </c>
      <c r="I276" s="224"/>
      <c r="J276" s="220"/>
      <c r="K276" s="220"/>
      <c r="L276" s="225"/>
      <c r="M276" s="226"/>
      <c r="N276" s="227"/>
      <c r="O276" s="227"/>
      <c r="P276" s="227"/>
      <c r="Q276" s="227"/>
      <c r="R276" s="227"/>
      <c r="S276" s="227"/>
      <c r="T276" s="228"/>
      <c r="AT276" s="229" t="s">
        <v>186</v>
      </c>
      <c r="AU276" s="229" t="s">
        <v>89</v>
      </c>
      <c r="AV276" s="14" t="s">
        <v>184</v>
      </c>
      <c r="AW276" s="14" t="s">
        <v>35</v>
      </c>
      <c r="AX276" s="14" t="s">
        <v>87</v>
      </c>
      <c r="AY276" s="229" t="s">
        <v>177</v>
      </c>
    </row>
    <row r="277" spans="1:65" s="2" customFormat="1" ht="24.2" customHeight="1">
      <c r="A277" s="35"/>
      <c r="B277" s="36"/>
      <c r="C277" s="240" t="s">
        <v>326</v>
      </c>
      <c r="D277" s="240" t="s">
        <v>216</v>
      </c>
      <c r="E277" s="241" t="s">
        <v>2299</v>
      </c>
      <c r="F277" s="242" t="s">
        <v>2300</v>
      </c>
      <c r="G277" s="243" t="s">
        <v>191</v>
      </c>
      <c r="H277" s="244">
        <v>31</v>
      </c>
      <c r="I277" s="245"/>
      <c r="J277" s="246">
        <f t="shared" ref="J277:J283" si="30">ROUND(I277*H277,2)</f>
        <v>0</v>
      </c>
      <c r="K277" s="247"/>
      <c r="L277" s="248"/>
      <c r="M277" s="249" t="s">
        <v>1</v>
      </c>
      <c r="N277" s="250" t="s">
        <v>45</v>
      </c>
      <c r="O277" s="72"/>
      <c r="P277" s="203">
        <f t="shared" ref="P277:P283" si="31">O277*H277</f>
        <v>0</v>
      </c>
      <c r="Q277" s="203">
        <v>0</v>
      </c>
      <c r="R277" s="203">
        <f t="shared" ref="R277:R283" si="32">Q277*H277</f>
        <v>0</v>
      </c>
      <c r="S277" s="203">
        <v>0</v>
      </c>
      <c r="T277" s="204">
        <f t="shared" ref="T277:T283" si="33">S277*H277</f>
        <v>0</v>
      </c>
      <c r="U277" s="35"/>
      <c r="V277" s="35"/>
      <c r="W277" s="35"/>
      <c r="X277" s="35"/>
      <c r="Y277" s="35"/>
      <c r="Z277" s="35"/>
      <c r="AA277" s="35"/>
      <c r="AB277" s="35"/>
      <c r="AC277" s="35"/>
      <c r="AD277" s="35"/>
      <c r="AE277" s="35"/>
      <c r="AR277" s="205" t="s">
        <v>335</v>
      </c>
      <c r="AT277" s="205" t="s">
        <v>216</v>
      </c>
      <c r="AU277" s="205" t="s">
        <v>89</v>
      </c>
      <c r="AY277" s="18" t="s">
        <v>177</v>
      </c>
      <c r="BE277" s="206">
        <f t="shared" ref="BE277:BE283" si="34">IF(N277="základní",J277,0)</f>
        <v>0</v>
      </c>
      <c r="BF277" s="206">
        <f t="shared" ref="BF277:BF283" si="35">IF(N277="snížená",J277,0)</f>
        <v>0</v>
      </c>
      <c r="BG277" s="206">
        <f t="shared" ref="BG277:BG283" si="36">IF(N277="zákl. přenesená",J277,0)</f>
        <v>0</v>
      </c>
      <c r="BH277" s="206">
        <f t="shared" ref="BH277:BH283" si="37">IF(N277="sníž. přenesená",J277,0)</f>
        <v>0</v>
      </c>
      <c r="BI277" s="206">
        <f t="shared" ref="BI277:BI283" si="38">IF(N277="nulová",J277,0)</f>
        <v>0</v>
      </c>
      <c r="BJ277" s="18" t="s">
        <v>87</v>
      </c>
      <c r="BK277" s="206">
        <f t="shared" ref="BK277:BK283" si="39">ROUND(I277*H277,2)</f>
        <v>0</v>
      </c>
      <c r="BL277" s="18" t="s">
        <v>193</v>
      </c>
      <c r="BM277" s="205" t="s">
        <v>2301</v>
      </c>
    </row>
    <row r="278" spans="1:65" s="2" customFormat="1" ht="16.5" customHeight="1">
      <c r="A278" s="35"/>
      <c r="B278" s="36"/>
      <c r="C278" s="193" t="s">
        <v>348</v>
      </c>
      <c r="D278" s="193" t="s">
        <v>180</v>
      </c>
      <c r="E278" s="194" t="s">
        <v>2302</v>
      </c>
      <c r="F278" s="195" t="s">
        <v>2303</v>
      </c>
      <c r="G278" s="196" t="s">
        <v>191</v>
      </c>
      <c r="H278" s="197">
        <v>10</v>
      </c>
      <c r="I278" s="198"/>
      <c r="J278" s="199">
        <f t="shared" si="30"/>
        <v>0</v>
      </c>
      <c r="K278" s="200"/>
      <c r="L278" s="40"/>
      <c r="M278" s="201" t="s">
        <v>1</v>
      </c>
      <c r="N278" s="202" t="s">
        <v>45</v>
      </c>
      <c r="O278" s="72"/>
      <c r="P278" s="203">
        <f t="shared" si="31"/>
        <v>0</v>
      </c>
      <c r="Q278" s="203">
        <v>0</v>
      </c>
      <c r="R278" s="203">
        <f t="shared" si="32"/>
        <v>0</v>
      </c>
      <c r="S278" s="203">
        <v>0</v>
      </c>
      <c r="T278" s="204">
        <f t="shared" si="33"/>
        <v>0</v>
      </c>
      <c r="U278" s="35"/>
      <c r="V278" s="35"/>
      <c r="W278" s="35"/>
      <c r="X278" s="35"/>
      <c r="Y278" s="35"/>
      <c r="Z278" s="35"/>
      <c r="AA278" s="35"/>
      <c r="AB278" s="35"/>
      <c r="AC278" s="35"/>
      <c r="AD278" s="35"/>
      <c r="AE278" s="35"/>
      <c r="AR278" s="205" t="s">
        <v>193</v>
      </c>
      <c r="AT278" s="205" t="s">
        <v>180</v>
      </c>
      <c r="AU278" s="205" t="s">
        <v>89</v>
      </c>
      <c r="AY278" s="18" t="s">
        <v>177</v>
      </c>
      <c r="BE278" s="206">
        <f t="shared" si="34"/>
        <v>0</v>
      </c>
      <c r="BF278" s="206">
        <f t="shared" si="35"/>
        <v>0</v>
      </c>
      <c r="BG278" s="206">
        <f t="shared" si="36"/>
        <v>0</v>
      </c>
      <c r="BH278" s="206">
        <f t="shared" si="37"/>
        <v>0</v>
      </c>
      <c r="BI278" s="206">
        <f t="shared" si="38"/>
        <v>0</v>
      </c>
      <c r="BJ278" s="18" t="s">
        <v>87</v>
      </c>
      <c r="BK278" s="206">
        <f t="shared" si="39"/>
        <v>0</v>
      </c>
      <c r="BL278" s="18" t="s">
        <v>193</v>
      </c>
      <c r="BM278" s="205" t="s">
        <v>2304</v>
      </c>
    </row>
    <row r="279" spans="1:65" s="2" customFormat="1" ht="24.2" customHeight="1">
      <c r="A279" s="35"/>
      <c r="B279" s="36"/>
      <c r="C279" s="193" t="s">
        <v>352</v>
      </c>
      <c r="D279" s="193" t="s">
        <v>180</v>
      </c>
      <c r="E279" s="194" t="s">
        <v>2305</v>
      </c>
      <c r="F279" s="195" t="s">
        <v>2306</v>
      </c>
      <c r="G279" s="196" t="s">
        <v>380</v>
      </c>
      <c r="H279" s="197">
        <v>0.82399999999999995</v>
      </c>
      <c r="I279" s="198"/>
      <c r="J279" s="199">
        <f t="shared" si="30"/>
        <v>0</v>
      </c>
      <c r="K279" s="200"/>
      <c r="L279" s="40"/>
      <c r="M279" s="201" t="s">
        <v>1</v>
      </c>
      <c r="N279" s="202" t="s">
        <v>45</v>
      </c>
      <c r="O279" s="72"/>
      <c r="P279" s="203">
        <f t="shared" si="31"/>
        <v>0</v>
      </c>
      <c r="Q279" s="203">
        <v>0</v>
      </c>
      <c r="R279" s="203">
        <f t="shared" si="32"/>
        <v>0</v>
      </c>
      <c r="S279" s="203">
        <v>0</v>
      </c>
      <c r="T279" s="204">
        <f t="shared" si="33"/>
        <v>0</v>
      </c>
      <c r="U279" s="35"/>
      <c r="V279" s="35"/>
      <c r="W279" s="35"/>
      <c r="X279" s="35"/>
      <c r="Y279" s="35"/>
      <c r="Z279" s="35"/>
      <c r="AA279" s="35"/>
      <c r="AB279" s="35"/>
      <c r="AC279" s="35"/>
      <c r="AD279" s="35"/>
      <c r="AE279" s="35"/>
      <c r="AR279" s="205" t="s">
        <v>193</v>
      </c>
      <c r="AT279" s="205" t="s">
        <v>180</v>
      </c>
      <c r="AU279" s="205" t="s">
        <v>89</v>
      </c>
      <c r="AY279" s="18" t="s">
        <v>177</v>
      </c>
      <c r="BE279" s="206">
        <f t="shared" si="34"/>
        <v>0</v>
      </c>
      <c r="BF279" s="206">
        <f t="shared" si="35"/>
        <v>0</v>
      </c>
      <c r="BG279" s="206">
        <f t="shared" si="36"/>
        <v>0</v>
      </c>
      <c r="BH279" s="206">
        <f t="shared" si="37"/>
        <v>0</v>
      </c>
      <c r="BI279" s="206">
        <f t="shared" si="38"/>
        <v>0</v>
      </c>
      <c r="BJ279" s="18" t="s">
        <v>87</v>
      </c>
      <c r="BK279" s="206">
        <f t="shared" si="39"/>
        <v>0</v>
      </c>
      <c r="BL279" s="18" t="s">
        <v>193</v>
      </c>
      <c r="BM279" s="205" t="s">
        <v>2307</v>
      </c>
    </row>
    <row r="280" spans="1:65" s="2" customFormat="1" ht="16.5" customHeight="1">
      <c r="A280" s="35"/>
      <c r="B280" s="36"/>
      <c r="C280" s="193" t="s">
        <v>331</v>
      </c>
      <c r="D280" s="193" t="s">
        <v>180</v>
      </c>
      <c r="E280" s="194" t="s">
        <v>2308</v>
      </c>
      <c r="F280" s="195" t="s">
        <v>2309</v>
      </c>
      <c r="G280" s="196" t="s">
        <v>2076</v>
      </c>
      <c r="H280" s="197">
        <v>51</v>
      </c>
      <c r="I280" s="198"/>
      <c r="J280" s="199">
        <f t="shared" si="30"/>
        <v>0</v>
      </c>
      <c r="K280" s="200"/>
      <c r="L280" s="40"/>
      <c r="M280" s="201" t="s">
        <v>1</v>
      </c>
      <c r="N280" s="202" t="s">
        <v>45</v>
      </c>
      <c r="O280" s="72"/>
      <c r="P280" s="203">
        <f t="shared" si="31"/>
        <v>0</v>
      </c>
      <c r="Q280" s="203">
        <v>0</v>
      </c>
      <c r="R280" s="203">
        <f t="shared" si="32"/>
        <v>0</v>
      </c>
      <c r="S280" s="203">
        <v>0</v>
      </c>
      <c r="T280" s="204">
        <f t="shared" si="33"/>
        <v>0</v>
      </c>
      <c r="U280" s="35"/>
      <c r="V280" s="35"/>
      <c r="W280" s="35"/>
      <c r="X280" s="35"/>
      <c r="Y280" s="35"/>
      <c r="Z280" s="35"/>
      <c r="AA280" s="35"/>
      <c r="AB280" s="35"/>
      <c r="AC280" s="35"/>
      <c r="AD280" s="35"/>
      <c r="AE280" s="35"/>
      <c r="AR280" s="205" t="s">
        <v>193</v>
      </c>
      <c r="AT280" s="205" t="s">
        <v>180</v>
      </c>
      <c r="AU280" s="205" t="s">
        <v>89</v>
      </c>
      <c r="AY280" s="18" t="s">
        <v>177</v>
      </c>
      <c r="BE280" s="206">
        <f t="shared" si="34"/>
        <v>0</v>
      </c>
      <c r="BF280" s="206">
        <f t="shared" si="35"/>
        <v>0</v>
      </c>
      <c r="BG280" s="206">
        <f t="shared" si="36"/>
        <v>0</v>
      </c>
      <c r="BH280" s="206">
        <f t="shared" si="37"/>
        <v>0</v>
      </c>
      <c r="BI280" s="206">
        <f t="shared" si="38"/>
        <v>0</v>
      </c>
      <c r="BJ280" s="18" t="s">
        <v>87</v>
      </c>
      <c r="BK280" s="206">
        <f t="shared" si="39"/>
        <v>0</v>
      </c>
      <c r="BL280" s="18" t="s">
        <v>193</v>
      </c>
      <c r="BM280" s="205" t="s">
        <v>2310</v>
      </c>
    </row>
    <row r="281" spans="1:65" s="2" customFormat="1" ht="16.5" customHeight="1">
      <c r="A281" s="35"/>
      <c r="B281" s="36"/>
      <c r="C281" s="193" t="s">
        <v>335</v>
      </c>
      <c r="D281" s="193" t="s">
        <v>180</v>
      </c>
      <c r="E281" s="194" t="s">
        <v>2311</v>
      </c>
      <c r="F281" s="195" t="s">
        <v>2312</v>
      </c>
      <c r="G281" s="196" t="s">
        <v>2076</v>
      </c>
      <c r="H281" s="197">
        <v>103</v>
      </c>
      <c r="I281" s="198"/>
      <c r="J281" s="199">
        <f t="shared" si="30"/>
        <v>0</v>
      </c>
      <c r="K281" s="200"/>
      <c r="L281" s="40"/>
      <c r="M281" s="201" t="s">
        <v>1</v>
      </c>
      <c r="N281" s="202" t="s">
        <v>45</v>
      </c>
      <c r="O281" s="72"/>
      <c r="P281" s="203">
        <f t="shared" si="31"/>
        <v>0</v>
      </c>
      <c r="Q281" s="203">
        <v>0</v>
      </c>
      <c r="R281" s="203">
        <f t="shared" si="32"/>
        <v>0</v>
      </c>
      <c r="S281" s="203">
        <v>0</v>
      </c>
      <c r="T281" s="204">
        <f t="shared" si="33"/>
        <v>0</v>
      </c>
      <c r="U281" s="35"/>
      <c r="V281" s="35"/>
      <c r="W281" s="35"/>
      <c r="X281" s="35"/>
      <c r="Y281" s="35"/>
      <c r="Z281" s="35"/>
      <c r="AA281" s="35"/>
      <c r="AB281" s="35"/>
      <c r="AC281" s="35"/>
      <c r="AD281" s="35"/>
      <c r="AE281" s="35"/>
      <c r="AR281" s="205" t="s">
        <v>193</v>
      </c>
      <c r="AT281" s="205" t="s">
        <v>180</v>
      </c>
      <c r="AU281" s="205" t="s">
        <v>89</v>
      </c>
      <c r="AY281" s="18" t="s">
        <v>177</v>
      </c>
      <c r="BE281" s="206">
        <f t="shared" si="34"/>
        <v>0</v>
      </c>
      <c r="BF281" s="206">
        <f t="shared" si="35"/>
        <v>0</v>
      </c>
      <c r="BG281" s="206">
        <f t="shared" si="36"/>
        <v>0</v>
      </c>
      <c r="BH281" s="206">
        <f t="shared" si="37"/>
        <v>0</v>
      </c>
      <c r="BI281" s="206">
        <f t="shared" si="38"/>
        <v>0</v>
      </c>
      <c r="BJ281" s="18" t="s">
        <v>87</v>
      </c>
      <c r="BK281" s="206">
        <f t="shared" si="39"/>
        <v>0</v>
      </c>
      <c r="BL281" s="18" t="s">
        <v>193</v>
      </c>
      <c r="BM281" s="205" t="s">
        <v>2313</v>
      </c>
    </row>
    <row r="282" spans="1:65" s="2" customFormat="1" ht="16.5" customHeight="1">
      <c r="A282" s="35"/>
      <c r="B282" s="36"/>
      <c r="C282" s="193" t="s">
        <v>339</v>
      </c>
      <c r="D282" s="193" t="s">
        <v>180</v>
      </c>
      <c r="E282" s="194" t="s">
        <v>2314</v>
      </c>
      <c r="F282" s="195" t="s">
        <v>2315</v>
      </c>
      <c r="G282" s="196" t="s">
        <v>2076</v>
      </c>
      <c r="H282" s="197">
        <v>52</v>
      </c>
      <c r="I282" s="198"/>
      <c r="J282" s="199">
        <f t="shared" si="30"/>
        <v>0</v>
      </c>
      <c r="K282" s="200"/>
      <c r="L282" s="40"/>
      <c r="M282" s="201" t="s">
        <v>1</v>
      </c>
      <c r="N282" s="202" t="s">
        <v>45</v>
      </c>
      <c r="O282" s="72"/>
      <c r="P282" s="203">
        <f t="shared" si="31"/>
        <v>0</v>
      </c>
      <c r="Q282" s="203">
        <v>0</v>
      </c>
      <c r="R282" s="203">
        <f t="shared" si="32"/>
        <v>0</v>
      </c>
      <c r="S282" s="203">
        <v>0</v>
      </c>
      <c r="T282" s="204">
        <f t="shared" si="33"/>
        <v>0</v>
      </c>
      <c r="U282" s="35"/>
      <c r="V282" s="35"/>
      <c r="W282" s="35"/>
      <c r="X282" s="35"/>
      <c r="Y282" s="35"/>
      <c r="Z282" s="35"/>
      <c r="AA282" s="35"/>
      <c r="AB282" s="35"/>
      <c r="AC282" s="35"/>
      <c r="AD282" s="35"/>
      <c r="AE282" s="35"/>
      <c r="AR282" s="205" t="s">
        <v>193</v>
      </c>
      <c r="AT282" s="205" t="s">
        <v>180</v>
      </c>
      <c r="AU282" s="205" t="s">
        <v>89</v>
      </c>
      <c r="AY282" s="18" t="s">
        <v>177</v>
      </c>
      <c r="BE282" s="206">
        <f t="shared" si="34"/>
        <v>0</v>
      </c>
      <c r="BF282" s="206">
        <f t="shared" si="35"/>
        <v>0</v>
      </c>
      <c r="BG282" s="206">
        <f t="shared" si="36"/>
        <v>0</v>
      </c>
      <c r="BH282" s="206">
        <f t="shared" si="37"/>
        <v>0</v>
      </c>
      <c r="BI282" s="206">
        <f t="shared" si="38"/>
        <v>0</v>
      </c>
      <c r="BJ282" s="18" t="s">
        <v>87</v>
      </c>
      <c r="BK282" s="206">
        <f t="shared" si="39"/>
        <v>0</v>
      </c>
      <c r="BL282" s="18" t="s">
        <v>193</v>
      </c>
      <c r="BM282" s="205" t="s">
        <v>2316</v>
      </c>
    </row>
    <row r="283" spans="1:65" s="2" customFormat="1" ht="24.2" customHeight="1">
      <c r="A283" s="35"/>
      <c r="B283" s="36"/>
      <c r="C283" s="193" t="s">
        <v>344</v>
      </c>
      <c r="D283" s="193" t="s">
        <v>180</v>
      </c>
      <c r="E283" s="194" t="s">
        <v>2317</v>
      </c>
      <c r="F283" s="195" t="s">
        <v>2318</v>
      </c>
      <c r="G283" s="196" t="s">
        <v>199</v>
      </c>
      <c r="H283" s="197">
        <v>21</v>
      </c>
      <c r="I283" s="198"/>
      <c r="J283" s="199">
        <f t="shared" si="30"/>
        <v>0</v>
      </c>
      <c r="K283" s="200"/>
      <c r="L283" s="40"/>
      <c r="M283" s="201" t="s">
        <v>1</v>
      </c>
      <c r="N283" s="202" t="s">
        <v>45</v>
      </c>
      <c r="O283" s="72"/>
      <c r="P283" s="203">
        <f t="shared" si="31"/>
        <v>0</v>
      </c>
      <c r="Q283" s="203">
        <v>0</v>
      </c>
      <c r="R283" s="203">
        <f t="shared" si="32"/>
        <v>0</v>
      </c>
      <c r="S283" s="203">
        <v>0</v>
      </c>
      <c r="T283" s="204">
        <f t="shared" si="33"/>
        <v>0</v>
      </c>
      <c r="U283" s="35"/>
      <c r="V283" s="35"/>
      <c r="W283" s="35"/>
      <c r="X283" s="35"/>
      <c r="Y283" s="35"/>
      <c r="Z283" s="35"/>
      <c r="AA283" s="35"/>
      <c r="AB283" s="35"/>
      <c r="AC283" s="35"/>
      <c r="AD283" s="35"/>
      <c r="AE283" s="35"/>
      <c r="AR283" s="205" t="s">
        <v>193</v>
      </c>
      <c r="AT283" s="205" t="s">
        <v>180</v>
      </c>
      <c r="AU283" s="205" t="s">
        <v>89</v>
      </c>
      <c r="AY283" s="18" t="s">
        <v>177</v>
      </c>
      <c r="BE283" s="206">
        <f t="shared" si="34"/>
        <v>0</v>
      </c>
      <c r="BF283" s="206">
        <f t="shared" si="35"/>
        <v>0</v>
      </c>
      <c r="BG283" s="206">
        <f t="shared" si="36"/>
        <v>0</v>
      </c>
      <c r="BH283" s="206">
        <f t="shared" si="37"/>
        <v>0</v>
      </c>
      <c r="BI283" s="206">
        <f t="shared" si="38"/>
        <v>0</v>
      </c>
      <c r="BJ283" s="18" t="s">
        <v>87</v>
      </c>
      <c r="BK283" s="206">
        <f t="shared" si="39"/>
        <v>0</v>
      </c>
      <c r="BL283" s="18" t="s">
        <v>193</v>
      </c>
      <c r="BM283" s="205" t="s">
        <v>2319</v>
      </c>
    </row>
    <row r="284" spans="1:65" s="12" customFormat="1" ht="25.9" customHeight="1">
      <c r="B284" s="177"/>
      <c r="C284" s="178"/>
      <c r="D284" s="179" t="s">
        <v>79</v>
      </c>
      <c r="E284" s="180" t="s">
        <v>2320</v>
      </c>
      <c r="F284" s="180" t="s">
        <v>2321</v>
      </c>
      <c r="G284" s="178"/>
      <c r="H284" s="178"/>
      <c r="I284" s="181"/>
      <c r="J284" s="182">
        <f>BK284</f>
        <v>0</v>
      </c>
      <c r="K284" s="178"/>
      <c r="L284" s="183"/>
      <c r="M284" s="184"/>
      <c r="N284" s="185"/>
      <c r="O284" s="185"/>
      <c r="P284" s="186">
        <f>SUM(P285:P288)</f>
        <v>0</v>
      </c>
      <c r="Q284" s="185"/>
      <c r="R284" s="186">
        <f>SUM(R285:R288)</f>
        <v>0</v>
      </c>
      <c r="S284" s="185"/>
      <c r="T284" s="187">
        <f>SUM(T285:T288)</f>
        <v>0</v>
      </c>
      <c r="AR284" s="188" t="s">
        <v>184</v>
      </c>
      <c r="AT284" s="189" t="s">
        <v>79</v>
      </c>
      <c r="AU284" s="189" t="s">
        <v>80</v>
      </c>
      <c r="AY284" s="188" t="s">
        <v>177</v>
      </c>
      <c r="BK284" s="190">
        <f>SUM(BK285:BK288)</f>
        <v>0</v>
      </c>
    </row>
    <row r="285" spans="1:65" s="2" customFormat="1" ht="21.75" customHeight="1">
      <c r="A285" s="35"/>
      <c r="B285" s="36"/>
      <c r="C285" s="193" t="s">
        <v>631</v>
      </c>
      <c r="D285" s="193" t="s">
        <v>180</v>
      </c>
      <c r="E285" s="194" t="s">
        <v>2322</v>
      </c>
      <c r="F285" s="195" t="s">
        <v>2323</v>
      </c>
      <c r="G285" s="196" t="s">
        <v>850</v>
      </c>
      <c r="H285" s="197">
        <v>119</v>
      </c>
      <c r="I285" s="198"/>
      <c r="J285" s="199">
        <f>ROUND(I285*H285,2)</f>
        <v>0</v>
      </c>
      <c r="K285" s="200"/>
      <c r="L285" s="40"/>
      <c r="M285" s="201" t="s">
        <v>1</v>
      </c>
      <c r="N285" s="202" t="s">
        <v>45</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2324</v>
      </c>
      <c r="AT285" s="205" t="s">
        <v>180</v>
      </c>
      <c r="AU285" s="205" t="s">
        <v>87</v>
      </c>
      <c r="AY285" s="18" t="s">
        <v>177</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2324</v>
      </c>
      <c r="BM285" s="205" t="s">
        <v>2325</v>
      </c>
    </row>
    <row r="286" spans="1:65" s="15" customFormat="1">
      <c r="B286" s="230"/>
      <c r="C286" s="231"/>
      <c r="D286" s="209" t="s">
        <v>186</v>
      </c>
      <c r="E286" s="232" t="s">
        <v>1</v>
      </c>
      <c r="F286" s="233" t="s">
        <v>2326</v>
      </c>
      <c r="G286" s="231"/>
      <c r="H286" s="232" t="s">
        <v>1</v>
      </c>
      <c r="I286" s="234"/>
      <c r="J286" s="231"/>
      <c r="K286" s="231"/>
      <c r="L286" s="235"/>
      <c r="M286" s="236"/>
      <c r="N286" s="237"/>
      <c r="O286" s="237"/>
      <c r="P286" s="237"/>
      <c r="Q286" s="237"/>
      <c r="R286" s="237"/>
      <c r="S286" s="237"/>
      <c r="T286" s="238"/>
      <c r="AT286" s="239" t="s">
        <v>186</v>
      </c>
      <c r="AU286" s="239" t="s">
        <v>87</v>
      </c>
      <c r="AV286" s="15" t="s">
        <v>87</v>
      </c>
      <c r="AW286" s="15" t="s">
        <v>35</v>
      </c>
      <c r="AX286" s="15" t="s">
        <v>80</v>
      </c>
      <c r="AY286" s="239" t="s">
        <v>177</v>
      </c>
    </row>
    <row r="287" spans="1:65" s="13" customFormat="1">
      <c r="B287" s="207"/>
      <c r="C287" s="208"/>
      <c r="D287" s="209" t="s">
        <v>186</v>
      </c>
      <c r="E287" s="210" t="s">
        <v>1</v>
      </c>
      <c r="F287" s="211" t="s">
        <v>2327</v>
      </c>
      <c r="G287" s="208"/>
      <c r="H287" s="212">
        <v>119</v>
      </c>
      <c r="I287" s="213"/>
      <c r="J287" s="208"/>
      <c r="K287" s="208"/>
      <c r="L287" s="214"/>
      <c r="M287" s="215"/>
      <c r="N287" s="216"/>
      <c r="O287" s="216"/>
      <c r="P287" s="216"/>
      <c r="Q287" s="216"/>
      <c r="R287" s="216"/>
      <c r="S287" s="216"/>
      <c r="T287" s="217"/>
      <c r="AT287" s="218" t="s">
        <v>186</v>
      </c>
      <c r="AU287" s="218" t="s">
        <v>87</v>
      </c>
      <c r="AV287" s="13" t="s">
        <v>89</v>
      </c>
      <c r="AW287" s="13" t="s">
        <v>35</v>
      </c>
      <c r="AX287" s="13" t="s">
        <v>80</v>
      </c>
      <c r="AY287" s="218" t="s">
        <v>177</v>
      </c>
    </row>
    <row r="288" spans="1:65" s="14" customFormat="1">
      <c r="B288" s="219"/>
      <c r="C288" s="220"/>
      <c r="D288" s="209" t="s">
        <v>186</v>
      </c>
      <c r="E288" s="221" t="s">
        <v>1</v>
      </c>
      <c r="F288" s="222" t="s">
        <v>188</v>
      </c>
      <c r="G288" s="220"/>
      <c r="H288" s="223">
        <v>119</v>
      </c>
      <c r="I288" s="224"/>
      <c r="J288" s="220"/>
      <c r="K288" s="220"/>
      <c r="L288" s="225"/>
      <c r="M288" s="226"/>
      <c r="N288" s="227"/>
      <c r="O288" s="227"/>
      <c r="P288" s="227"/>
      <c r="Q288" s="227"/>
      <c r="R288" s="227"/>
      <c r="S288" s="227"/>
      <c r="T288" s="228"/>
      <c r="AT288" s="229" t="s">
        <v>186</v>
      </c>
      <c r="AU288" s="229" t="s">
        <v>87</v>
      </c>
      <c r="AV288" s="14" t="s">
        <v>184</v>
      </c>
      <c r="AW288" s="14" t="s">
        <v>35</v>
      </c>
      <c r="AX288" s="14" t="s">
        <v>87</v>
      </c>
      <c r="AY288" s="229" t="s">
        <v>177</v>
      </c>
    </row>
    <row r="289" spans="1:65" s="12" customFormat="1" ht="25.9" customHeight="1">
      <c r="B289" s="177"/>
      <c r="C289" s="178"/>
      <c r="D289" s="179" t="s">
        <v>79</v>
      </c>
      <c r="E289" s="180" t="s">
        <v>2328</v>
      </c>
      <c r="F289" s="180" t="s">
        <v>2329</v>
      </c>
      <c r="G289" s="178"/>
      <c r="H289" s="178"/>
      <c r="I289" s="181"/>
      <c r="J289" s="182">
        <f>BK289</f>
        <v>0</v>
      </c>
      <c r="K289" s="178"/>
      <c r="L289" s="183"/>
      <c r="M289" s="184"/>
      <c r="N289" s="185"/>
      <c r="O289" s="185"/>
      <c r="P289" s="186">
        <f>SUM(P290:P296)</f>
        <v>0</v>
      </c>
      <c r="Q289" s="185"/>
      <c r="R289" s="186">
        <f>SUM(R290:R296)</f>
        <v>0</v>
      </c>
      <c r="S289" s="185"/>
      <c r="T289" s="187">
        <f>SUM(T290:T296)</f>
        <v>0</v>
      </c>
      <c r="AR289" s="188" t="s">
        <v>184</v>
      </c>
      <c r="AT289" s="189" t="s">
        <v>79</v>
      </c>
      <c r="AU289" s="189" t="s">
        <v>80</v>
      </c>
      <c r="AY289" s="188" t="s">
        <v>177</v>
      </c>
      <c r="BK289" s="190">
        <f>SUM(BK290:BK296)</f>
        <v>0</v>
      </c>
    </row>
    <row r="290" spans="1:65" s="2" customFormat="1" ht="66.75" customHeight="1">
      <c r="A290" s="35"/>
      <c r="B290" s="36"/>
      <c r="C290" s="193" t="s">
        <v>638</v>
      </c>
      <c r="D290" s="193" t="s">
        <v>180</v>
      </c>
      <c r="E290" s="194" t="s">
        <v>2330</v>
      </c>
      <c r="F290" s="195" t="s">
        <v>2331</v>
      </c>
      <c r="G290" s="196" t="s">
        <v>2076</v>
      </c>
      <c r="H290" s="197">
        <v>1</v>
      </c>
      <c r="I290" s="198"/>
      <c r="J290" s="199">
        <f t="shared" ref="J290:J296" si="40">ROUND(I290*H290,2)</f>
        <v>0</v>
      </c>
      <c r="K290" s="200"/>
      <c r="L290" s="40"/>
      <c r="M290" s="201" t="s">
        <v>1</v>
      </c>
      <c r="N290" s="202" t="s">
        <v>45</v>
      </c>
      <c r="O290" s="72"/>
      <c r="P290" s="203">
        <f t="shared" ref="P290:P296" si="41">O290*H290</f>
        <v>0</v>
      </c>
      <c r="Q290" s="203">
        <v>0</v>
      </c>
      <c r="R290" s="203">
        <f t="shared" ref="R290:R296" si="42">Q290*H290</f>
        <v>0</v>
      </c>
      <c r="S290" s="203">
        <v>0</v>
      </c>
      <c r="T290" s="204">
        <f t="shared" ref="T290:T296" si="43">S290*H290</f>
        <v>0</v>
      </c>
      <c r="U290" s="35"/>
      <c r="V290" s="35"/>
      <c r="W290" s="35"/>
      <c r="X290" s="35"/>
      <c r="Y290" s="35"/>
      <c r="Z290" s="35"/>
      <c r="AA290" s="35"/>
      <c r="AB290" s="35"/>
      <c r="AC290" s="35"/>
      <c r="AD290" s="35"/>
      <c r="AE290" s="35"/>
      <c r="AR290" s="205" t="s">
        <v>2324</v>
      </c>
      <c r="AT290" s="205" t="s">
        <v>180</v>
      </c>
      <c r="AU290" s="205" t="s">
        <v>87</v>
      </c>
      <c r="AY290" s="18" t="s">
        <v>177</v>
      </c>
      <c r="BE290" s="206">
        <f t="shared" ref="BE290:BE296" si="44">IF(N290="základní",J290,0)</f>
        <v>0</v>
      </c>
      <c r="BF290" s="206">
        <f t="shared" ref="BF290:BF296" si="45">IF(N290="snížená",J290,0)</f>
        <v>0</v>
      </c>
      <c r="BG290" s="206">
        <f t="shared" ref="BG290:BG296" si="46">IF(N290="zákl. přenesená",J290,0)</f>
        <v>0</v>
      </c>
      <c r="BH290" s="206">
        <f t="shared" ref="BH290:BH296" si="47">IF(N290="sníž. přenesená",J290,0)</f>
        <v>0</v>
      </c>
      <c r="BI290" s="206">
        <f t="shared" ref="BI290:BI296" si="48">IF(N290="nulová",J290,0)</f>
        <v>0</v>
      </c>
      <c r="BJ290" s="18" t="s">
        <v>87</v>
      </c>
      <c r="BK290" s="206">
        <f t="shared" ref="BK290:BK296" si="49">ROUND(I290*H290,2)</f>
        <v>0</v>
      </c>
      <c r="BL290" s="18" t="s">
        <v>2324</v>
      </c>
      <c r="BM290" s="205" t="s">
        <v>2332</v>
      </c>
    </row>
    <row r="291" spans="1:65" s="2" customFormat="1" ht="16.5" customHeight="1">
      <c r="A291" s="35"/>
      <c r="B291" s="36"/>
      <c r="C291" s="193" t="s">
        <v>642</v>
      </c>
      <c r="D291" s="193" t="s">
        <v>180</v>
      </c>
      <c r="E291" s="194" t="s">
        <v>2333</v>
      </c>
      <c r="F291" s="195" t="s">
        <v>2334</v>
      </c>
      <c r="G291" s="196" t="s">
        <v>2076</v>
      </c>
      <c r="H291" s="197">
        <v>1</v>
      </c>
      <c r="I291" s="198"/>
      <c r="J291" s="199">
        <f t="shared" si="40"/>
        <v>0</v>
      </c>
      <c r="K291" s="200"/>
      <c r="L291" s="40"/>
      <c r="M291" s="201" t="s">
        <v>1</v>
      </c>
      <c r="N291" s="202" t="s">
        <v>45</v>
      </c>
      <c r="O291" s="72"/>
      <c r="P291" s="203">
        <f t="shared" si="41"/>
        <v>0</v>
      </c>
      <c r="Q291" s="203">
        <v>0</v>
      </c>
      <c r="R291" s="203">
        <f t="shared" si="42"/>
        <v>0</v>
      </c>
      <c r="S291" s="203">
        <v>0</v>
      </c>
      <c r="T291" s="204">
        <f t="shared" si="43"/>
        <v>0</v>
      </c>
      <c r="U291" s="35"/>
      <c r="V291" s="35"/>
      <c r="W291" s="35"/>
      <c r="X291" s="35"/>
      <c r="Y291" s="35"/>
      <c r="Z291" s="35"/>
      <c r="AA291" s="35"/>
      <c r="AB291" s="35"/>
      <c r="AC291" s="35"/>
      <c r="AD291" s="35"/>
      <c r="AE291" s="35"/>
      <c r="AR291" s="205" t="s">
        <v>2324</v>
      </c>
      <c r="AT291" s="205" t="s">
        <v>180</v>
      </c>
      <c r="AU291" s="205" t="s">
        <v>87</v>
      </c>
      <c r="AY291" s="18" t="s">
        <v>177</v>
      </c>
      <c r="BE291" s="206">
        <f t="shared" si="44"/>
        <v>0</v>
      </c>
      <c r="BF291" s="206">
        <f t="shared" si="45"/>
        <v>0</v>
      </c>
      <c r="BG291" s="206">
        <f t="shared" si="46"/>
        <v>0</v>
      </c>
      <c r="BH291" s="206">
        <f t="shared" si="47"/>
        <v>0</v>
      </c>
      <c r="BI291" s="206">
        <f t="shared" si="48"/>
        <v>0</v>
      </c>
      <c r="BJ291" s="18" t="s">
        <v>87</v>
      </c>
      <c r="BK291" s="206">
        <f t="shared" si="49"/>
        <v>0</v>
      </c>
      <c r="BL291" s="18" t="s">
        <v>2324</v>
      </c>
      <c r="BM291" s="205" t="s">
        <v>2335</v>
      </c>
    </row>
    <row r="292" spans="1:65" s="2" customFormat="1" ht="21.75" customHeight="1">
      <c r="A292" s="35"/>
      <c r="B292" s="36"/>
      <c r="C292" s="193" t="s">
        <v>648</v>
      </c>
      <c r="D292" s="193" t="s">
        <v>180</v>
      </c>
      <c r="E292" s="194" t="s">
        <v>2336</v>
      </c>
      <c r="F292" s="195" t="s">
        <v>2337</v>
      </c>
      <c r="G292" s="196" t="s">
        <v>251</v>
      </c>
      <c r="H292" s="197">
        <v>772</v>
      </c>
      <c r="I292" s="198"/>
      <c r="J292" s="199">
        <f t="shared" si="40"/>
        <v>0</v>
      </c>
      <c r="K292" s="200"/>
      <c r="L292" s="40"/>
      <c r="M292" s="201" t="s">
        <v>1</v>
      </c>
      <c r="N292" s="202" t="s">
        <v>45</v>
      </c>
      <c r="O292" s="72"/>
      <c r="P292" s="203">
        <f t="shared" si="41"/>
        <v>0</v>
      </c>
      <c r="Q292" s="203">
        <v>0</v>
      </c>
      <c r="R292" s="203">
        <f t="shared" si="42"/>
        <v>0</v>
      </c>
      <c r="S292" s="203">
        <v>0</v>
      </c>
      <c r="T292" s="204">
        <f t="shared" si="43"/>
        <v>0</v>
      </c>
      <c r="U292" s="35"/>
      <c r="V292" s="35"/>
      <c r="W292" s="35"/>
      <c r="X292" s="35"/>
      <c r="Y292" s="35"/>
      <c r="Z292" s="35"/>
      <c r="AA292" s="35"/>
      <c r="AB292" s="35"/>
      <c r="AC292" s="35"/>
      <c r="AD292" s="35"/>
      <c r="AE292" s="35"/>
      <c r="AR292" s="205" t="s">
        <v>2324</v>
      </c>
      <c r="AT292" s="205" t="s">
        <v>180</v>
      </c>
      <c r="AU292" s="205" t="s">
        <v>87</v>
      </c>
      <c r="AY292" s="18" t="s">
        <v>177</v>
      </c>
      <c r="BE292" s="206">
        <f t="shared" si="44"/>
        <v>0</v>
      </c>
      <c r="BF292" s="206">
        <f t="shared" si="45"/>
        <v>0</v>
      </c>
      <c r="BG292" s="206">
        <f t="shared" si="46"/>
        <v>0</v>
      </c>
      <c r="BH292" s="206">
        <f t="shared" si="47"/>
        <v>0</v>
      </c>
      <c r="BI292" s="206">
        <f t="shared" si="48"/>
        <v>0</v>
      </c>
      <c r="BJ292" s="18" t="s">
        <v>87</v>
      </c>
      <c r="BK292" s="206">
        <f t="shared" si="49"/>
        <v>0</v>
      </c>
      <c r="BL292" s="18" t="s">
        <v>2324</v>
      </c>
      <c r="BM292" s="205" t="s">
        <v>2338</v>
      </c>
    </row>
    <row r="293" spans="1:65" s="2" customFormat="1" ht="16.5" customHeight="1">
      <c r="A293" s="35"/>
      <c r="B293" s="36"/>
      <c r="C293" s="193" t="s">
        <v>655</v>
      </c>
      <c r="D293" s="193" t="s">
        <v>180</v>
      </c>
      <c r="E293" s="194" t="s">
        <v>2339</v>
      </c>
      <c r="F293" s="195" t="s">
        <v>2340</v>
      </c>
      <c r="G293" s="196" t="s">
        <v>2341</v>
      </c>
      <c r="H293" s="197">
        <v>1</v>
      </c>
      <c r="I293" s="198"/>
      <c r="J293" s="199">
        <f t="shared" si="40"/>
        <v>0</v>
      </c>
      <c r="K293" s="200"/>
      <c r="L293" s="40"/>
      <c r="M293" s="201" t="s">
        <v>1</v>
      </c>
      <c r="N293" s="202" t="s">
        <v>45</v>
      </c>
      <c r="O293" s="72"/>
      <c r="P293" s="203">
        <f t="shared" si="41"/>
        <v>0</v>
      </c>
      <c r="Q293" s="203">
        <v>0</v>
      </c>
      <c r="R293" s="203">
        <f t="shared" si="42"/>
        <v>0</v>
      </c>
      <c r="S293" s="203">
        <v>0</v>
      </c>
      <c r="T293" s="204">
        <f t="shared" si="43"/>
        <v>0</v>
      </c>
      <c r="U293" s="35"/>
      <c r="V293" s="35"/>
      <c r="W293" s="35"/>
      <c r="X293" s="35"/>
      <c r="Y293" s="35"/>
      <c r="Z293" s="35"/>
      <c r="AA293" s="35"/>
      <c r="AB293" s="35"/>
      <c r="AC293" s="35"/>
      <c r="AD293" s="35"/>
      <c r="AE293" s="35"/>
      <c r="AR293" s="205" t="s">
        <v>2324</v>
      </c>
      <c r="AT293" s="205" t="s">
        <v>180</v>
      </c>
      <c r="AU293" s="205" t="s">
        <v>87</v>
      </c>
      <c r="AY293" s="18" t="s">
        <v>177</v>
      </c>
      <c r="BE293" s="206">
        <f t="shared" si="44"/>
        <v>0</v>
      </c>
      <c r="BF293" s="206">
        <f t="shared" si="45"/>
        <v>0</v>
      </c>
      <c r="BG293" s="206">
        <f t="shared" si="46"/>
        <v>0</v>
      </c>
      <c r="BH293" s="206">
        <f t="shared" si="47"/>
        <v>0</v>
      </c>
      <c r="BI293" s="206">
        <f t="shared" si="48"/>
        <v>0</v>
      </c>
      <c r="BJ293" s="18" t="s">
        <v>87</v>
      </c>
      <c r="BK293" s="206">
        <f t="shared" si="49"/>
        <v>0</v>
      </c>
      <c r="BL293" s="18" t="s">
        <v>2324</v>
      </c>
      <c r="BM293" s="205" t="s">
        <v>2342</v>
      </c>
    </row>
    <row r="294" spans="1:65" s="2" customFormat="1" ht="16.5" customHeight="1">
      <c r="A294" s="35"/>
      <c r="B294" s="36"/>
      <c r="C294" s="193" t="s">
        <v>659</v>
      </c>
      <c r="D294" s="193" t="s">
        <v>180</v>
      </c>
      <c r="E294" s="194" t="s">
        <v>2343</v>
      </c>
      <c r="F294" s="195" t="s">
        <v>2344</v>
      </c>
      <c r="G294" s="196" t="s">
        <v>651</v>
      </c>
      <c r="H294" s="197">
        <v>56</v>
      </c>
      <c r="I294" s="198"/>
      <c r="J294" s="199">
        <f t="shared" si="40"/>
        <v>0</v>
      </c>
      <c r="K294" s="200"/>
      <c r="L294" s="40"/>
      <c r="M294" s="201" t="s">
        <v>1</v>
      </c>
      <c r="N294" s="202" t="s">
        <v>45</v>
      </c>
      <c r="O294" s="72"/>
      <c r="P294" s="203">
        <f t="shared" si="41"/>
        <v>0</v>
      </c>
      <c r="Q294" s="203">
        <v>0</v>
      </c>
      <c r="R294" s="203">
        <f t="shared" si="42"/>
        <v>0</v>
      </c>
      <c r="S294" s="203">
        <v>0</v>
      </c>
      <c r="T294" s="204">
        <f t="shared" si="43"/>
        <v>0</v>
      </c>
      <c r="U294" s="35"/>
      <c r="V294" s="35"/>
      <c r="W294" s="35"/>
      <c r="X294" s="35"/>
      <c r="Y294" s="35"/>
      <c r="Z294" s="35"/>
      <c r="AA294" s="35"/>
      <c r="AB294" s="35"/>
      <c r="AC294" s="35"/>
      <c r="AD294" s="35"/>
      <c r="AE294" s="35"/>
      <c r="AR294" s="205" t="s">
        <v>2324</v>
      </c>
      <c r="AT294" s="205" t="s">
        <v>180</v>
      </c>
      <c r="AU294" s="205" t="s">
        <v>87</v>
      </c>
      <c r="AY294" s="18" t="s">
        <v>177</v>
      </c>
      <c r="BE294" s="206">
        <f t="shared" si="44"/>
        <v>0</v>
      </c>
      <c r="BF294" s="206">
        <f t="shared" si="45"/>
        <v>0</v>
      </c>
      <c r="BG294" s="206">
        <f t="shared" si="46"/>
        <v>0</v>
      </c>
      <c r="BH294" s="206">
        <f t="shared" si="47"/>
        <v>0</v>
      </c>
      <c r="BI294" s="206">
        <f t="shared" si="48"/>
        <v>0</v>
      </c>
      <c r="BJ294" s="18" t="s">
        <v>87</v>
      </c>
      <c r="BK294" s="206">
        <f t="shared" si="49"/>
        <v>0</v>
      </c>
      <c r="BL294" s="18" t="s">
        <v>2324</v>
      </c>
      <c r="BM294" s="205" t="s">
        <v>2345</v>
      </c>
    </row>
    <row r="295" spans="1:65" s="2" customFormat="1" ht="16.5" customHeight="1">
      <c r="A295" s="35"/>
      <c r="B295" s="36"/>
      <c r="C295" s="193" t="s">
        <v>665</v>
      </c>
      <c r="D295" s="193" t="s">
        <v>180</v>
      </c>
      <c r="E295" s="194" t="s">
        <v>2346</v>
      </c>
      <c r="F295" s="195" t="s">
        <v>2347</v>
      </c>
      <c r="G295" s="196" t="s">
        <v>2076</v>
      </c>
      <c r="H295" s="197">
        <v>1</v>
      </c>
      <c r="I295" s="198"/>
      <c r="J295" s="199">
        <f t="shared" si="40"/>
        <v>0</v>
      </c>
      <c r="K295" s="200"/>
      <c r="L295" s="40"/>
      <c r="M295" s="201" t="s">
        <v>1</v>
      </c>
      <c r="N295" s="202" t="s">
        <v>45</v>
      </c>
      <c r="O295" s="72"/>
      <c r="P295" s="203">
        <f t="shared" si="41"/>
        <v>0</v>
      </c>
      <c r="Q295" s="203">
        <v>0</v>
      </c>
      <c r="R295" s="203">
        <f t="shared" si="42"/>
        <v>0</v>
      </c>
      <c r="S295" s="203">
        <v>0</v>
      </c>
      <c r="T295" s="204">
        <f t="shared" si="43"/>
        <v>0</v>
      </c>
      <c r="U295" s="35"/>
      <c r="V295" s="35"/>
      <c r="W295" s="35"/>
      <c r="X295" s="35"/>
      <c r="Y295" s="35"/>
      <c r="Z295" s="35"/>
      <c r="AA295" s="35"/>
      <c r="AB295" s="35"/>
      <c r="AC295" s="35"/>
      <c r="AD295" s="35"/>
      <c r="AE295" s="35"/>
      <c r="AR295" s="205" t="s">
        <v>2324</v>
      </c>
      <c r="AT295" s="205" t="s">
        <v>180</v>
      </c>
      <c r="AU295" s="205" t="s">
        <v>87</v>
      </c>
      <c r="AY295" s="18" t="s">
        <v>177</v>
      </c>
      <c r="BE295" s="206">
        <f t="shared" si="44"/>
        <v>0</v>
      </c>
      <c r="BF295" s="206">
        <f t="shared" si="45"/>
        <v>0</v>
      </c>
      <c r="BG295" s="206">
        <f t="shared" si="46"/>
        <v>0</v>
      </c>
      <c r="BH295" s="206">
        <f t="shared" si="47"/>
        <v>0</v>
      </c>
      <c r="BI295" s="206">
        <f t="shared" si="48"/>
        <v>0</v>
      </c>
      <c r="BJ295" s="18" t="s">
        <v>87</v>
      </c>
      <c r="BK295" s="206">
        <f t="shared" si="49"/>
        <v>0</v>
      </c>
      <c r="BL295" s="18" t="s">
        <v>2324</v>
      </c>
      <c r="BM295" s="205" t="s">
        <v>2348</v>
      </c>
    </row>
    <row r="296" spans="1:65" s="2" customFormat="1" ht="16.5" customHeight="1">
      <c r="A296" s="35"/>
      <c r="B296" s="36"/>
      <c r="C296" s="193" t="s">
        <v>669</v>
      </c>
      <c r="D296" s="193" t="s">
        <v>180</v>
      </c>
      <c r="E296" s="194" t="s">
        <v>2349</v>
      </c>
      <c r="F296" s="195" t="s">
        <v>2350</v>
      </c>
      <c r="G296" s="196" t="s">
        <v>2076</v>
      </c>
      <c r="H296" s="197">
        <v>1</v>
      </c>
      <c r="I296" s="198"/>
      <c r="J296" s="199">
        <f t="shared" si="40"/>
        <v>0</v>
      </c>
      <c r="K296" s="200"/>
      <c r="L296" s="40"/>
      <c r="M296" s="254" t="s">
        <v>1</v>
      </c>
      <c r="N296" s="255" t="s">
        <v>45</v>
      </c>
      <c r="O296" s="256"/>
      <c r="P296" s="257">
        <f t="shared" si="41"/>
        <v>0</v>
      </c>
      <c r="Q296" s="257">
        <v>0</v>
      </c>
      <c r="R296" s="257">
        <f t="shared" si="42"/>
        <v>0</v>
      </c>
      <c r="S296" s="257">
        <v>0</v>
      </c>
      <c r="T296" s="258">
        <f t="shared" si="43"/>
        <v>0</v>
      </c>
      <c r="U296" s="35"/>
      <c r="V296" s="35"/>
      <c r="W296" s="35"/>
      <c r="X296" s="35"/>
      <c r="Y296" s="35"/>
      <c r="Z296" s="35"/>
      <c r="AA296" s="35"/>
      <c r="AB296" s="35"/>
      <c r="AC296" s="35"/>
      <c r="AD296" s="35"/>
      <c r="AE296" s="35"/>
      <c r="AR296" s="205" t="s">
        <v>2324</v>
      </c>
      <c r="AT296" s="205" t="s">
        <v>180</v>
      </c>
      <c r="AU296" s="205" t="s">
        <v>87</v>
      </c>
      <c r="AY296" s="18" t="s">
        <v>177</v>
      </c>
      <c r="BE296" s="206">
        <f t="shared" si="44"/>
        <v>0</v>
      </c>
      <c r="BF296" s="206">
        <f t="shared" si="45"/>
        <v>0</v>
      </c>
      <c r="BG296" s="206">
        <f t="shared" si="46"/>
        <v>0</v>
      </c>
      <c r="BH296" s="206">
        <f t="shared" si="47"/>
        <v>0</v>
      </c>
      <c r="BI296" s="206">
        <f t="shared" si="48"/>
        <v>0</v>
      </c>
      <c r="BJ296" s="18" t="s">
        <v>87</v>
      </c>
      <c r="BK296" s="206">
        <f t="shared" si="49"/>
        <v>0</v>
      </c>
      <c r="BL296" s="18" t="s">
        <v>2324</v>
      </c>
      <c r="BM296" s="205" t="s">
        <v>2351</v>
      </c>
    </row>
    <row r="297" spans="1:65" s="2" customFormat="1" ht="6.95" customHeight="1">
      <c r="A297" s="35"/>
      <c r="B297" s="55"/>
      <c r="C297" s="56"/>
      <c r="D297" s="56"/>
      <c r="E297" s="56"/>
      <c r="F297" s="56"/>
      <c r="G297" s="56"/>
      <c r="H297" s="56"/>
      <c r="I297" s="56"/>
      <c r="J297" s="56"/>
      <c r="K297" s="56"/>
      <c r="L297" s="40"/>
      <c r="M297" s="35"/>
      <c r="O297" s="35"/>
      <c r="P297" s="35"/>
      <c r="Q297" s="35"/>
      <c r="R297" s="35"/>
      <c r="S297" s="35"/>
      <c r="T297" s="35"/>
      <c r="U297" s="35"/>
      <c r="V297" s="35"/>
      <c r="W297" s="35"/>
      <c r="X297" s="35"/>
      <c r="Y297" s="35"/>
      <c r="Z297" s="35"/>
      <c r="AA297" s="35"/>
      <c r="AB297" s="35"/>
      <c r="AC297" s="35"/>
      <c r="AD297" s="35"/>
      <c r="AE297" s="35"/>
    </row>
  </sheetData>
  <sheetProtection algorithmName="SHA-512" hashValue="BqGaKv+pDZLptAiwDbtit8fGnJ2Oo6oir6Vjb6rmLsCesQvqXP6TavUz6bNWbeI2UcnQDARa8jzEe42s1w3rgg==" saltValue="Kkm7RZvbEGSARsfczuSTUFve5JnDN5icUXNXnT9CyHAhg8FKqsKvax069UEUQ3DSNPhPbqWCMyYUs6kueNFTCw==" spinCount="100000" sheet="1" objects="1" scenarios="1" formatColumns="0" formatRows="0" autoFilter="0"/>
  <autoFilter ref="C131:K296" xr:uid="{00000000-0009-0000-0000-000004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109</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2352</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ROUND((SUM(BE122:BE234)),  2)</f>
        <v>0</v>
      </c>
      <c r="G35" s="35"/>
      <c r="H35" s="35"/>
      <c r="I35" s="131">
        <v>0.21</v>
      </c>
      <c r="J35" s="130">
        <f>ROUND(((SUM(BE122:BE234))*I35),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ROUND((SUM(BF122:BF234)),  2)</f>
        <v>0</v>
      </c>
      <c r="G36" s="35"/>
      <c r="H36" s="35"/>
      <c r="I36" s="131">
        <v>0.12</v>
      </c>
      <c r="J36" s="130">
        <f>ROUND(((SUM(BF122:BF234))*I36),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ROUND((SUM(BG122:BG234)),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ROUND((SUM(BH122:BH234)),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ROUND((SUM(BI122:BI234)),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KJ03 - Zdravotně technická instalace - vodovod</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2353</v>
      </c>
      <c r="E99" s="157"/>
      <c r="F99" s="157"/>
      <c r="G99" s="157"/>
      <c r="H99" s="157"/>
      <c r="I99" s="157"/>
      <c r="J99" s="158">
        <f>J123</f>
        <v>0</v>
      </c>
      <c r="K99" s="155"/>
      <c r="L99" s="159"/>
    </row>
    <row r="100" spans="1:47" s="9" customFormat="1" ht="24.95" customHeight="1">
      <c r="B100" s="154"/>
      <c r="C100" s="155"/>
      <c r="D100" s="156" t="s">
        <v>2025</v>
      </c>
      <c r="E100" s="157"/>
      <c r="F100" s="157"/>
      <c r="G100" s="157"/>
      <c r="H100" s="157"/>
      <c r="I100" s="157"/>
      <c r="J100" s="158">
        <f>J227</f>
        <v>0</v>
      </c>
      <c r="K100" s="155"/>
      <c r="L100" s="159"/>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162</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26.25" customHeight="1">
      <c r="A110" s="35"/>
      <c r="B110" s="36"/>
      <c r="C110" s="37"/>
      <c r="D110" s="37"/>
      <c r="E110" s="384" t="str">
        <f>E7</f>
        <v>MODERNIZACE KUCHYNĚ A JÍDELNY SPŠE A VOŠ  PLZEŇ,  projekt č. CZ.05.01.01/2022_008/0001816</v>
      </c>
      <c r="F110" s="385"/>
      <c r="G110" s="385"/>
      <c r="H110" s="385"/>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132</v>
      </c>
      <c r="D111" s="23"/>
      <c r="E111" s="23"/>
      <c r="F111" s="23"/>
      <c r="G111" s="23"/>
      <c r="H111" s="23"/>
      <c r="I111" s="23"/>
      <c r="J111" s="23"/>
      <c r="K111" s="23"/>
      <c r="L111" s="21"/>
    </row>
    <row r="112" spans="1:47" s="2" customFormat="1" ht="16.5" customHeight="1">
      <c r="A112" s="35"/>
      <c r="B112" s="36"/>
      <c r="C112" s="37"/>
      <c r="D112" s="37"/>
      <c r="E112" s="384" t="s">
        <v>762</v>
      </c>
      <c r="F112" s="383"/>
      <c r="G112" s="383"/>
      <c r="H112" s="383"/>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43" t="str">
        <f>E11</f>
        <v>KJ03 - Zdravotně technická instalace - vodovod</v>
      </c>
      <c r="F114" s="383"/>
      <c r="G114" s="383"/>
      <c r="H114" s="383"/>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E17</f>
        <v>VOŠ  a SPŠE Plzeň, Částkova 817/58, 326 00 Plzeň</v>
      </c>
      <c r="G118" s="37"/>
      <c r="H118" s="37"/>
      <c r="I118" s="30" t="s">
        <v>32</v>
      </c>
      <c r="J118" s="33" t="str">
        <f>E23</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IF(E20="","",E20)</f>
        <v>Vyplň údaj</v>
      </c>
      <c r="G119" s="37"/>
      <c r="H119" s="37"/>
      <c r="I119" s="30" t="s">
        <v>36</v>
      </c>
      <c r="J119" s="33" t="str">
        <f>E26</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163</v>
      </c>
      <c r="D121" s="168" t="s">
        <v>65</v>
      </c>
      <c r="E121" s="168" t="s">
        <v>61</v>
      </c>
      <c r="F121" s="168" t="s">
        <v>62</v>
      </c>
      <c r="G121" s="168" t="s">
        <v>164</v>
      </c>
      <c r="H121" s="168" t="s">
        <v>165</v>
      </c>
      <c r="I121" s="168" t="s">
        <v>166</v>
      </c>
      <c r="J121" s="169" t="s">
        <v>139</v>
      </c>
      <c r="K121" s="170" t="s">
        <v>167</v>
      </c>
      <c r="L121" s="171"/>
      <c r="M121" s="76" t="s">
        <v>1</v>
      </c>
      <c r="N121" s="77" t="s">
        <v>44</v>
      </c>
      <c r="O121" s="77" t="s">
        <v>168</v>
      </c>
      <c r="P121" s="77" t="s">
        <v>169</v>
      </c>
      <c r="Q121" s="77" t="s">
        <v>170</v>
      </c>
      <c r="R121" s="77" t="s">
        <v>171</v>
      </c>
      <c r="S121" s="77" t="s">
        <v>172</v>
      </c>
      <c r="T121" s="78" t="s">
        <v>173</v>
      </c>
      <c r="U121" s="165"/>
      <c r="V121" s="165"/>
      <c r="W121" s="165"/>
      <c r="X121" s="165"/>
      <c r="Y121" s="165"/>
      <c r="Z121" s="165"/>
      <c r="AA121" s="165"/>
      <c r="AB121" s="165"/>
      <c r="AC121" s="165"/>
      <c r="AD121" s="165"/>
      <c r="AE121" s="165"/>
    </row>
    <row r="122" spans="1:65" s="2" customFormat="1" ht="22.9" customHeight="1">
      <c r="A122" s="35"/>
      <c r="B122" s="36"/>
      <c r="C122" s="83" t="s">
        <v>174</v>
      </c>
      <c r="D122" s="37"/>
      <c r="E122" s="37"/>
      <c r="F122" s="37"/>
      <c r="G122" s="37"/>
      <c r="H122" s="37"/>
      <c r="I122" s="37"/>
      <c r="J122" s="172">
        <f>BK122</f>
        <v>0</v>
      </c>
      <c r="K122" s="37"/>
      <c r="L122" s="40"/>
      <c r="M122" s="79"/>
      <c r="N122" s="173"/>
      <c r="O122" s="80"/>
      <c r="P122" s="174">
        <f>P123+P227</f>
        <v>0</v>
      </c>
      <c r="Q122" s="80"/>
      <c r="R122" s="174">
        <f>R123+R227</f>
        <v>0</v>
      </c>
      <c r="S122" s="80"/>
      <c r="T122" s="175">
        <f>T123+T227</f>
        <v>0</v>
      </c>
      <c r="U122" s="35"/>
      <c r="V122" s="35"/>
      <c r="W122" s="35"/>
      <c r="X122" s="35"/>
      <c r="Y122" s="35"/>
      <c r="Z122" s="35"/>
      <c r="AA122" s="35"/>
      <c r="AB122" s="35"/>
      <c r="AC122" s="35"/>
      <c r="AD122" s="35"/>
      <c r="AE122" s="35"/>
      <c r="AT122" s="18" t="s">
        <v>79</v>
      </c>
      <c r="AU122" s="18" t="s">
        <v>141</v>
      </c>
      <c r="BK122" s="176">
        <f>BK123+BK227</f>
        <v>0</v>
      </c>
    </row>
    <row r="123" spans="1:65" s="12" customFormat="1" ht="25.9" customHeight="1">
      <c r="B123" s="177"/>
      <c r="C123" s="178"/>
      <c r="D123" s="179" t="s">
        <v>79</v>
      </c>
      <c r="E123" s="180" t="s">
        <v>2354</v>
      </c>
      <c r="F123" s="180" t="s">
        <v>2355</v>
      </c>
      <c r="G123" s="178"/>
      <c r="H123" s="178"/>
      <c r="I123" s="181"/>
      <c r="J123" s="182">
        <f>BK123</f>
        <v>0</v>
      </c>
      <c r="K123" s="178"/>
      <c r="L123" s="183"/>
      <c r="M123" s="184"/>
      <c r="N123" s="185"/>
      <c r="O123" s="185"/>
      <c r="P123" s="186">
        <f>SUM(P124:P226)</f>
        <v>0</v>
      </c>
      <c r="Q123" s="185"/>
      <c r="R123" s="186">
        <f>SUM(R124:R226)</f>
        <v>0</v>
      </c>
      <c r="S123" s="185"/>
      <c r="T123" s="187">
        <f>SUM(T124:T226)</f>
        <v>0</v>
      </c>
      <c r="AR123" s="188" t="s">
        <v>89</v>
      </c>
      <c r="AT123" s="189" t="s">
        <v>79</v>
      </c>
      <c r="AU123" s="189" t="s">
        <v>80</v>
      </c>
      <c r="AY123" s="188" t="s">
        <v>177</v>
      </c>
      <c r="BK123" s="190">
        <f>SUM(BK124:BK226)</f>
        <v>0</v>
      </c>
    </row>
    <row r="124" spans="1:65" s="2" customFormat="1" ht="16.5" customHeight="1">
      <c r="A124" s="35"/>
      <c r="B124" s="36"/>
      <c r="C124" s="193" t="s">
        <v>87</v>
      </c>
      <c r="D124" s="193" t="s">
        <v>180</v>
      </c>
      <c r="E124" s="194" t="s">
        <v>2356</v>
      </c>
      <c r="F124" s="195" t="s">
        <v>2357</v>
      </c>
      <c r="G124" s="196" t="s">
        <v>2076</v>
      </c>
      <c r="H124" s="197">
        <v>1</v>
      </c>
      <c r="I124" s="198"/>
      <c r="J124" s="199">
        <f t="shared" ref="J124:J155" si="0">ROUND(I124*H124,2)</f>
        <v>0</v>
      </c>
      <c r="K124" s="200"/>
      <c r="L124" s="40"/>
      <c r="M124" s="201" t="s">
        <v>1</v>
      </c>
      <c r="N124" s="202" t="s">
        <v>45</v>
      </c>
      <c r="O124" s="72"/>
      <c r="P124" s="203">
        <f t="shared" ref="P124:P155" si="1">O124*H124</f>
        <v>0</v>
      </c>
      <c r="Q124" s="203">
        <v>0</v>
      </c>
      <c r="R124" s="203">
        <f t="shared" ref="R124:R155" si="2">Q124*H124</f>
        <v>0</v>
      </c>
      <c r="S124" s="203">
        <v>0</v>
      </c>
      <c r="T124" s="204">
        <f t="shared" ref="T124:T155" si="3">S124*H124</f>
        <v>0</v>
      </c>
      <c r="U124" s="35"/>
      <c r="V124" s="35"/>
      <c r="W124" s="35"/>
      <c r="X124" s="35"/>
      <c r="Y124" s="35"/>
      <c r="Z124" s="35"/>
      <c r="AA124" s="35"/>
      <c r="AB124" s="35"/>
      <c r="AC124" s="35"/>
      <c r="AD124" s="35"/>
      <c r="AE124" s="35"/>
      <c r="AR124" s="205" t="s">
        <v>193</v>
      </c>
      <c r="AT124" s="205" t="s">
        <v>180</v>
      </c>
      <c r="AU124" s="205" t="s">
        <v>87</v>
      </c>
      <c r="AY124" s="18" t="s">
        <v>177</v>
      </c>
      <c r="BE124" s="206">
        <f t="shared" ref="BE124:BE155" si="4">IF(N124="základní",J124,0)</f>
        <v>0</v>
      </c>
      <c r="BF124" s="206">
        <f t="shared" ref="BF124:BF155" si="5">IF(N124="snížená",J124,0)</f>
        <v>0</v>
      </c>
      <c r="BG124" s="206">
        <f t="shared" ref="BG124:BG155" si="6">IF(N124="zákl. přenesená",J124,0)</f>
        <v>0</v>
      </c>
      <c r="BH124" s="206">
        <f t="shared" ref="BH124:BH155" si="7">IF(N124="sníž. přenesená",J124,0)</f>
        <v>0</v>
      </c>
      <c r="BI124" s="206">
        <f t="shared" ref="BI124:BI155" si="8">IF(N124="nulová",J124,0)</f>
        <v>0</v>
      </c>
      <c r="BJ124" s="18" t="s">
        <v>87</v>
      </c>
      <c r="BK124" s="206">
        <f t="shared" ref="BK124:BK155" si="9">ROUND(I124*H124,2)</f>
        <v>0</v>
      </c>
      <c r="BL124" s="18" t="s">
        <v>193</v>
      </c>
      <c r="BM124" s="205" t="s">
        <v>2358</v>
      </c>
    </row>
    <row r="125" spans="1:65" s="2" customFormat="1" ht="24.2" customHeight="1">
      <c r="A125" s="35"/>
      <c r="B125" s="36"/>
      <c r="C125" s="193" t="s">
        <v>89</v>
      </c>
      <c r="D125" s="193" t="s">
        <v>180</v>
      </c>
      <c r="E125" s="194" t="s">
        <v>2359</v>
      </c>
      <c r="F125" s="195" t="s">
        <v>2360</v>
      </c>
      <c r="G125" s="196" t="s">
        <v>2076</v>
      </c>
      <c r="H125" s="197">
        <v>1</v>
      </c>
      <c r="I125" s="198"/>
      <c r="J125" s="199">
        <f t="shared" si="0"/>
        <v>0</v>
      </c>
      <c r="K125" s="200"/>
      <c r="L125" s="40"/>
      <c r="M125" s="201" t="s">
        <v>1</v>
      </c>
      <c r="N125" s="202" t="s">
        <v>45</v>
      </c>
      <c r="O125" s="72"/>
      <c r="P125" s="203">
        <f t="shared" si="1"/>
        <v>0</v>
      </c>
      <c r="Q125" s="203">
        <v>0</v>
      </c>
      <c r="R125" s="203">
        <f t="shared" si="2"/>
        <v>0</v>
      </c>
      <c r="S125" s="203">
        <v>0</v>
      </c>
      <c r="T125" s="204">
        <f t="shared" si="3"/>
        <v>0</v>
      </c>
      <c r="U125" s="35"/>
      <c r="V125" s="35"/>
      <c r="W125" s="35"/>
      <c r="X125" s="35"/>
      <c r="Y125" s="35"/>
      <c r="Z125" s="35"/>
      <c r="AA125" s="35"/>
      <c r="AB125" s="35"/>
      <c r="AC125" s="35"/>
      <c r="AD125" s="35"/>
      <c r="AE125" s="35"/>
      <c r="AR125" s="205" t="s">
        <v>193</v>
      </c>
      <c r="AT125" s="205" t="s">
        <v>180</v>
      </c>
      <c r="AU125" s="205" t="s">
        <v>87</v>
      </c>
      <c r="AY125" s="18" t="s">
        <v>177</v>
      </c>
      <c r="BE125" s="206">
        <f t="shared" si="4"/>
        <v>0</v>
      </c>
      <c r="BF125" s="206">
        <f t="shared" si="5"/>
        <v>0</v>
      </c>
      <c r="BG125" s="206">
        <f t="shared" si="6"/>
        <v>0</v>
      </c>
      <c r="BH125" s="206">
        <f t="shared" si="7"/>
        <v>0</v>
      </c>
      <c r="BI125" s="206">
        <f t="shared" si="8"/>
        <v>0</v>
      </c>
      <c r="BJ125" s="18" t="s">
        <v>87</v>
      </c>
      <c r="BK125" s="206">
        <f t="shared" si="9"/>
        <v>0</v>
      </c>
      <c r="BL125" s="18" t="s">
        <v>193</v>
      </c>
      <c r="BM125" s="205" t="s">
        <v>2361</v>
      </c>
    </row>
    <row r="126" spans="1:65" s="2" customFormat="1" ht="16.5" customHeight="1">
      <c r="A126" s="35"/>
      <c r="B126" s="36"/>
      <c r="C126" s="193" t="s">
        <v>178</v>
      </c>
      <c r="D126" s="193" t="s">
        <v>180</v>
      </c>
      <c r="E126" s="194" t="s">
        <v>2362</v>
      </c>
      <c r="F126" s="195" t="s">
        <v>2363</v>
      </c>
      <c r="G126" s="196" t="s">
        <v>2076</v>
      </c>
      <c r="H126" s="197">
        <v>3</v>
      </c>
      <c r="I126" s="198"/>
      <c r="J126" s="199">
        <f t="shared" si="0"/>
        <v>0</v>
      </c>
      <c r="K126" s="200"/>
      <c r="L126" s="40"/>
      <c r="M126" s="201" t="s">
        <v>1</v>
      </c>
      <c r="N126" s="202" t="s">
        <v>45</v>
      </c>
      <c r="O126" s="72"/>
      <c r="P126" s="203">
        <f t="shared" si="1"/>
        <v>0</v>
      </c>
      <c r="Q126" s="203">
        <v>0</v>
      </c>
      <c r="R126" s="203">
        <f t="shared" si="2"/>
        <v>0</v>
      </c>
      <c r="S126" s="203">
        <v>0</v>
      </c>
      <c r="T126" s="204">
        <f t="shared" si="3"/>
        <v>0</v>
      </c>
      <c r="U126" s="35"/>
      <c r="V126" s="35"/>
      <c r="W126" s="35"/>
      <c r="X126" s="35"/>
      <c r="Y126" s="35"/>
      <c r="Z126" s="35"/>
      <c r="AA126" s="35"/>
      <c r="AB126" s="35"/>
      <c r="AC126" s="35"/>
      <c r="AD126" s="35"/>
      <c r="AE126" s="35"/>
      <c r="AR126" s="205" t="s">
        <v>193</v>
      </c>
      <c r="AT126" s="205" t="s">
        <v>180</v>
      </c>
      <c r="AU126" s="205" t="s">
        <v>87</v>
      </c>
      <c r="AY126" s="18" t="s">
        <v>177</v>
      </c>
      <c r="BE126" s="206">
        <f t="shared" si="4"/>
        <v>0</v>
      </c>
      <c r="BF126" s="206">
        <f t="shared" si="5"/>
        <v>0</v>
      </c>
      <c r="BG126" s="206">
        <f t="shared" si="6"/>
        <v>0</v>
      </c>
      <c r="BH126" s="206">
        <f t="shared" si="7"/>
        <v>0</v>
      </c>
      <c r="BI126" s="206">
        <f t="shared" si="8"/>
        <v>0</v>
      </c>
      <c r="BJ126" s="18" t="s">
        <v>87</v>
      </c>
      <c r="BK126" s="206">
        <f t="shared" si="9"/>
        <v>0</v>
      </c>
      <c r="BL126" s="18" t="s">
        <v>193</v>
      </c>
      <c r="BM126" s="205" t="s">
        <v>2364</v>
      </c>
    </row>
    <row r="127" spans="1:65" s="2" customFormat="1" ht="16.5" customHeight="1">
      <c r="A127" s="35"/>
      <c r="B127" s="36"/>
      <c r="C127" s="193" t="s">
        <v>184</v>
      </c>
      <c r="D127" s="193" t="s">
        <v>180</v>
      </c>
      <c r="E127" s="194" t="s">
        <v>2365</v>
      </c>
      <c r="F127" s="195" t="s">
        <v>2366</v>
      </c>
      <c r="G127" s="196" t="s">
        <v>2076</v>
      </c>
      <c r="H127" s="197">
        <v>1</v>
      </c>
      <c r="I127" s="198"/>
      <c r="J127" s="199">
        <f t="shared" si="0"/>
        <v>0</v>
      </c>
      <c r="K127" s="200"/>
      <c r="L127" s="40"/>
      <c r="M127" s="201" t="s">
        <v>1</v>
      </c>
      <c r="N127" s="202" t="s">
        <v>45</v>
      </c>
      <c r="O127" s="72"/>
      <c r="P127" s="203">
        <f t="shared" si="1"/>
        <v>0</v>
      </c>
      <c r="Q127" s="203">
        <v>0</v>
      </c>
      <c r="R127" s="203">
        <f t="shared" si="2"/>
        <v>0</v>
      </c>
      <c r="S127" s="203">
        <v>0</v>
      </c>
      <c r="T127" s="204">
        <f t="shared" si="3"/>
        <v>0</v>
      </c>
      <c r="U127" s="35"/>
      <c r="V127" s="35"/>
      <c r="W127" s="35"/>
      <c r="X127" s="35"/>
      <c r="Y127" s="35"/>
      <c r="Z127" s="35"/>
      <c r="AA127" s="35"/>
      <c r="AB127" s="35"/>
      <c r="AC127" s="35"/>
      <c r="AD127" s="35"/>
      <c r="AE127" s="35"/>
      <c r="AR127" s="205" t="s">
        <v>193</v>
      </c>
      <c r="AT127" s="205" t="s">
        <v>180</v>
      </c>
      <c r="AU127" s="205" t="s">
        <v>87</v>
      </c>
      <c r="AY127" s="18" t="s">
        <v>177</v>
      </c>
      <c r="BE127" s="206">
        <f t="shared" si="4"/>
        <v>0</v>
      </c>
      <c r="BF127" s="206">
        <f t="shared" si="5"/>
        <v>0</v>
      </c>
      <c r="BG127" s="206">
        <f t="shared" si="6"/>
        <v>0</v>
      </c>
      <c r="BH127" s="206">
        <f t="shared" si="7"/>
        <v>0</v>
      </c>
      <c r="BI127" s="206">
        <f t="shared" si="8"/>
        <v>0</v>
      </c>
      <c r="BJ127" s="18" t="s">
        <v>87</v>
      </c>
      <c r="BK127" s="206">
        <f t="shared" si="9"/>
        <v>0</v>
      </c>
      <c r="BL127" s="18" t="s">
        <v>193</v>
      </c>
      <c r="BM127" s="205" t="s">
        <v>2367</v>
      </c>
    </row>
    <row r="128" spans="1:65" s="2" customFormat="1" ht="16.5" customHeight="1">
      <c r="A128" s="35"/>
      <c r="B128" s="36"/>
      <c r="C128" s="193" t="s">
        <v>208</v>
      </c>
      <c r="D128" s="193" t="s">
        <v>180</v>
      </c>
      <c r="E128" s="194" t="s">
        <v>2368</v>
      </c>
      <c r="F128" s="195" t="s">
        <v>2369</v>
      </c>
      <c r="G128" s="196" t="s">
        <v>2076</v>
      </c>
      <c r="H128" s="197">
        <v>1</v>
      </c>
      <c r="I128" s="198"/>
      <c r="J128" s="199">
        <f t="shared" si="0"/>
        <v>0</v>
      </c>
      <c r="K128" s="200"/>
      <c r="L128" s="40"/>
      <c r="M128" s="201" t="s">
        <v>1</v>
      </c>
      <c r="N128" s="202" t="s">
        <v>45</v>
      </c>
      <c r="O128" s="72"/>
      <c r="P128" s="203">
        <f t="shared" si="1"/>
        <v>0</v>
      </c>
      <c r="Q128" s="203">
        <v>0</v>
      </c>
      <c r="R128" s="203">
        <f t="shared" si="2"/>
        <v>0</v>
      </c>
      <c r="S128" s="203">
        <v>0</v>
      </c>
      <c r="T128" s="204">
        <f t="shared" si="3"/>
        <v>0</v>
      </c>
      <c r="U128" s="35"/>
      <c r="V128" s="35"/>
      <c r="W128" s="35"/>
      <c r="X128" s="35"/>
      <c r="Y128" s="35"/>
      <c r="Z128" s="35"/>
      <c r="AA128" s="35"/>
      <c r="AB128" s="35"/>
      <c r="AC128" s="35"/>
      <c r="AD128" s="35"/>
      <c r="AE128" s="35"/>
      <c r="AR128" s="205" t="s">
        <v>193</v>
      </c>
      <c r="AT128" s="205" t="s">
        <v>180</v>
      </c>
      <c r="AU128" s="205" t="s">
        <v>87</v>
      </c>
      <c r="AY128" s="18" t="s">
        <v>177</v>
      </c>
      <c r="BE128" s="206">
        <f t="shared" si="4"/>
        <v>0</v>
      </c>
      <c r="BF128" s="206">
        <f t="shared" si="5"/>
        <v>0</v>
      </c>
      <c r="BG128" s="206">
        <f t="shared" si="6"/>
        <v>0</v>
      </c>
      <c r="BH128" s="206">
        <f t="shared" si="7"/>
        <v>0</v>
      </c>
      <c r="BI128" s="206">
        <f t="shared" si="8"/>
        <v>0</v>
      </c>
      <c r="BJ128" s="18" t="s">
        <v>87</v>
      </c>
      <c r="BK128" s="206">
        <f t="shared" si="9"/>
        <v>0</v>
      </c>
      <c r="BL128" s="18" t="s">
        <v>193</v>
      </c>
      <c r="BM128" s="205" t="s">
        <v>2370</v>
      </c>
    </row>
    <row r="129" spans="1:65" s="2" customFormat="1" ht="16.5" customHeight="1">
      <c r="A129" s="35"/>
      <c r="B129" s="36"/>
      <c r="C129" s="193" t="s">
        <v>195</v>
      </c>
      <c r="D129" s="193" t="s">
        <v>180</v>
      </c>
      <c r="E129" s="194" t="s">
        <v>2371</v>
      </c>
      <c r="F129" s="195" t="s">
        <v>2372</v>
      </c>
      <c r="G129" s="196" t="s">
        <v>2076</v>
      </c>
      <c r="H129" s="197">
        <v>1</v>
      </c>
      <c r="I129" s="198"/>
      <c r="J129" s="199">
        <f t="shared" si="0"/>
        <v>0</v>
      </c>
      <c r="K129" s="200"/>
      <c r="L129" s="40"/>
      <c r="M129" s="201" t="s">
        <v>1</v>
      </c>
      <c r="N129" s="202" t="s">
        <v>45</v>
      </c>
      <c r="O129" s="72"/>
      <c r="P129" s="203">
        <f t="shared" si="1"/>
        <v>0</v>
      </c>
      <c r="Q129" s="203">
        <v>0</v>
      </c>
      <c r="R129" s="203">
        <f t="shared" si="2"/>
        <v>0</v>
      </c>
      <c r="S129" s="203">
        <v>0</v>
      </c>
      <c r="T129" s="204">
        <f t="shared" si="3"/>
        <v>0</v>
      </c>
      <c r="U129" s="35"/>
      <c r="V129" s="35"/>
      <c r="W129" s="35"/>
      <c r="X129" s="35"/>
      <c r="Y129" s="35"/>
      <c r="Z129" s="35"/>
      <c r="AA129" s="35"/>
      <c r="AB129" s="35"/>
      <c r="AC129" s="35"/>
      <c r="AD129" s="35"/>
      <c r="AE129" s="35"/>
      <c r="AR129" s="205" t="s">
        <v>193</v>
      </c>
      <c r="AT129" s="205" t="s">
        <v>180</v>
      </c>
      <c r="AU129" s="205" t="s">
        <v>87</v>
      </c>
      <c r="AY129" s="18" t="s">
        <v>177</v>
      </c>
      <c r="BE129" s="206">
        <f t="shared" si="4"/>
        <v>0</v>
      </c>
      <c r="BF129" s="206">
        <f t="shared" si="5"/>
        <v>0</v>
      </c>
      <c r="BG129" s="206">
        <f t="shared" si="6"/>
        <v>0</v>
      </c>
      <c r="BH129" s="206">
        <f t="shared" si="7"/>
        <v>0</v>
      </c>
      <c r="BI129" s="206">
        <f t="shared" si="8"/>
        <v>0</v>
      </c>
      <c r="BJ129" s="18" t="s">
        <v>87</v>
      </c>
      <c r="BK129" s="206">
        <f t="shared" si="9"/>
        <v>0</v>
      </c>
      <c r="BL129" s="18" t="s">
        <v>193</v>
      </c>
      <c r="BM129" s="205" t="s">
        <v>2373</v>
      </c>
    </row>
    <row r="130" spans="1:65" s="2" customFormat="1" ht="16.5" customHeight="1">
      <c r="A130" s="35"/>
      <c r="B130" s="36"/>
      <c r="C130" s="193" t="s">
        <v>215</v>
      </c>
      <c r="D130" s="193" t="s">
        <v>180</v>
      </c>
      <c r="E130" s="194" t="s">
        <v>2374</v>
      </c>
      <c r="F130" s="195" t="s">
        <v>2375</v>
      </c>
      <c r="G130" s="196" t="s">
        <v>2076</v>
      </c>
      <c r="H130" s="197">
        <v>1</v>
      </c>
      <c r="I130" s="198"/>
      <c r="J130" s="199">
        <f t="shared" si="0"/>
        <v>0</v>
      </c>
      <c r="K130" s="200"/>
      <c r="L130" s="40"/>
      <c r="M130" s="201" t="s">
        <v>1</v>
      </c>
      <c r="N130" s="202" t="s">
        <v>45</v>
      </c>
      <c r="O130" s="72"/>
      <c r="P130" s="203">
        <f t="shared" si="1"/>
        <v>0</v>
      </c>
      <c r="Q130" s="203">
        <v>0</v>
      </c>
      <c r="R130" s="203">
        <f t="shared" si="2"/>
        <v>0</v>
      </c>
      <c r="S130" s="203">
        <v>0</v>
      </c>
      <c r="T130" s="204">
        <f t="shared" si="3"/>
        <v>0</v>
      </c>
      <c r="U130" s="35"/>
      <c r="V130" s="35"/>
      <c r="W130" s="35"/>
      <c r="X130" s="35"/>
      <c r="Y130" s="35"/>
      <c r="Z130" s="35"/>
      <c r="AA130" s="35"/>
      <c r="AB130" s="35"/>
      <c r="AC130" s="35"/>
      <c r="AD130" s="35"/>
      <c r="AE130" s="35"/>
      <c r="AR130" s="205" t="s">
        <v>193</v>
      </c>
      <c r="AT130" s="205" t="s">
        <v>180</v>
      </c>
      <c r="AU130" s="205" t="s">
        <v>87</v>
      </c>
      <c r="AY130" s="18" t="s">
        <v>177</v>
      </c>
      <c r="BE130" s="206">
        <f t="shared" si="4"/>
        <v>0</v>
      </c>
      <c r="BF130" s="206">
        <f t="shared" si="5"/>
        <v>0</v>
      </c>
      <c r="BG130" s="206">
        <f t="shared" si="6"/>
        <v>0</v>
      </c>
      <c r="BH130" s="206">
        <f t="shared" si="7"/>
        <v>0</v>
      </c>
      <c r="BI130" s="206">
        <f t="shared" si="8"/>
        <v>0</v>
      </c>
      <c r="BJ130" s="18" t="s">
        <v>87</v>
      </c>
      <c r="BK130" s="206">
        <f t="shared" si="9"/>
        <v>0</v>
      </c>
      <c r="BL130" s="18" t="s">
        <v>193</v>
      </c>
      <c r="BM130" s="205" t="s">
        <v>2376</v>
      </c>
    </row>
    <row r="131" spans="1:65" s="2" customFormat="1" ht="16.5" customHeight="1">
      <c r="A131" s="35"/>
      <c r="B131" s="36"/>
      <c r="C131" s="193" t="s">
        <v>219</v>
      </c>
      <c r="D131" s="193" t="s">
        <v>180</v>
      </c>
      <c r="E131" s="194" t="s">
        <v>2377</v>
      </c>
      <c r="F131" s="195" t="s">
        <v>2378</v>
      </c>
      <c r="G131" s="196" t="s">
        <v>2076</v>
      </c>
      <c r="H131" s="197">
        <v>1</v>
      </c>
      <c r="I131" s="198"/>
      <c r="J131" s="199">
        <f t="shared" si="0"/>
        <v>0</v>
      </c>
      <c r="K131" s="200"/>
      <c r="L131" s="40"/>
      <c r="M131" s="201" t="s">
        <v>1</v>
      </c>
      <c r="N131" s="202"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193</v>
      </c>
      <c r="AT131" s="205" t="s">
        <v>180</v>
      </c>
      <c r="AU131" s="205" t="s">
        <v>87</v>
      </c>
      <c r="AY131" s="18" t="s">
        <v>177</v>
      </c>
      <c r="BE131" s="206">
        <f t="shared" si="4"/>
        <v>0</v>
      </c>
      <c r="BF131" s="206">
        <f t="shared" si="5"/>
        <v>0</v>
      </c>
      <c r="BG131" s="206">
        <f t="shared" si="6"/>
        <v>0</v>
      </c>
      <c r="BH131" s="206">
        <f t="shared" si="7"/>
        <v>0</v>
      </c>
      <c r="BI131" s="206">
        <f t="shared" si="8"/>
        <v>0</v>
      </c>
      <c r="BJ131" s="18" t="s">
        <v>87</v>
      </c>
      <c r="BK131" s="206">
        <f t="shared" si="9"/>
        <v>0</v>
      </c>
      <c r="BL131" s="18" t="s">
        <v>193</v>
      </c>
      <c r="BM131" s="205" t="s">
        <v>2379</v>
      </c>
    </row>
    <row r="132" spans="1:65" s="2" customFormat="1" ht="44.25" customHeight="1">
      <c r="A132" s="35"/>
      <c r="B132" s="36"/>
      <c r="C132" s="193" t="s">
        <v>225</v>
      </c>
      <c r="D132" s="193" t="s">
        <v>180</v>
      </c>
      <c r="E132" s="194" t="s">
        <v>2380</v>
      </c>
      <c r="F132" s="195" t="s">
        <v>2381</v>
      </c>
      <c r="G132" s="196" t="s">
        <v>2076</v>
      </c>
      <c r="H132" s="197">
        <v>1</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193</v>
      </c>
      <c r="AT132" s="205" t="s">
        <v>180</v>
      </c>
      <c r="AU132" s="205" t="s">
        <v>87</v>
      </c>
      <c r="AY132" s="18" t="s">
        <v>177</v>
      </c>
      <c r="BE132" s="206">
        <f t="shared" si="4"/>
        <v>0</v>
      </c>
      <c r="BF132" s="206">
        <f t="shared" si="5"/>
        <v>0</v>
      </c>
      <c r="BG132" s="206">
        <f t="shared" si="6"/>
        <v>0</v>
      </c>
      <c r="BH132" s="206">
        <f t="shared" si="7"/>
        <v>0</v>
      </c>
      <c r="BI132" s="206">
        <f t="shared" si="8"/>
        <v>0</v>
      </c>
      <c r="BJ132" s="18" t="s">
        <v>87</v>
      </c>
      <c r="BK132" s="206">
        <f t="shared" si="9"/>
        <v>0</v>
      </c>
      <c r="BL132" s="18" t="s">
        <v>193</v>
      </c>
      <c r="BM132" s="205" t="s">
        <v>2382</v>
      </c>
    </row>
    <row r="133" spans="1:65" s="2" customFormat="1" ht="16.5" customHeight="1">
      <c r="A133" s="35"/>
      <c r="B133" s="36"/>
      <c r="C133" s="193" t="s">
        <v>229</v>
      </c>
      <c r="D133" s="193" t="s">
        <v>180</v>
      </c>
      <c r="E133" s="194" t="s">
        <v>2383</v>
      </c>
      <c r="F133" s="195" t="s">
        <v>2384</v>
      </c>
      <c r="G133" s="196" t="s">
        <v>2076</v>
      </c>
      <c r="H133" s="197">
        <v>2</v>
      </c>
      <c r="I133" s="198"/>
      <c r="J133" s="199">
        <f t="shared" si="0"/>
        <v>0</v>
      </c>
      <c r="K133" s="200"/>
      <c r="L133" s="40"/>
      <c r="M133" s="201" t="s">
        <v>1</v>
      </c>
      <c r="N133" s="202"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193</v>
      </c>
      <c r="AT133" s="205" t="s">
        <v>180</v>
      </c>
      <c r="AU133" s="205" t="s">
        <v>87</v>
      </c>
      <c r="AY133" s="18" t="s">
        <v>177</v>
      </c>
      <c r="BE133" s="206">
        <f t="shared" si="4"/>
        <v>0</v>
      </c>
      <c r="BF133" s="206">
        <f t="shared" si="5"/>
        <v>0</v>
      </c>
      <c r="BG133" s="206">
        <f t="shared" si="6"/>
        <v>0</v>
      </c>
      <c r="BH133" s="206">
        <f t="shared" si="7"/>
        <v>0</v>
      </c>
      <c r="BI133" s="206">
        <f t="shared" si="8"/>
        <v>0</v>
      </c>
      <c r="BJ133" s="18" t="s">
        <v>87</v>
      </c>
      <c r="BK133" s="206">
        <f t="shared" si="9"/>
        <v>0</v>
      </c>
      <c r="BL133" s="18" t="s">
        <v>193</v>
      </c>
      <c r="BM133" s="205" t="s">
        <v>2385</v>
      </c>
    </row>
    <row r="134" spans="1:65" s="2" customFormat="1" ht="16.5" customHeight="1">
      <c r="A134" s="35"/>
      <c r="B134" s="36"/>
      <c r="C134" s="193" t="s">
        <v>233</v>
      </c>
      <c r="D134" s="193" t="s">
        <v>180</v>
      </c>
      <c r="E134" s="194" t="s">
        <v>2386</v>
      </c>
      <c r="F134" s="195" t="s">
        <v>2387</v>
      </c>
      <c r="G134" s="196" t="s">
        <v>2076</v>
      </c>
      <c r="H134" s="197">
        <v>42</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193</v>
      </c>
      <c r="AT134" s="205" t="s">
        <v>180</v>
      </c>
      <c r="AU134" s="205" t="s">
        <v>87</v>
      </c>
      <c r="AY134" s="18" t="s">
        <v>177</v>
      </c>
      <c r="BE134" s="206">
        <f t="shared" si="4"/>
        <v>0</v>
      </c>
      <c r="BF134" s="206">
        <f t="shared" si="5"/>
        <v>0</v>
      </c>
      <c r="BG134" s="206">
        <f t="shared" si="6"/>
        <v>0</v>
      </c>
      <c r="BH134" s="206">
        <f t="shared" si="7"/>
        <v>0</v>
      </c>
      <c r="BI134" s="206">
        <f t="shared" si="8"/>
        <v>0</v>
      </c>
      <c r="BJ134" s="18" t="s">
        <v>87</v>
      </c>
      <c r="BK134" s="206">
        <f t="shared" si="9"/>
        <v>0</v>
      </c>
      <c r="BL134" s="18" t="s">
        <v>193</v>
      </c>
      <c r="BM134" s="205" t="s">
        <v>2388</v>
      </c>
    </row>
    <row r="135" spans="1:65" s="2" customFormat="1" ht="16.5" customHeight="1">
      <c r="A135" s="35"/>
      <c r="B135" s="36"/>
      <c r="C135" s="193" t="s">
        <v>8</v>
      </c>
      <c r="D135" s="193" t="s">
        <v>180</v>
      </c>
      <c r="E135" s="194" t="s">
        <v>2389</v>
      </c>
      <c r="F135" s="195" t="s">
        <v>2390</v>
      </c>
      <c r="G135" s="196" t="s">
        <v>2076</v>
      </c>
      <c r="H135" s="197">
        <v>167</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193</v>
      </c>
      <c r="AT135" s="205" t="s">
        <v>180</v>
      </c>
      <c r="AU135" s="205" t="s">
        <v>87</v>
      </c>
      <c r="AY135" s="18" t="s">
        <v>177</v>
      </c>
      <c r="BE135" s="206">
        <f t="shared" si="4"/>
        <v>0</v>
      </c>
      <c r="BF135" s="206">
        <f t="shared" si="5"/>
        <v>0</v>
      </c>
      <c r="BG135" s="206">
        <f t="shared" si="6"/>
        <v>0</v>
      </c>
      <c r="BH135" s="206">
        <f t="shared" si="7"/>
        <v>0</v>
      </c>
      <c r="BI135" s="206">
        <f t="shared" si="8"/>
        <v>0</v>
      </c>
      <c r="BJ135" s="18" t="s">
        <v>87</v>
      </c>
      <c r="BK135" s="206">
        <f t="shared" si="9"/>
        <v>0</v>
      </c>
      <c r="BL135" s="18" t="s">
        <v>193</v>
      </c>
      <c r="BM135" s="205" t="s">
        <v>2391</v>
      </c>
    </row>
    <row r="136" spans="1:65" s="2" customFormat="1" ht="16.5" customHeight="1">
      <c r="A136" s="35"/>
      <c r="B136" s="36"/>
      <c r="C136" s="193" t="s">
        <v>242</v>
      </c>
      <c r="D136" s="193" t="s">
        <v>180</v>
      </c>
      <c r="E136" s="194" t="s">
        <v>2392</v>
      </c>
      <c r="F136" s="195" t="s">
        <v>2393</v>
      </c>
      <c r="G136" s="196" t="s">
        <v>2076</v>
      </c>
      <c r="H136" s="197">
        <v>202</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193</v>
      </c>
      <c r="AT136" s="205" t="s">
        <v>180</v>
      </c>
      <c r="AU136" s="205" t="s">
        <v>87</v>
      </c>
      <c r="AY136" s="18" t="s">
        <v>177</v>
      </c>
      <c r="BE136" s="206">
        <f t="shared" si="4"/>
        <v>0</v>
      </c>
      <c r="BF136" s="206">
        <f t="shared" si="5"/>
        <v>0</v>
      </c>
      <c r="BG136" s="206">
        <f t="shared" si="6"/>
        <v>0</v>
      </c>
      <c r="BH136" s="206">
        <f t="shared" si="7"/>
        <v>0</v>
      </c>
      <c r="BI136" s="206">
        <f t="shared" si="8"/>
        <v>0</v>
      </c>
      <c r="BJ136" s="18" t="s">
        <v>87</v>
      </c>
      <c r="BK136" s="206">
        <f t="shared" si="9"/>
        <v>0</v>
      </c>
      <c r="BL136" s="18" t="s">
        <v>193</v>
      </c>
      <c r="BM136" s="205" t="s">
        <v>2394</v>
      </c>
    </row>
    <row r="137" spans="1:65" s="2" customFormat="1" ht="16.5" customHeight="1">
      <c r="A137" s="35"/>
      <c r="B137" s="36"/>
      <c r="C137" s="193" t="s">
        <v>248</v>
      </c>
      <c r="D137" s="193" t="s">
        <v>180</v>
      </c>
      <c r="E137" s="194" t="s">
        <v>2395</v>
      </c>
      <c r="F137" s="195" t="s">
        <v>2396</v>
      </c>
      <c r="G137" s="196" t="s">
        <v>2076</v>
      </c>
      <c r="H137" s="197">
        <v>251</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193</v>
      </c>
      <c r="AT137" s="205" t="s">
        <v>180</v>
      </c>
      <c r="AU137" s="205" t="s">
        <v>87</v>
      </c>
      <c r="AY137" s="18" t="s">
        <v>177</v>
      </c>
      <c r="BE137" s="206">
        <f t="shared" si="4"/>
        <v>0</v>
      </c>
      <c r="BF137" s="206">
        <f t="shared" si="5"/>
        <v>0</v>
      </c>
      <c r="BG137" s="206">
        <f t="shared" si="6"/>
        <v>0</v>
      </c>
      <c r="BH137" s="206">
        <f t="shared" si="7"/>
        <v>0</v>
      </c>
      <c r="BI137" s="206">
        <f t="shared" si="8"/>
        <v>0</v>
      </c>
      <c r="BJ137" s="18" t="s">
        <v>87</v>
      </c>
      <c r="BK137" s="206">
        <f t="shared" si="9"/>
        <v>0</v>
      </c>
      <c r="BL137" s="18" t="s">
        <v>193</v>
      </c>
      <c r="BM137" s="205" t="s">
        <v>2397</v>
      </c>
    </row>
    <row r="138" spans="1:65" s="2" customFormat="1" ht="16.5" customHeight="1">
      <c r="A138" s="35"/>
      <c r="B138" s="36"/>
      <c r="C138" s="193" t="s">
        <v>254</v>
      </c>
      <c r="D138" s="193" t="s">
        <v>180</v>
      </c>
      <c r="E138" s="194" t="s">
        <v>2398</v>
      </c>
      <c r="F138" s="195" t="s">
        <v>2399</v>
      </c>
      <c r="G138" s="196" t="s">
        <v>2076</v>
      </c>
      <c r="H138" s="197">
        <v>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193</v>
      </c>
      <c r="AT138" s="205" t="s">
        <v>180</v>
      </c>
      <c r="AU138" s="205" t="s">
        <v>87</v>
      </c>
      <c r="AY138" s="18" t="s">
        <v>177</v>
      </c>
      <c r="BE138" s="206">
        <f t="shared" si="4"/>
        <v>0</v>
      </c>
      <c r="BF138" s="206">
        <f t="shared" si="5"/>
        <v>0</v>
      </c>
      <c r="BG138" s="206">
        <f t="shared" si="6"/>
        <v>0</v>
      </c>
      <c r="BH138" s="206">
        <f t="shared" si="7"/>
        <v>0</v>
      </c>
      <c r="BI138" s="206">
        <f t="shared" si="8"/>
        <v>0</v>
      </c>
      <c r="BJ138" s="18" t="s">
        <v>87</v>
      </c>
      <c r="BK138" s="206">
        <f t="shared" si="9"/>
        <v>0</v>
      </c>
      <c r="BL138" s="18" t="s">
        <v>193</v>
      </c>
      <c r="BM138" s="205" t="s">
        <v>2400</v>
      </c>
    </row>
    <row r="139" spans="1:65" s="2" customFormat="1" ht="24.2" customHeight="1">
      <c r="A139" s="35"/>
      <c r="B139" s="36"/>
      <c r="C139" s="193" t="s">
        <v>193</v>
      </c>
      <c r="D139" s="193" t="s">
        <v>180</v>
      </c>
      <c r="E139" s="194" t="s">
        <v>2401</v>
      </c>
      <c r="F139" s="195" t="s">
        <v>2402</v>
      </c>
      <c r="G139" s="196" t="s">
        <v>2076</v>
      </c>
      <c r="H139" s="197">
        <v>1</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193</v>
      </c>
      <c r="AT139" s="205" t="s">
        <v>180</v>
      </c>
      <c r="AU139" s="205" t="s">
        <v>87</v>
      </c>
      <c r="AY139" s="18" t="s">
        <v>177</v>
      </c>
      <c r="BE139" s="206">
        <f t="shared" si="4"/>
        <v>0</v>
      </c>
      <c r="BF139" s="206">
        <f t="shared" si="5"/>
        <v>0</v>
      </c>
      <c r="BG139" s="206">
        <f t="shared" si="6"/>
        <v>0</v>
      </c>
      <c r="BH139" s="206">
        <f t="shared" si="7"/>
        <v>0</v>
      </c>
      <c r="BI139" s="206">
        <f t="shared" si="8"/>
        <v>0</v>
      </c>
      <c r="BJ139" s="18" t="s">
        <v>87</v>
      </c>
      <c r="BK139" s="206">
        <f t="shared" si="9"/>
        <v>0</v>
      </c>
      <c r="BL139" s="18" t="s">
        <v>193</v>
      </c>
      <c r="BM139" s="205" t="s">
        <v>2403</v>
      </c>
    </row>
    <row r="140" spans="1:65" s="2" customFormat="1" ht="16.5" customHeight="1">
      <c r="A140" s="35"/>
      <c r="B140" s="36"/>
      <c r="C140" s="193" t="s">
        <v>260</v>
      </c>
      <c r="D140" s="193" t="s">
        <v>180</v>
      </c>
      <c r="E140" s="194" t="s">
        <v>2404</v>
      </c>
      <c r="F140" s="195" t="s">
        <v>2405</v>
      </c>
      <c r="G140" s="196" t="s">
        <v>2076</v>
      </c>
      <c r="H140" s="197">
        <v>2</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193</v>
      </c>
      <c r="AT140" s="205" t="s">
        <v>180</v>
      </c>
      <c r="AU140" s="205" t="s">
        <v>87</v>
      </c>
      <c r="AY140" s="18" t="s">
        <v>177</v>
      </c>
      <c r="BE140" s="206">
        <f t="shared" si="4"/>
        <v>0</v>
      </c>
      <c r="BF140" s="206">
        <f t="shared" si="5"/>
        <v>0</v>
      </c>
      <c r="BG140" s="206">
        <f t="shared" si="6"/>
        <v>0</v>
      </c>
      <c r="BH140" s="206">
        <f t="shared" si="7"/>
        <v>0</v>
      </c>
      <c r="BI140" s="206">
        <f t="shared" si="8"/>
        <v>0</v>
      </c>
      <c r="BJ140" s="18" t="s">
        <v>87</v>
      </c>
      <c r="BK140" s="206">
        <f t="shared" si="9"/>
        <v>0</v>
      </c>
      <c r="BL140" s="18" t="s">
        <v>193</v>
      </c>
      <c r="BM140" s="205" t="s">
        <v>2406</v>
      </c>
    </row>
    <row r="141" spans="1:65" s="2" customFormat="1" ht="16.5" customHeight="1">
      <c r="A141" s="35"/>
      <c r="B141" s="36"/>
      <c r="C141" s="193" t="s">
        <v>264</v>
      </c>
      <c r="D141" s="193" t="s">
        <v>180</v>
      </c>
      <c r="E141" s="194" t="s">
        <v>2407</v>
      </c>
      <c r="F141" s="195" t="s">
        <v>2408</v>
      </c>
      <c r="G141" s="196" t="s">
        <v>2076</v>
      </c>
      <c r="H141" s="197">
        <v>4</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193</v>
      </c>
      <c r="AT141" s="205" t="s">
        <v>180</v>
      </c>
      <c r="AU141" s="205" t="s">
        <v>87</v>
      </c>
      <c r="AY141" s="18" t="s">
        <v>177</v>
      </c>
      <c r="BE141" s="206">
        <f t="shared" si="4"/>
        <v>0</v>
      </c>
      <c r="BF141" s="206">
        <f t="shared" si="5"/>
        <v>0</v>
      </c>
      <c r="BG141" s="206">
        <f t="shared" si="6"/>
        <v>0</v>
      </c>
      <c r="BH141" s="206">
        <f t="shared" si="7"/>
        <v>0</v>
      </c>
      <c r="BI141" s="206">
        <f t="shared" si="8"/>
        <v>0</v>
      </c>
      <c r="BJ141" s="18" t="s">
        <v>87</v>
      </c>
      <c r="BK141" s="206">
        <f t="shared" si="9"/>
        <v>0</v>
      </c>
      <c r="BL141" s="18" t="s">
        <v>193</v>
      </c>
      <c r="BM141" s="205" t="s">
        <v>2409</v>
      </c>
    </row>
    <row r="142" spans="1:65" s="2" customFormat="1" ht="16.5" customHeight="1">
      <c r="A142" s="35"/>
      <c r="B142" s="36"/>
      <c r="C142" s="193" t="s">
        <v>268</v>
      </c>
      <c r="D142" s="193" t="s">
        <v>180</v>
      </c>
      <c r="E142" s="194" t="s">
        <v>2410</v>
      </c>
      <c r="F142" s="195" t="s">
        <v>2411</v>
      </c>
      <c r="G142" s="196" t="s">
        <v>2076</v>
      </c>
      <c r="H142" s="197">
        <v>1</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193</v>
      </c>
      <c r="AT142" s="205" t="s">
        <v>180</v>
      </c>
      <c r="AU142" s="205" t="s">
        <v>87</v>
      </c>
      <c r="AY142" s="18" t="s">
        <v>177</v>
      </c>
      <c r="BE142" s="206">
        <f t="shared" si="4"/>
        <v>0</v>
      </c>
      <c r="BF142" s="206">
        <f t="shared" si="5"/>
        <v>0</v>
      </c>
      <c r="BG142" s="206">
        <f t="shared" si="6"/>
        <v>0</v>
      </c>
      <c r="BH142" s="206">
        <f t="shared" si="7"/>
        <v>0</v>
      </c>
      <c r="BI142" s="206">
        <f t="shared" si="8"/>
        <v>0</v>
      </c>
      <c r="BJ142" s="18" t="s">
        <v>87</v>
      </c>
      <c r="BK142" s="206">
        <f t="shared" si="9"/>
        <v>0</v>
      </c>
      <c r="BL142" s="18" t="s">
        <v>193</v>
      </c>
      <c r="BM142" s="205" t="s">
        <v>2412</v>
      </c>
    </row>
    <row r="143" spans="1:65" s="2" customFormat="1" ht="16.5" customHeight="1">
      <c r="A143" s="35"/>
      <c r="B143" s="36"/>
      <c r="C143" s="193" t="s">
        <v>272</v>
      </c>
      <c r="D143" s="193" t="s">
        <v>180</v>
      </c>
      <c r="E143" s="194" t="s">
        <v>2413</v>
      </c>
      <c r="F143" s="195" t="s">
        <v>2414</v>
      </c>
      <c r="G143" s="196" t="s">
        <v>2076</v>
      </c>
      <c r="H143" s="197">
        <v>1</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193</v>
      </c>
      <c r="AT143" s="205" t="s">
        <v>180</v>
      </c>
      <c r="AU143" s="205" t="s">
        <v>87</v>
      </c>
      <c r="AY143" s="18" t="s">
        <v>177</v>
      </c>
      <c r="BE143" s="206">
        <f t="shared" si="4"/>
        <v>0</v>
      </c>
      <c r="BF143" s="206">
        <f t="shared" si="5"/>
        <v>0</v>
      </c>
      <c r="BG143" s="206">
        <f t="shared" si="6"/>
        <v>0</v>
      </c>
      <c r="BH143" s="206">
        <f t="shared" si="7"/>
        <v>0</v>
      </c>
      <c r="BI143" s="206">
        <f t="shared" si="8"/>
        <v>0</v>
      </c>
      <c r="BJ143" s="18" t="s">
        <v>87</v>
      </c>
      <c r="BK143" s="206">
        <f t="shared" si="9"/>
        <v>0</v>
      </c>
      <c r="BL143" s="18" t="s">
        <v>193</v>
      </c>
      <c r="BM143" s="205" t="s">
        <v>2415</v>
      </c>
    </row>
    <row r="144" spans="1:65" s="2" customFormat="1" ht="16.5" customHeight="1">
      <c r="A144" s="35"/>
      <c r="B144" s="36"/>
      <c r="C144" s="193" t="s">
        <v>7</v>
      </c>
      <c r="D144" s="193" t="s">
        <v>180</v>
      </c>
      <c r="E144" s="194" t="s">
        <v>2416</v>
      </c>
      <c r="F144" s="195" t="s">
        <v>2366</v>
      </c>
      <c r="G144" s="196" t="s">
        <v>2076</v>
      </c>
      <c r="H144" s="197">
        <v>4</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193</v>
      </c>
      <c r="AT144" s="205" t="s">
        <v>180</v>
      </c>
      <c r="AU144" s="205" t="s">
        <v>87</v>
      </c>
      <c r="AY144" s="18" t="s">
        <v>177</v>
      </c>
      <c r="BE144" s="206">
        <f t="shared" si="4"/>
        <v>0</v>
      </c>
      <c r="BF144" s="206">
        <f t="shared" si="5"/>
        <v>0</v>
      </c>
      <c r="BG144" s="206">
        <f t="shared" si="6"/>
        <v>0</v>
      </c>
      <c r="BH144" s="206">
        <f t="shared" si="7"/>
        <v>0</v>
      </c>
      <c r="BI144" s="206">
        <f t="shared" si="8"/>
        <v>0</v>
      </c>
      <c r="BJ144" s="18" t="s">
        <v>87</v>
      </c>
      <c r="BK144" s="206">
        <f t="shared" si="9"/>
        <v>0</v>
      </c>
      <c r="BL144" s="18" t="s">
        <v>193</v>
      </c>
      <c r="BM144" s="205" t="s">
        <v>2417</v>
      </c>
    </row>
    <row r="145" spans="1:65" s="2" customFormat="1" ht="16.5" customHeight="1">
      <c r="A145" s="35"/>
      <c r="B145" s="36"/>
      <c r="C145" s="193" t="s">
        <v>285</v>
      </c>
      <c r="D145" s="193" t="s">
        <v>180</v>
      </c>
      <c r="E145" s="194" t="s">
        <v>2418</v>
      </c>
      <c r="F145" s="195" t="s">
        <v>2369</v>
      </c>
      <c r="G145" s="196" t="s">
        <v>2076</v>
      </c>
      <c r="H145" s="197">
        <v>2</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193</v>
      </c>
      <c r="AT145" s="205" t="s">
        <v>180</v>
      </c>
      <c r="AU145" s="205" t="s">
        <v>87</v>
      </c>
      <c r="AY145" s="18" t="s">
        <v>177</v>
      </c>
      <c r="BE145" s="206">
        <f t="shared" si="4"/>
        <v>0</v>
      </c>
      <c r="BF145" s="206">
        <f t="shared" si="5"/>
        <v>0</v>
      </c>
      <c r="BG145" s="206">
        <f t="shared" si="6"/>
        <v>0</v>
      </c>
      <c r="BH145" s="206">
        <f t="shared" si="7"/>
        <v>0</v>
      </c>
      <c r="BI145" s="206">
        <f t="shared" si="8"/>
        <v>0</v>
      </c>
      <c r="BJ145" s="18" t="s">
        <v>87</v>
      </c>
      <c r="BK145" s="206">
        <f t="shared" si="9"/>
        <v>0</v>
      </c>
      <c r="BL145" s="18" t="s">
        <v>193</v>
      </c>
      <c r="BM145" s="205" t="s">
        <v>2419</v>
      </c>
    </row>
    <row r="146" spans="1:65" s="2" customFormat="1" ht="24.2" customHeight="1">
      <c r="A146" s="35"/>
      <c r="B146" s="36"/>
      <c r="C146" s="193" t="s">
        <v>290</v>
      </c>
      <c r="D146" s="193" t="s">
        <v>180</v>
      </c>
      <c r="E146" s="194" t="s">
        <v>2420</v>
      </c>
      <c r="F146" s="195" t="s">
        <v>2421</v>
      </c>
      <c r="G146" s="196" t="s">
        <v>2076</v>
      </c>
      <c r="H146" s="197">
        <v>16</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193</v>
      </c>
      <c r="AT146" s="205" t="s">
        <v>180</v>
      </c>
      <c r="AU146" s="205" t="s">
        <v>87</v>
      </c>
      <c r="AY146" s="18" t="s">
        <v>177</v>
      </c>
      <c r="BE146" s="206">
        <f t="shared" si="4"/>
        <v>0</v>
      </c>
      <c r="BF146" s="206">
        <f t="shared" si="5"/>
        <v>0</v>
      </c>
      <c r="BG146" s="206">
        <f t="shared" si="6"/>
        <v>0</v>
      </c>
      <c r="BH146" s="206">
        <f t="shared" si="7"/>
        <v>0</v>
      </c>
      <c r="BI146" s="206">
        <f t="shared" si="8"/>
        <v>0</v>
      </c>
      <c r="BJ146" s="18" t="s">
        <v>87</v>
      </c>
      <c r="BK146" s="206">
        <f t="shared" si="9"/>
        <v>0</v>
      </c>
      <c r="BL146" s="18" t="s">
        <v>193</v>
      </c>
      <c r="BM146" s="205" t="s">
        <v>2422</v>
      </c>
    </row>
    <row r="147" spans="1:65" s="2" customFormat="1" ht="16.5" customHeight="1">
      <c r="A147" s="35"/>
      <c r="B147" s="36"/>
      <c r="C147" s="193" t="s">
        <v>296</v>
      </c>
      <c r="D147" s="193" t="s">
        <v>180</v>
      </c>
      <c r="E147" s="194" t="s">
        <v>2423</v>
      </c>
      <c r="F147" s="195" t="s">
        <v>2408</v>
      </c>
      <c r="G147" s="196" t="s">
        <v>2076</v>
      </c>
      <c r="H147" s="197">
        <v>1</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193</v>
      </c>
      <c r="AT147" s="205" t="s">
        <v>180</v>
      </c>
      <c r="AU147" s="205" t="s">
        <v>87</v>
      </c>
      <c r="AY147" s="18" t="s">
        <v>177</v>
      </c>
      <c r="BE147" s="206">
        <f t="shared" si="4"/>
        <v>0</v>
      </c>
      <c r="BF147" s="206">
        <f t="shared" si="5"/>
        <v>0</v>
      </c>
      <c r="BG147" s="206">
        <f t="shared" si="6"/>
        <v>0</v>
      </c>
      <c r="BH147" s="206">
        <f t="shared" si="7"/>
        <v>0</v>
      </c>
      <c r="BI147" s="206">
        <f t="shared" si="8"/>
        <v>0</v>
      </c>
      <c r="BJ147" s="18" t="s">
        <v>87</v>
      </c>
      <c r="BK147" s="206">
        <f t="shared" si="9"/>
        <v>0</v>
      </c>
      <c r="BL147" s="18" t="s">
        <v>193</v>
      </c>
      <c r="BM147" s="205" t="s">
        <v>2424</v>
      </c>
    </row>
    <row r="148" spans="1:65" s="2" customFormat="1" ht="16.5" customHeight="1">
      <c r="A148" s="35"/>
      <c r="B148" s="36"/>
      <c r="C148" s="193" t="s">
        <v>301</v>
      </c>
      <c r="D148" s="193" t="s">
        <v>180</v>
      </c>
      <c r="E148" s="194" t="s">
        <v>2425</v>
      </c>
      <c r="F148" s="195" t="s">
        <v>2426</v>
      </c>
      <c r="G148" s="196" t="s">
        <v>2076</v>
      </c>
      <c r="H148" s="197">
        <v>1</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193</v>
      </c>
      <c r="AT148" s="205" t="s">
        <v>180</v>
      </c>
      <c r="AU148" s="205" t="s">
        <v>87</v>
      </c>
      <c r="AY148" s="18" t="s">
        <v>177</v>
      </c>
      <c r="BE148" s="206">
        <f t="shared" si="4"/>
        <v>0</v>
      </c>
      <c r="BF148" s="206">
        <f t="shared" si="5"/>
        <v>0</v>
      </c>
      <c r="BG148" s="206">
        <f t="shared" si="6"/>
        <v>0</v>
      </c>
      <c r="BH148" s="206">
        <f t="shared" si="7"/>
        <v>0</v>
      </c>
      <c r="BI148" s="206">
        <f t="shared" si="8"/>
        <v>0</v>
      </c>
      <c r="BJ148" s="18" t="s">
        <v>87</v>
      </c>
      <c r="BK148" s="206">
        <f t="shared" si="9"/>
        <v>0</v>
      </c>
      <c r="BL148" s="18" t="s">
        <v>193</v>
      </c>
      <c r="BM148" s="205" t="s">
        <v>2427</v>
      </c>
    </row>
    <row r="149" spans="1:65" s="2" customFormat="1" ht="16.5" customHeight="1">
      <c r="A149" s="35"/>
      <c r="B149" s="36"/>
      <c r="C149" s="193" t="s">
        <v>305</v>
      </c>
      <c r="D149" s="193" t="s">
        <v>180</v>
      </c>
      <c r="E149" s="194" t="s">
        <v>2428</v>
      </c>
      <c r="F149" s="195" t="s">
        <v>2414</v>
      </c>
      <c r="G149" s="196" t="s">
        <v>2076</v>
      </c>
      <c r="H149" s="197">
        <v>1</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193</v>
      </c>
      <c r="AT149" s="205" t="s">
        <v>180</v>
      </c>
      <c r="AU149" s="205" t="s">
        <v>87</v>
      </c>
      <c r="AY149" s="18" t="s">
        <v>177</v>
      </c>
      <c r="BE149" s="206">
        <f t="shared" si="4"/>
        <v>0</v>
      </c>
      <c r="BF149" s="206">
        <f t="shared" si="5"/>
        <v>0</v>
      </c>
      <c r="BG149" s="206">
        <f t="shared" si="6"/>
        <v>0</v>
      </c>
      <c r="BH149" s="206">
        <f t="shared" si="7"/>
        <v>0</v>
      </c>
      <c r="BI149" s="206">
        <f t="shared" si="8"/>
        <v>0</v>
      </c>
      <c r="BJ149" s="18" t="s">
        <v>87</v>
      </c>
      <c r="BK149" s="206">
        <f t="shared" si="9"/>
        <v>0</v>
      </c>
      <c r="BL149" s="18" t="s">
        <v>193</v>
      </c>
      <c r="BM149" s="205" t="s">
        <v>2429</v>
      </c>
    </row>
    <row r="150" spans="1:65" s="2" customFormat="1" ht="24.2" customHeight="1">
      <c r="A150" s="35"/>
      <c r="B150" s="36"/>
      <c r="C150" s="193" t="s">
        <v>312</v>
      </c>
      <c r="D150" s="193" t="s">
        <v>180</v>
      </c>
      <c r="E150" s="194" t="s">
        <v>2430</v>
      </c>
      <c r="F150" s="195" t="s">
        <v>2431</v>
      </c>
      <c r="G150" s="196" t="s">
        <v>2076</v>
      </c>
      <c r="H150" s="197">
        <v>1</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193</v>
      </c>
      <c r="AT150" s="205" t="s">
        <v>180</v>
      </c>
      <c r="AU150" s="205" t="s">
        <v>87</v>
      </c>
      <c r="AY150" s="18" t="s">
        <v>177</v>
      </c>
      <c r="BE150" s="206">
        <f t="shared" si="4"/>
        <v>0</v>
      </c>
      <c r="BF150" s="206">
        <f t="shared" si="5"/>
        <v>0</v>
      </c>
      <c r="BG150" s="206">
        <f t="shared" si="6"/>
        <v>0</v>
      </c>
      <c r="BH150" s="206">
        <f t="shared" si="7"/>
        <v>0</v>
      </c>
      <c r="BI150" s="206">
        <f t="shared" si="8"/>
        <v>0</v>
      </c>
      <c r="BJ150" s="18" t="s">
        <v>87</v>
      </c>
      <c r="BK150" s="206">
        <f t="shared" si="9"/>
        <v>0</v>
      </c>
      <c r="BL150" s="18" t="s">
        <v>193</v>
      </c>
      <c r="BM150" s="205" t="s">
        <v>2432</v>
      </c>
    </row>
    <row r="151" spans="1:65" s="2" customFormat="1" ht="16.5" customHeight="1">
      <c r="A151" s="35"/>
      <c r="B151" s="36"/>
      <c r="C151" s="193" t="s">
        <v>317</v>
      </c>
      <c r="D151" s="193" t="s">
        <v>180</v>
      </c>
      <c r="E151" s="194" t="s">
        <v>2433</v>
      </c>
      <c r="F151" s="195" t="s">
        <v>2411</v>
      </c>
      <c r="G151" s="196" t="s">
        <v>2076</v>
      </c>
      <c r="H151" s="197">
        <v>1</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193</v>
      </c>
      <c r="AT151" s="205" t="s">
        <v>180</v>
      </c>
      <c r="AU151" s="205" t="s">
        <v>87</v>
      </c>
      <c r="AY151" s="18" t="s">
        <v>177</v>
      </c>
      <c r="BE151" s="206">
        <f t="shared" si="4"/>
        <v>0</v>
      </c>
      <c r="BF151" s="206">
        <f t="shared" si="5"/>
        <v>0</v>
      </c>
      <c r="BG151" s="206">
        <f t="shared" si="6"/>
        <v>0</v>
      </c>
      <c r="BH151" s="206">
        <f t="shared" si="7"/>
        <v>0</v>
      </c>
      <c r="BI151" s="206">
        <f t="shared" si="8"/>
        <v>0</v>
      </c>
      <c r="BJ151" s="18" t="s">
        <v>87</v>
      </c>
      <c r="BK151" s="206">
        <f t="shared" si="9"/>
        <v>0</v>
      </c>
      <c r="BL151" s="18" t="s">
        <v>193</v>
      </c>
      <c r="BM151" s="205" t="s">
        <v>2434</v>
      </c>
    </row>
    <row r="152" spans="1:65" s="2" customFormat="1" ht="16.5" customHeight="1">
      <c r="A152" s="35"/>
      <c r="B152" s="36"/>
      <c r="C152" s="193" t="s">
        <v>321</v>
      </c>
      <c r="D152" s="193" t="s">
        <v>180</v>
      </c>
      <c r="E152" s="194" t="s">
        <v>2435</v>
      </c>
      <c r="F152" s="195" t="s">
        <v>2436</v>
      </c>
      <c r="G152" s="196" t="s">
        <v>2076</v>
      </c>
      <c r="H152" s="197">
        <v>2</v>
      </c>
      <c r="I152" s="198"/>
      <c r="J152" s="199">
        <f t="shared" si="0"/>
        <v>0</v>
      </c>
      <c r="K152" s="200"/>
      <c r="L152" s="40"/>
      <c r="M152" s="201" t="s">
        <v>1</v>
      </c>
      <c r="N152" s="202" t="s">
        <v>45</v>
      </c>
      <c r="O152" s="72"/>
      <c r="P152" s="203">
        <f t="shared" si="1"/>
        <v>0</v>
      </c>
      <c r="Q152" s="203">
        <v>0</v>
      </c>
      <c r="R152" s="203">
        <f t="shared" si="2"/>
        <v>0</v>
      </c>
      <c r="S152" s="203">
        <v>0</v>
      </c>
      <c r="T152" s="204">
        <f t="shared" si="3"/>
        <v>0</v>
      </c>
      <c r="U152" s="35"/>
      <c r="V152" s="35"/>
      <c r="W152" s="35"/>
      <c r="X152" s="35"/>
      <c r="Y152" s="35"/>
      <c r="Z152" s="35"/>
      <c r="AA152" s="35"/>
      <c r="AB152" s="35"/>
      <c r="AC152" s="35"/>
      <c r="AD152" s="35"/>
      <c r="AE152" s="35"/>
      <c r="AR152" s="205" t="s">
        <v>193</v>
      </c>
      <c r="AT152" s="205" t="s">
        <v>180</v>
      </c>
      <c r="AU152" s="205" t="s">
        <v>87</v>
      </c>
      <c r="AY152" s="18" t="s">
        <v>177</v>
      </c>
      <c r="BE152" s="206">
        <f t="shared" si="4"/>
        <v>0</v>
      </c>
      <c r="BF152" s="206">
        <f t="shared" si="5"/>
        <v>0</v>
      </c>
      <c r="BG152" s="206">
        <f t="shared" si="6"/>
        <v>0</v>
      </c>
      <c r="BH152" s="206">
        <f t="shared" si="7"/>
        <v>0</v>
      </c>
      <c r="BI152" s="206">
        <f t="shared" si="8"/>
        <v>0</v>
      </c>
      <c r="BJ152" s="18" t="s">
        <v>87</v>
      </c>
      <c r="BK152" s="206">
        <f t="shared" si="9"/>
        <v>0</v>
      </c>
      <c r="BL152" s="18" t="s">
        <v>193</v>
      </c>
      <c r="BM152" s="205" t="s">
        <v>2437</v>
      </c>
    </row>
    <row r="153" spans="1:65" s="2" customFormat="1" ht="16.5" customHeight="1">
      <c r="A153" s="35"/>
      <c r="B153" s="36"/>
      <c r="C153" s="193" t="s">
        <v>326</v>
      </c>
      <c r="D153" s="193" t="s">
        <v>180</v>
      </c>
      <c r="E153" s="194" t="s">
        <v>2438</v>
      </c>
      <c r="F153" s="195" t="s">
        <v>2439</v>
      </c>
      <c r="G153" s="196" t="s">
        <v>2076</v>
      </c>
      <c r="H153" s="197">
        <v>2</v>
      </c>
      <c r="I153" s="198"/>
      <c r="J153" s="199">
        <f t="shared" si="0"/>
        <v>0</v>
      </c>
      <c r="K153" s="200"/>
      <c r="L153" s="40"/>
      <c r="M153" s="201" t="s">
        <v>1</v>
      </c>
      <c r="N153" s="202" t="s">
        <v>45</v>
      </c>
      <c r="O153" s="72"/>
      <c r="P153" s="203">
        <f t="shared" si="1"/>
        <v>0</v>
      </c>
      <c r="Q153" s="203">
        <v>0</v>
      </c>
      <c r="R153" s="203">
        <f t="shared" si="2"/>
        <v>0</v>
      </c>
      <c r="S153" s="203">
        <v>0</v>
      </c>
      <c r="T153" s="204">
        <f t="shared" si="3"/>
        <v>0</v>
      </c>
      <c r="U153" s="35"/>
      <c r="V153" s="35"/>
      <c r="W153" s="35"/>
      <c r="X153" s="35"/>
      <c r="Y153" s="35"/>
      <c r="Z153" s="35"/>
      <c r="AA153" s="35"/>
      <c r="AB153" s="35"/>
      <c r="AC153" s="35"/>
      <c r="AD153" s="35"/>
      <c r="AE153" s="35"/>
      <c r="AR153" s="205" t="s">
        <v>193</v>
      </c>
      <c r="AT153" s="205" t="s">
        <v>180</v>
      </c>
      <c r="AU153" s="205" t="s">
        <v>87</v>
      </c>
      <c r="AY153" s="18" t="s">
        <v>177</v>
      </c>
      <c r="BE153" s="206">
        <f t="shared" si="4"/>
        <v>0</v>
      </c>
      <c r="BF153" s="206">
        <f t="shared" si="5"/>
        <v>0</v>
      </c>
      <c r="BG153" s="206">
        <f t="shared" si="6"/>
        <v>0</v>
      </c>
      <c r="BH153" s="206">
        <f t="shared" si="7"/>
        <v>0</v>
      </c>
      <c r="BI153" s="206">
        <f t="shared" si="8"/>
        <v>0</v>
      </c>
      <c r="BJ153" s="18" t="s">
        <v>87</v>
      </c>
      <c r="BK153" s="206">
        <f t="shared" si="9"/>
        <v>0</v>
      </c>
      <c r="BL153" s="18" t="s">
        <v>193</v>
      </c>
      <c r="BM153" s="205" t="s">
        <v>2440</v>
      </c>
    </row>
    <row r="154" spans="1:65" s="2" customFormat="1" ht="16.5" customHeight="1">
      <c r="A154" s="35"/>
      <c r="B154" s="36"/>
      <c r="C154" s="193" t="s">
        <v>331</v>
      </c>
      <c r="D154" s="193" t="s">
        <v>180</v>
      </c>
      <c r="E154" s="194" t="s">
        <v>2441</v>
      </c>
      <c r="F154" s="195" t="s">
        <v>2442</v>
      </c>
      <c r="G154" s="196" t="s">
        <v>2076</v>
      </c>
      <c r="H154" s="197">
        <v>2</v>
      </c>
      <c r="I154" s="198"/>
      <c r="J154" s="199">
        <f t="shared" si="0"/>
        <v>0</v>
      </c>
      <c r="K154" s="200"/>
      <c r="L154" s="40"/>
      <c r="M154" s="201" t="s">
        <v>1</v>
      </c>
      <c r="N154" s="202" t="s">
        <v>45</v>
      </c>
      <c r="O154" s="72"/>
      <c r="P154" s="203">
        <f t="shared" si="1"/>
        <v>0</v>
      </c>
      <c r="Q154" s="203">
        <v>0</v>
      </c>
      <c r="R154" s="203">
        <f t="shared" si="2"/>
        <v>0</v>
      </c>
      <c r="S154" s="203">
        <v>0</v>
      </c>
      <c r="T154" s="204">
        <f t="shared" si="3"/>
        <v>0</v>
      </c>
      <c r="U154" s="35"/>
      <c r="V154" s="35"/>
      <c r="W154" s="35"/>
      <c r="X154" s="35"/>
      <c r="Y154" s="35"/>
      <c r="Z154" s="35"/>
      <c r="AA154" s="35"/>
      <c r="AB154" s="35"/>
      <c r="AC154" s="35"/>
      <c r="AD154" s="35"/>
      <c r="AE154" s="35"/>
      <c r="AR154" s="205" t="s">
        <v>193</v>
      </c>
      <c r="AT154" s="205" t="s">
        <v>180</v>
      </c>
      <c r="AU154" s="205" t="s">
        <v>87</v>
      </c>
      <c r="AY154" s="18" t="s">
        <v>177</v>
      </c>
      <c r="BE154" s="206">
        <f t="shared" si="4"/>
        <v>0</v>
      </c>
      <c r="BF154" s="206">
        <f t="shared" si="5"/>
        <v>0</v>
      </c>
      <c r="BG154" s="206">
        <f t="shared" si="6"/>
        <v>0</v>
      </c>
      <c r="BH154" s="206">
        <f t="shared" si="7"/>
        <v>0</v>
      </c>
      <c r="BI154" s="206">
        <f t="shared" si="8"/>
        <v>0</v>
      </c>
      <c r="BJ154" s="18" t="s">
        <v>87</v>
      </c>
      <c r="BK154" s="206">
        <f t="shared" si="9"/>
        <v>0</v>
      </c>
      <c r="BL154" s="18" t="s">
        <v>193</v>
      </c>
      <c r="BM154" s="205" t="s">
        <v>2443</v>
      </c>
    </row>
    <row r="155" spans="1:65" s="2" customFormat="1" ht="21.75" customHeight="1">
      <c r="A155" s="35"/>
      <c r="B155" s="36"/>
      <c r="C155" s="193" t="s">
        <v>335</v>
      </c>
      <c r="D155" s="193" t="s">
        <v>180</v>
      </c>
      <c r="E155" s="194" t="s">
        <v>2444</v>
      </c>
      <c r="F155" s="195" t="s">
        <v>2445</v>
      </c>
      <c r="G155" s="196" t="s">
        <v>2076</v>
      </c>
      <c r="H155" s="197">
        <v>1</v>
      </c>
      <c r="I155" s="198"/>
      <c r="J155" s="199">
        <f t="shared" si="0"/>
        <v>0</v>
      </c>
      <c r="K155" s="200"/>
      <c r="L155" s="40"/>
      <c r="M155" s="201" t="s">
        <v>1</v>
      </c>
      <c r="N155" s="202" t="s">
        <v>45</v>
      </c>
      <c r="O155" s="72"/>
      <c r="P155" s="203">
        <f t="shared" si="1"/>
        <v>0</v>
      </c>
      <c r="Q155" s="203">
        <v>0</v>
      </c>
      <c r="R155" s="203">
        <f t="shared" si="2"/>
        <v>0</v>
      </c>
      <c r="S155" s="203">
        <v>0</v>
      </c>
      <c r="T155" s="204">
        <f t="shared" si="3"/>
        <v>0</v>
      </c>
      <c r="U155" s="35"/>
      <c r="V155" s="35"/>
      <c r="W155" s="35"/>
      <c r="X155" s="35"/>
      <c r="Y155" s="35"/>
      <c r="Z155" s="35"/>
      <c r="AA155" s="35"/>
      <c r="AB155" s="35"/>
      <c r="AC155" s="35"/>
      <c r="AD155" s="35"/>
      <c r="AE155" s="35"/>
      <c r="AR155" s="205" t="s">
        <v>193</v>
      </c>
      <c r="AT155" s="205" t="s">
        <v>180</v>
      </c>
      <c r="AU155" s="205" t="s">
        <v>87</v>
      </c>
      <c r="AY155" s="18" t="s">
        <v>177</v>
      </c>
      <c r="BE155" s="206">
        <f t="shared" si="4"/>
        <v>0</v>
      </c>
      <c r="BF155" s="206">
        <f t="shared" si="5"/>
        <v>0</v>
      </c>
      <c r="BG155" s="206">
        <f t="shared" si="6"/>
        <v>0</v>
      </c>
      <c r="BH155" s="206">
        <f t="shared" si="7"/>
        <v>0</v>
      </c>
      <c r="BI155" s="206">
        <f t="shared" si="8"/>
        <v>0</v>
      </c>
      <c r="BJ155" s="18" t="s">
        <v>87</v>
      </c>
      <c r="BK155" s="206">
        <f t="shared" si="9"/>
        <v>0</v>
      </c>
      <c r="BL155" s="18" t="s">
        <v>193</v>
      </c>
      <c r="BM155" s="205" t="s">
        <v>2446</v>
      </c>
    </row>
    <row r="156" spans="1:65" s="2" customFormat="1" ht="16.5" customHeight="1">
      <c r="A156" s="35"/>
      <c r="B156" s="36"/>
      <c r="C156" s="193" t="s">
        <v>339</v>
      </c>
      <c r="D156" s="193" t="s">
        <v>180</v>
      </c>
      <c r="E156" s="194" t="s">
        <v>2447</v>
      </c>
      <c r="F156" s="195" t="s">
        <v>2448</v>
      </c>
      <c r="G156" s="196" t="s">
        <v>2076</v>
      </c>
      <c r="H156" s="197">
        <v>2</v>
      </c>
      <c r="I156" s="198"/>
      <c r="J156" s="199">
        <f t="shared" ref="J156:J187" si="10">ROUND(I156*H156,2)</f>
        <v>0</v>
      </c>
      <c r="K156" s="200"/>
      <c r="L156" s="40"/>
      <c r="M156" s="201" t="s">
        <v>1</v>
      </c>
      <c r="N156" s="202" t="s">
        <v>45</v>
      </c>
      <c r="O156" s="72"/>
      <c r="P156" s="203">
        <f t="shared" ref="P156:P187" si="11">O156*H156</f>
        <v>0</v>
      </c>
      <c r="Q156" s="203">
        <v>0</v>
      </c>
      <c r="R156" s="203">
        <f t="shared" ref="R156:R187" si="12">Q156*H156</f>
        <v>0</v>
      </c>
      <c r="S156" s="203">
        <v>0</v>
      </c>
      <c r="T156" s="204">
        <f t="shared" ref="T156:T187" si="13">S156*H156</f>
        <v>0</v>
      </c>
      <c r="U156" s="35"/>
      <c r="V156" s="35"/>
      <c r="W156" s="35"/>
      <c r="X156" s="35"/>
      <c r="Y156" s="35"/>
      <c r="Z156" s="35"/>
      <c r="AA156" s="35"/>
      <c r="AB156" s="35"/>
      <c r="AC156" s="35"/>
      <c r="AD156" s="35"/>
      <c r="AE156" s="35"/>
      <c r="AR156" s="205" t="s">
        <v>193</v>
      </c>
      <c r="AT156" s="205" t="s">
        <v>180</v>
      </c>
      <c r="AU156" s="205" t="s">
        <v>87</v>
      </c>
      <c r="AY156" s="18" t="s">
        <v>177</v>
      </c>
      <c r="BE156" s="206">
        <f t="shared" ref="BE156:BE187" si="14">IF(N156="základní",J156,0)</f>
        <v>0</v>
      </c>
      <c r="BF156" s="206">
        <f t="shared" ref="BF156:BF187" si="15">IF(N156="snížená",J156,0)</f>
        <v>0</v>
      </c>
      <c r="BG156" s="206">
        <f t="shared" ref="BG156:BG187" si="16">IF(N156="zákl. přenesená",J156,0)</f>
        <v>0</v>
      </c>
      <c r="BH156" s="206">
        <f t="shared" ref="BH156:BH187" si="17">IF(N156="sníž. přenesená",J156,0)</f>
        <v>0</v>
      </c>
      <c r="BI156" s="206">
        <f t="shared" ref="BI156:BI187" si="18">IF(N156="nulová",J156,0)</f>
        <v>0</v>
      </c>
      <c r="BJ156" s="18" t="s">
        <v>87</v>
      </c>
      <c r="BK156" s="206">
        <f t="shared" ref="BK156:BK187" si="19">ROUND(I156*H156,2)</f>
        <v>0</v>
      </c>
      <c r="BL156" s="18" t="s">
        <v>193</v>
      </c>
      <c r="BM156" s="205" t="s">
        <v>2449</v>
      </c>
    </row>
    <row r="157" spans="1:65" s="2" customFormat="1" ht="16.5" customHeight="1">
      <c r="A157" s="35"/>
      <c r="B157" s="36"/>
      <c r="C157" s="193" t="s">
        <v>344</v>
      </c>
      <c r="D157" s="193" t="s">
        <v>180</v>
      </c>
      <c r="E157" s="194" t="s">
        <v>2450</v>
      </c>
      <c r="F157" s="195" t="s">
        <v>2363</v>
      </c>
      <c r="G157" s="196" t="s">
        <v>2076</v>
      </c>
      <c r="H157" s="197">
        <v>1</v>
      </c>
      <c r="I157" s="198"/>
      <c r="J157" s="199">
        <f t="shared" si="10"/>
        <v>0</v>
      </c>
      <c r="K157" s="200"/>
      <c r="L157" s="40"/>
      <c r="M157" s="201" t="s">
        <v>1</v>
      </c>
      <c r="N157" s="202" t="s">
        <v>45</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193</v>
      </c>
      <c r="AT157" s="205" t="s">
        <v>180</v>
      </c>
      <c r="AU157" s="205" t="s">
        <v>87</v>
      </c>
      <c r="AY157" s="18" t="s">
        <v>177</v>
      </c>
      <c r="BE157" s="206">
        <f t="shared" si="14"/>
        <v>0</v>
      </c>
      <c r="BF157" s="206">
        <f t="shared" si="15"/>
        <v>0</v>
      </c>
      <c r="BG157" s="206">
        <f t="shared" si="16"/>
        <v>0</v>
      </c>
      <c r="BH157" s="206">
        <f t="shared" si="17"/>
        <v>0</v>
      </c>
      <c r="BI157" s="206">
        <f t="shared" si="18"/>
        <v>0</v>
      </c>
      <c r="BJ157" s="18" t="s">
        <v>87</v>
      </c>
      <c r="BK157" s="206">
        <f t="shared" si="19"/>
        <v>0</v>
      </c>
      <c r="BL157" s="18" t="s">
        <v>193</v>
      </c>
      <c r="BM157" s="205" t="s">
        <v>2451</v>
      </c>
    </row>
    <row r="158" spans="1:65" s="2" customFormat="1" ht="16.5" customHeight="1">
      <c r="A158" s="35"/>
      <c r="B158" s="36"/>
      <c r="C158" s="193" t="s">
        <v>348</v>
      </c>
      <c r="D158" s="193" t="s">
        <v>180</v>
      </c>
      <c r="E158" s="194" t="s">
        <v>2452</v>
      </c>
      <c r="F158" s="195" t="s">
        <v>2453</v>
      </c>
      <c r="G158" s="196" t="s">
        <v>2076</v>
      </c>
      <c r="H158" s="197">
        <v>5</v>
      </c>
      <c r="I158" s="198"/>
      <c r="J158" s="199">
        <f t="shared" si="10"/>
        <v>0</v>
      </c>
      <c r="K158" s="200"/>
      <c r="L158" s="40"/>
      <c r="M158" s="201" t="s">
        <v>1</v>
      </c>
      <c r="N158" s="202" t="s">
        <v>45</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193</v>
      </c>
      <c r="AT158" s="205" t="s">
        <v>180</v>
      </c>
      <c r="AU158" s="205" t="s">
        <v>87</v>
      </c>
      <c r="AY158" s="18" t="s">
        <v>177</v>
      </c>
      <c r="BE158" s="206">
        <f t="shared" si="14"/>
        <v>0</v>
      </c>
      <c r="BF158" s="206">
        <f t="shared" si="15"/>
        <v>0</v>
      </c>
      <c r="BG158" s="206">
        <f t="shared" si="16"/>
        <v>0</v>
      </c>
      <c r="BH158" s="206">
        <f t="shared" si="17"/>
        <v>0</v>
      </c>
      <c r="BI158" s="206">
        <f t="shared" si="18"/>
        <v>0</v>
      </c>
      <c r="BJ158" s="18" t="s">
        <v>87</v>
      </c>
      <c r="BK158" s="206">
        <f t="shared" si="19"/>
        <v>0</v>
      </c>
      <c r="BL158" s="18" t="s">
        <v>193</v>
      </c>
      <c r="BM158" s="205" t="s">
        <v>2454</v>
      </c>
    </row>
    <row r="159" spans="1:65" s="2" customFormat="1" ht="16.5" customHeight="1">
      <c r="A159" s="35"/>
      <c r="B159" s="36"/>
      <c r="C159" s="193" t="s">
        <v>352</v>
      </c>
      <c r="D159" s="193" t="s">
        <v>180</v>
      </c>
      <c r="E159" s="194" t="s">
        <v>2455</v>
      </c>
      <c r="F159" s="195" t="s">
        <v>2408</v>
      </c>
      <c r="G159" s="196" t="s">
        <v>2076</v>
      </c>
      <c r="H159" s="197">
        <v>5</v>
      </c>
      <c r="I159" s="198"/>
      <c r="J159" s="199">
        <f t="shared" si="10"/>
        <v>0</v>
      </c>
      <c r="K159" s="200"/>
      <c r="L159" s="40"/>
      <c r="M159" s="201" t="s">
        <v>1</v>
      </c>
      <c r="N159" s="202" t="s">
        <v>45</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193</v>
      </c>
      <c r="AT159" s="205" t="s">
        <v>180</v>
      </c>
      <c r="AU159" s="205" t="s">
        <v>87</v>
      </c>
      <c r="AY159" s="18" t="s">
        <v>177</v>
      </c>
      <c r="BE159" s="206">
        <f t="shared" si="14"/>
        <v>0</v>
      </c>
      <c r="BF159" s="206">
        <f t="shared" si="15"/>
        <v>0</v>
      </c>
      <c r="BG159" s="206">
        <f t="shared" si="16"/>
        <v>0</v>
      </c>
      <c r="BH159" s="206">
        <f t="shared" si="17"/>
        <v>0</v>
      </c>
      <c r="BI159" s="206">
        <f t="shared" si="18"/>
        <v>0</v>
      </c>
      <c r="BJ159" s="18" t="s">
        <v>87</v>
      </c>
      <c r="BK159" s="206">
        <f t="shared" si="19"/>
        <v>0</v>
      </c>
      <c r="BL159" s="18" t="s">
        <v>193</v>
      </c>
      <c r="BM159" s="205" t="s">
        <v>2456</v>
      </c>
    </row>
    <row r="160" spans="1:65" s="2" customFormat="1" ht="16.5" customHeight="1">
      <c r="A160" s="35"/>
      <c r="B160" s="36"/>
      <c r="C160" s="193" t="s">
        <v>356</v>
      </c>
      <c r="D160" s="193" t="s">
        <v>180</v>
      </c>
      <c r="E160" s="194" t="s">
        <v>2457</v>
      </c>
      <c r="F160" s="195" t="s">
        <v>2458</v>
      </c>
      <c r="G160" s="196" t="s">
        <v>2076</v>
      </c>
      <c r="H160" s="197">
        <v>2</v>
      </c>
      <c r="I160" s="198"/>
      <c r="J160" s="199">
        <f t="shared" si="10"/>
        <v>0</v>
      </c>
      <c r="K160" s="200"/>
      <c r="L160" s="40"/>
      <c r="M160" s="201" t="s">
        <v>1</v>
      </c>
      <c r="N160" s="202" t="s">
        <v>45</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193</v>
      </c>
      <c r="AT160" s="205" t="s">
        <v>180</v>
      </c>
      <c r="AU160" s="205" t="s">
        <v>87</v>
      </c>
      <c r="AY160" s="18" t="s">
        <v>177</v>
      </c>
      <c r="BE160" s="206">
        <f t="shared" si="14"/>
        <v>0</v>
      </c>
      <c r="BF160" s="206">
        <f t="shared" si="15"/>
        <v>0</v>
      </c>
      <c r="BG160" s="206">
        <f t="shared" si="16"/>
        <v>0</v>
      </c>
      <c r="BH160" s="206">
        <f t="shared" si="17"/>
        <v>0</v>
      </c>
      <c r="BI160" s="206">
        <f t="shared" si="18"/>
        <v>0</v>
      </c>
      <c r="BJ160" s="18" t="s">
        <v>87</v>
      </c>
      <c r="BK160" s="206">
        <f t="shared" si="19"/>
        <v>0</v>
      </c>
      <c r="BL160" s="18" t="s">
        <v>193</v>
      </c>
      <c r="BM160" s="205" t="s">
        <v>2459</v>
      </c>
    </row>
    <row r="161" spans="1:65" s="2" customFormat="1" ht="16.5" customHeight="1">
      <c r="A161" s="35"/>
      <c r="B161" s="36"/>
      <c r="C161" s="193" t="s">
        <v>361</v>
      </c>
      <c r="D161" s="193" t="s">
        <v>180</v>
      </c>
      <c r="E161" s="194" t="s">
        <v>2460</v>
      </c>
      <c r="F161" s="195" t="s">
        <v>2461</v>
      </c>
      <c r="G161" s="196" t="s">
        <v>2076</v>
      </c>
      <c r="H161" s="197">
        <v>2</v>
      </c>
      <c r="I161" s="198"/>
      <c r="J161" s="199">
        <f t="shared" si="10"/>
        <v>0</v>
      </c>
      <c r="K161" s="200"/>
      <c r="L161" s="40"/>
      <c r="M161" s="201" t="s">
        <v>1</v>
      </c>
      <c r="N161" s="202" t="s">
        <v>45</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193</v>
      </c>
      <c r="AT161" s="205" t="s">
        <v>180</v>
      </c>
      <c r="AU161" s="205" t="s">
        <v>87</v>
      </c>
      <c r="AY161" s="18" t="s">
        <v>177</v>
      </c>
      <c r="BE161" s="206">
        <f t="shared" si="14"/>
        <v>0</v>
      </c>
      <c r="BF161" s="206">
        <f t="shared" si="15"/>
        <v>0</v>
      </c>
      <c r="BG161" s="206">
        <f t="shared" si="16"/>
        <v>0</v>
      </c>
      <c r="BH161" s="206">
        <f t="shared" si="17"/>
        <v>0</v>
      </c>
      <c r="BI161" s="206">
        <f t="shared" si="18"/>
        <v>0</v>
      </c>
      <c r="BJ161" s="18" t="s">
        <v>87</v>
      </c>
      <c r="BK161" s="206">
        <f t="shared" si="19"/>
        <v>0</v>
      </c>
      <c r="BL161" s="18" t="s">
        <v>193</v>
      </c>
      <c r="BM161" s="205" t="s">
        <v>2462</v>
      </c>
    </row>
    <row r="162" spans="1:65" s="2" customFormat="1" ht="16.5" customHeight="1">
      <c r="A162" s="35"/>
      <c r="B162" s="36"/>
      <c r="C162" s="193" t="s">
        <v>365</v>
      </c>
      <c r="D162" s="193" t="s">
        <v>180</v>
      </c>
      <c r="E162" s="194" t="s">
        <v>2463</v>
      </c>
      <c r="F162" s="195" t="s">
        <v>2384</v>
      </c>
      <c r="G162" s="196" t="s">
        <v>2076</v>
      </c>
      <c r="H162" s="197">
        <v>23</v>
      </c>
      <c r="I162" s="198"/>
      <c r="J162" s="199">
        <f t="shared" si="10"/>
        <v>0</v>
      </c>
      <c r="K162" s="200"/>
      <c r="L162" s="40"/>
      <c r="M162" s="201" t="s">
        <v>1</v>
      </c>
      <c r="N162" s="202" t="s">
        <v>45</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193</v>
      </c>
      <c r="AT162" s="205" t="s">
        <v>180</v>
      </c>
      <c r="AU162" s="205" t="s">
        <v>87</v>
      </c>
      <c r="AY162" s="18" t="s">
        <v>177</v>
      </c>
      <c r="BE162" s="206">
        <f t="shared" si="14"/>
        <v>0</v>
      </c>
      <c r="BF162" s="206">
        <f t="shared" si="15"/>
        <v>0</v>
      </c>
      <c r="BG162" s="206">
        <f t="shared" si="16"/>
        <v>0</v>
      </c>
      <c r="BH162" s="206">
        <f t="shared" si="17"/>
        <v>0</v>
      </c>
      <c r="BI162" s="206">
        <f t="shared" si="18"/>
        <v>0</v>
      </c>
      <c r="BJ162" s="18" t="s">
        <v>87</v>
      </c>
      <c r="BK162" s="206">
        <f t="shared" si="19"/>
        <v>0</v>
      </c>
      <c r="BL162" s="18" t="s">
        <v>193</v>
      </c>
      <c r="BM162" s="205" t="s">
        <v>2464</v>
      </c>
    </row>
    <row r="163" spans="1:65" s="2" customFormat="1" ht="16.5" customHeight="1">
      <c r="A163" s="35"/>
      <c r="B163" s="36"/>
      <c r="C163" s="193" t="s">
        <v>371</v>
      </c>
      <c r="D163" s="193" t="s">
        <v>180</v>
      </c>
      <c r="E163" s="194" t="s">
        <v>2465</v>
      </c>
      <c r="F163" s="195" t="s">
        <v>2466</v>
      </c>
      <c r="G163" s="196" t="s">
        <v>2076</v>
      </c>
      <c r="H163" s="197">
        <v>20</v>
      </c>
      <c r="I163" s="198"/>
      <c r="J163" s="199">
        <f t="shared" si="10"/>
        <v>0</v>
      </c>
      <c r="K163" s="200"/>
      <c r="L163" s="40"/>
      <c r="M163" s="201" t="s">
        <v>1</v>
      </c>
      <c r="N163" s="202" t="s">
        <v>45</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193</v>
      </c>
      <c r="AT163" s="205" t="s">
        <v>180</v>
      </c>
      <c r="AU163" s="205" t="s">
        <v>87</v>
      </c>
      <c r="AY163" s="18" t="s">
        <v>177</v>
      </c>
      <c r="BE163" s="206">
        <f t="shared" si="14"/>
        <v>0</v>
      </c>
      <c r="BF163" s="206">
        <f t="shared" si="15"/>
        <v>0</v>
      </c>
      <c r="BG163" s="206">
        <f t="shared" si="16"/>
        <v>0</v>
      </c>
      <c r="BH163" s="206">
        <f t="shared" si="17"/>
        <v>0</v>
      </c>
      <c r="BI163" s="206">
        <f t="shared" si="18"/>
        <v>0</v>
      </c>
      <c r="BJ163" s="18" t="s">
        <v>87</v>
      </c>
      <c r="BK163" s="206">
        <f t="shared" si="19"/>
        <v>0</v>
      </c>
      <c r="BL163" s="18" t="s">
        <v>193</v>
      </c>
      <c r="BM163" s="205" t="s">
        <v>2467</v>
      </c>
    </row>
    <row r="164" spans="1:65" s="2" customFormat="1" ht="16.5" customHeight="1">
      <c r="A164" s="35"/>
      <c r="B164" s="36"/>
      <c r="C164" s="193" t="s">
        <v>377</v>
      </c>
      <c r="D164" s="193" t="s">
        <v>180</v>
      </c>
      <c r="E164" s="194" t="s">
        <v>2468</v>
      </c>
      <c r="F164" s="195" t="s">
        <v>2469</v>
      </c>
      <c r="G164" s="196" t="s">
        <v>2076</v>
      </c>
      <c r="H164" s="197">
        <v>5</v>
      </c>
      <c r="I164" s="198"/>
      <c r="J164" s="199">
        <f t="shared" si="10"/>
        <v>0</v>
      </c>
      <c r="K164" s="200"/>
      <c r="L164" s="40"/>
      <c r="M164" s="201" t="s">
        <v>1</v>
      </c>
      <c r="N164" s="202" t="s">
        <v>45</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193</v>
      </c>
      <c r="AT164" s="205" t="s">
        <v>180</v>
      </c>
      <c r="AU164" s="205" t="s">
        <v>87</v>
      </c>
      <c r="AY164" s="18" t="s">
        <v>177</v>
      </c>
      <c r="BE164" s="206">
        <f t="shared" si="14"/>
        <v>0</v>
      </c>
      <c r="BF164" s="206">
        <f t="shared" si="15"/>
        <v>0</v>
      </c>
      <c r="BG164" s="206">
        <f t="shared" si="16"/>
        <v>0</v>
      </c>
      <c r="BH164" s="206">
        <f t="shared" si="17"/>
        <v>0</v>
      </c>
      <c r="BI164" s="206">
        <f t="shared" si="18"/>
        <v>0</v>
      </c>
      <c r="BJ164" s="18" t="s">
        <v>87</v>
      </c>
      <c r="BK164" s="206">
        <f t="shared" si="19"/>
        <v>0</v>
      </c>
      <c r="BL164" s="18" t="s">
        <v>193</v>
      </c>
      <c r="BM164" s="205" t="s">
        <v>2470</v>
      </c>
    </row>
    <row r="165" spans="1:65" s="2" customFormat="1" ht="16.5" customHeight="1">
      <c r="A165" s="35"/>
      <c r="B165" s="36"/>
      <c r="C165" s="193" t="s">
        <v>382</v>
      </c>
      <c r="D165" s="193" t="s">
        <v>180</v>
      </c>
      <c r="E165" s="194" t="s">
        <v>2471</v>
      </c>
      <c r="F165" s="195" t="s">
        <v>2366</v>
      </c>
      <c r="G165" s="196" t="s">
        <v>2076</v>
      </c>
      <c r="H165" s="197">
        <v>6</v>
      </c>
      <c r="I165" s="198"/>
      <c r="J165" s="199">
        <f t="shared" si="10"/>
        <v>0</v>
      </c>
      <c r="K165" s="200"/>
      <c r="L165" s="40"/>
      <c r="M165" s="201" t="s">
        <v>1</v>
      </c>
      <c r="N165" s="202" t="s">
        <v>45</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193</v>
      </c>
      <c r="AT165" s="205" t="s">
        <v>180</v>
      </c>
      <c r="AU165" s="205" t="s">
        <v>87</v>
      </c>
      <c r="AY165" s="18" t="s">
        <v>177</v>
      </c>
      <c r="BE165" s="206">
        <f t="shared" si="14"/>
        <v>0</v>
      </c>
      <c r="BF165" s="206">
        <f t="shared" si="15"/>
        <v>0</v>
      </c>
      <c r="BG165" s="206">
        <f t="shared" si="16"/>
        <v>0</v>
      </c>
      <c r="BH165" s="206">
        <f t="shared" si="17"/>
        <v>0</v>
      </c>
      <c r="BI165" s="206">
        <f t="shared" si="18"/>
        <v>0</v>
      </c>
      <c r="BJ165" s="18" t="s">
        <v>87</v>
      </c>
      <c r="BK165" s="206">
        <f t="shared" si="19"/>
        <v>0</v>
      </c>
      <c r="BL165" s="18" t="s">
        <v>193</v>
      </c>
      <c r="BM165" s="205" t="s">
        <v>2472</v>
      </c>
    </row>
    <row r="166" spans="1:65" s="2" customFormat="1" ht="16.5" customHeight="1">
      <c r="A166" s="35"/>
      <c r="B166" s="36"/>
      <c r="C166" s="193" t="s">
        <v>386</v>
      </c>
      <c r="D166" s="193" t="s">
        <v>180</v>
      </c>
      <c r="E166" s="194" t="s">
        <v>2473</v>
      </c>
      <c r="F166" s="195" t="s">
        <v>2474</v>
      </c>
      <c r="G166" s="196" t="s">
        <v>2076</v>
      </c>
      <c r="H166" s="197">
        <v>5</v>
      </c>
      <c r="I166" s="198"/>
      <c r="J166" s="199">
        <f t="shared" si="10"/>
        <v>0</v>
      </c>
      <c r="K166" s="200"/>
      <c r="L166" s="40"/>
      <c r="M166" s="201" t="s">
        <v>1</v>
      </c>
      <c r="N166" s="202" t="s">
        <v>45</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193</v>
      </c>
      <c r="AT166" s="205" t="s">
        <v>180</v>
      </c>
      <c r="AU166" s="205" t="s">
        <v>87</v>
      </c>
      <c r="AY166" s="18" t="s">
        <v>177</v>
      </c>
      <c r="BE166" s="206">
        <f t="shared" si="14"/>
        <v>0</v>
      </c>
      <c r="BF166" s="206">
        <f t="shared" si="15"/>
        <v>0</v>
      </c>
      <c r="BG166" s="206">
        <f t="shared" si="16"/>
        <v>0</v>
      </c>
      <c r="BH166" s="206">
        <f t="shared" si="17"/>
        <v>0</v>
      </c>
      <c r="BI166" s="206">
        <f t="shared" si="18"/>
        <v>0</v>
      </c>
      <c r="BJ166" s="18" t="s">
        <v>87</v>
      </c>
      <c r="BK166" s="206">
        <f t="shared" si="19"/>
        <v>0</v>
      </c>
      <c r="BL166" s="18" t="s">
        <v>193</v>
      </c>
      <c r="BM166" s="205" t="s">
        <v>2475</v>
      </c>
    </row>
    <row r="167" spans="1:65" s="2" customFormat="1" ht="16.5" customHeight="1">
      <c r="A167" s="35"/>
      <c r="B167" s="36"/>
      <c r="C167" s="193" t="s">
        <v>391</v>
      </c>
      <c r="D167" s="193" t="s">
        <v>180</v>
      </c>
      <c r="E167" s="194" t="s">
        <v>2476</v>
      </c>
      <c r="F167" s="195" t="s">
        <v>2477</v>
      </c>
      <c r="G167" s="196" t="s">
        <v>2076</v>
      </c>
      <c r="H167" s="197">
        <v>18</v>
      </c>
      <c r="I167" s="198"/>
      <c r="J167" s="199">
        <f t="shared" si="10"/>
        <v>0</v>
      </c>
      <c r="K167" s="200"/>
      <c r="L167" s="40"/>
      <c r="M167" s="201" t="s">
        <v>1</v>
      </c>
      <c r="N167" s="202" t="s">
        <v>45</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193</v>
      </c>
      <c r="AT167" s="205" t="s">
        <v>180</v>
      </c>
      <c r="AU167" s="205" t="s">
        <v>87</v>
      </c>
      <c r="AY167" s="18" t="s">
        <v>177</v>
      </c>
      <c r="BE167" s="206">
        <f t="shared" si="14"/>
        <v>0</v>
      </c>
      <c r="BF167" s="206">
        <f t="shared" si="15"/>
        <v>0</v>
      </c>
      <c r="BG167" s="206">
        <f t="shared" si="16"/>
        <v>0</v>
      </c>
      <c r="BH167" s="206">
        <f t="shared" si="17"/>
        <v>0</v>
      </c>
      <c r="BI167" s="206">
        <f t="shared" si="18"/>
        <v>0</v>
      </c>
      <c r="BJ167" s="18" t="s">
        <v>87</v>
      </c>
      <c r="BK167" s="206">
        <f t="shared" si="19"/>
        <v>0</v>
      </c>
      <c r="BL167" s="18" t="s">
        <v>193</v>
      </c>
      <c r="BM167" s="205" t="s">
        <v>2478</v>
      </c>
    </row>
    <row r="168" spans="1:65" s="2" customFormat="1" ht="16.5" customHeight="1">
      <c r="A168" s="35"/>
      <c r="B168" s="36"/>
      <c r="C168" s="193" t="s">
        <v>395</v>
      </c>
      <c r="D168" s="193" t="s">
        <v>180</v>
      </c>
      <c r="E168" s="194" t="s">
        <v>2479</v>
      </c>
      <c r="F168" s="195" t="s">
        <v>2480</v>
      </c>
      <c r="G168" s="196" t="s">
        <v>2076</v>
      </c>
      <c r="H168" s="197">
        <v>1</v>
      </c>
      <c r="I168" s="198"/>
      <c r="J168" s="199">
        <f t="shared" si="10"/>
        <v>0</v>
      </c>
      <c r="K168" s="200"/>
      <c r="L168" s="40"/>
      <c r="M168" s="201" t="s">
        <v>1</v>
      </c>
      <c r="N168" s="202" t="s">
        <v>45</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193</v>
      </c>
      <c r="AT168" s="205" t="s">
        <v>180</v>
      </c>
      <c r="AU168" s="205" t="s">
        <v>87</v>
      </c>
      <c r="AY168" s="18" t="s">
        <v>177</v>
      </c>
      <c r="BE168" s="206">
        <f t="shared" si="14"/>
        <v>0</v>
      </c>
      <c r="BF168" s="206">
        <f t="shared" si="15"/>
        <v>0</v>
      </c>
      <c r="BG168" s="206">
        <f t="shared" si="16"/>
        <v>0</v>
      </c>
      <c r="BH168" s="206">
        <f t="shared" si="17"/>
        <v>0</v>
      </c>
      <c r="BI168" s="206">
        <f t="shared" si="18"/>
        <v>0</v>
      </c>
      <c r="BJ168" s="18" t="s">
        <v>87</v>
      </c>
      <c r="BK168" s="206">
        <f t="shared" si="19"/>
        <v>0</v>
      </c>
      <c r="BL168" s="18" t="s">
        <v>193</v>
      </c>
      <c r="BM168" s="205" t="s">
        <v>2481</v>
      </c>
    </row>
    <row r="169" spans="1:65" s="2" customFormat="1" ht="24.2" customHeight="1">
      <c r="A169" s="35"/>
      <c r="B169" s="36"/>
      <c r="C169" s="193" t="s">
        <v>399</v>
      </c>
      <c r="D169" s="193" t="s">
        <v>180</v>
      </c>
      <c r="E169" s="194" t="s">
        <v>2482</v>
      </c>
      <c r="F169" s="195" t="s">
        <v>2483</v>
      </c>
      <c r="G169" s="196" t="s">
        <v>2076</v>
      </c>
      <c r="H169" s="197">
        <v>1</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193</v>
      </c>
      <c r="AT169" s="205" t="s">
        <v>180</v>
      </c>
      <c r="AU169" s="205" t="s">
        <v>87</v>
      </c>
      <c r="AY169" s="18" t="s">
        <v>177</v>
      </c>
      <c r="BE169" s="206">
        <f t="shared" si="14"/>
        <v>0</v>
      </c>
      <c r="BF169" s="206">
        <f t="shared" si="15"/>
        <v>0</v>
      </c>
      <c r="BG169" s="206">
        <f t="shared" si="16"/>
        <v>0</v>
      </c>
      <c r="BH169" s="206">
        <f t="shared" si="17"/>
        <v>0</v>
      </c>
      <c r="BI169" s="206">
        <f t="shared" si="18"/>
        <v>0</v>
      </c>
      <c r="BJ169" s="18" t="s">
        <v>87</v>
      </c>
      <c r="BK169" s="206">
        <f t="shared" si="19"/>
        <v>0</v>
      </c>
      <c r="BL169" s="18" t="s">
        <v>193</v>
      </c>
      <c r="BM169" s="205" t="s">
        <v>2484</v>
      </c>
    </row>
    <row r="170" spans="1:65" s="2" customFormat="1" ht="16.5" customHeight="1">
      <c r="A170" s="35"/>
      <c r="B170" s="36"/>
      <c r="C170" s="193" t="s">
        <v>403</v>
      </c>
      <c r="D170" s="193" t="s">
        <v>180</v>
      </c>
      <c r="E170" s="194" t="s">
        <v>2485</v>
      </c>
      <c r="F170" s="195" t="s">
        <v>2486</v>
      </c>
      <c r="G170" s="196" t="s">
        <v>2076</v>
      </c>
      <c r="H170" s="197">
        <v>5</v>
      </c>
      <c r="I170" s="198"/>
      <c r="J170" s="199">
        <f t="shared" si="10"/>
        <v>0</v>
      </c>
      <c r="K170" s="200"/>
      <c r="L170" s="40"/>
      <c r="M170" s="201" t="s">
        <v>1</v>
      </c>
      <c r="N170" s="202" t="s">
        <v>45</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193</v>
      </c>
      <c r="AT170" s="205" t="s">
        <v>180</v>
      </c>
      <c r="AU170" s="205" t="s">
        <v>87</v>
      </c>
      <c r="AY170" s="18" t="s">
        <v>177</v>
      </c>
      <c r="BE170" s="206">
        <f t="shared" si="14"/>
        <v>0</v>
      </c>
      <c r="BF170" s="206">
        <f t="shared" si="15"/>
        <v>0</v>
      </c>
      <c r="BG170" s="206">
        <f t="shared" si="16"/>
        <v>0</v>
      </c>
      <c r="BH170" s="206">
        <f t="shared" si="17"/>
        <v>0</v>
      </c>
      <c r="BI170" s="206">
        <f t="shared" si="18"/>
        <v>0</v>
      </c>
      <c r="BJ170" s="18" t="s">
        <v>87</v>
      </c>
      <c r="BK170" s="206">
        <f t="shared" si="19"/>
        <v>0</v>
      </c>
      <c r="BL170" s="18" t="s">
        <v>193</v>
      </c>
      <c r="BM170" s="205" t="s">
        <v>2487</v>
      </c>
    </row>
    <row r="171" spans="1:65" s="2" customFormat="1" ht="24.2" customHeight="1">
      <c r="A171" s="35"/>
      <c r="B171" s="36"/>
      <c r="C171" s="193" t="s">
        <v>407</v>
      </c>
      <c r="D171" s="193" t="s">
        <v>180</v>
      </c>
      <c r="E171" s="194" t="s">
        <v>2488</v>
      </c>
      <c r="F171" s="195" t="s">
        <v>2489</v>
      </c>
      <c r="G171" s="196" t="s">
        <v>2076</v>
      </c>
      <c r="H171" s="197">
        <v>4</v>
      </c>
      <c r="I171" s="198"/>
      <c r="J171" s="199">
        <f t="shared" si="10"/>
        <v>0</v>
      </c>
      <c r="K171" s="200"/>
      <c r="L171" s="40"/>
      <c r="M171" s="201" t="s">
        <v>1</v>
      </c>
      <c r="N171" s="202" t="s">
        <v>45</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193</v>
      </c>
      <c r="AT171" s="205" t="s">
        <v>180</v>
      </c>
      <c r="AU171" s="205" t="s">
        <v>87</v>
      </c>
      <c r="AY171" s="18" t="s">
        <v>177</v>
      </c>
      <c r="BE171" s="206">
        <f t="shared" si="14"/>
        <v>0</v>
      </c>
      <c r="BF171" s="206">
        <f t="shared" si="15"/>
        <v>0</v>
      </c>
      <c r="BG171" s="206">
        <f t="shared" si="16"/>
        <v>0</v>
      </c>
      <c r="BH171" s="206">
        <f t="shared" si="17"/>
        <v>0</v>
      </c>
      <c r="BI171" s="206">
        <f t="shared" si="18"/>
        <v>0</v>
      </c>
      <c r="BJ171" s="18" t="s">
        <v>87</v>
      </c>
      <c r="BK171" s="206">
        <f t="shared" si="19"/>
        <v>0</v>
      </c>
      <c r="BL171" s="18" t="s">
        <v>193</v>
      </c>
      <c r="BM171" s="205" t="s">
        <v>2490</v>
      </c>
    </row>
    <row r="172" spans="1:65" s="2" customFormat="1" ht="16.5" customHeight="1">
      <c r="A172" s="35"/>
      <c r="B172" s="36"/>
      <c r="C172" s="193" t="s">
        <v>415</v>
      </c>
      <c r="D172" s="193" t="s">
        <v>180</v>
      </c>
      <c r="E172" s="194" t="s">
        <v>2491</v>
      </c>
      <c r="F172" s="195" t="s">
        <v>2492</v>
      </c>
      <c r="G172" s="196" t="s">
        <v>2076</v>
      </c>
      <c r="H172" s="197">
        <v>10</v>
      </c>
      <c r="I172" s="198"/>
      <c r="J172" s="199">
        <f t="shared" si="10"/>
        <v>0</v>
      </c>
      <c r="K172" s="200"/>
      <c r="L172" s="40"/>
      <c r="M172" s="201" t="s">
        <v>1</v>
      </c>
      <c r="N172" s="202" t="s">
        <v>45</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193</v>
      </c>
      <c r="AT172" s="205" t="s">
        <v>180</v>
      </c>
      <c r="AU172" s="205" t="s">
        <v>87</v>
      </c>
      <c r="AY172" s="18" t="s">
        <v>177</v>
      </c>
      <c r="BE172" s="206">
        <f t="shared" si="14"/>
        <v>0</v>
      </c>
      <c r="BF172" s="206">
        <f t="shared" si="15"/>
        <v>0</v>
      </c>
      <c r="BG172" s="206">
        <f t="shared" si="16"/>
        <v>0</v>
      </c>
      <c r="BH172" s="206">
        <f t="shared" si="17"/>
        <v>0</v>
      </c>
      <c r="BI172" s="206">
        <f t="shared" si="18"/>
        <v>0</v>
      </c>
      <c r="BJ172" s="18" t="s">
        <v>87</v>
      </c>
      <c r="BK172" s="206">
        <f t="shared" si="19"/>
        <v>0</v>
      </c>
      <c r="BL172" s="18" t="s">
        <v>193</v>
      </c>
      <c r="BM172" s="205" t="s">
        <v>2493</v>
      </c>
    </row>
    <row r="173" spans="1:65" s="2" customFormat="1" ht="24.2" customHeight="1">
      <c r="A173" s="35"/>
      <c r="B173" s="36"/>
      <c r="C173" s="193" t="s">
        <v>423</v>
      </c>
      <c r="D173" s="193" t="s">
        <v>180</v>
      </c>
      <c r="E173" s="194" t="s">
        <v>2494</v>
      </c>
      <c r="F173" s="195" t="s">
        <v>2495</v>
      </c>
      <c r="G173" s="196" t="s">
        <v>2076</v>
      </c>
      <c r="H173" s="197">
        <v>12</v>
      </c>
      <c r="I173" s="198"/>
      <c r="J173" s="199">
        <f t="shared" si="10"/>
        <v>0</v>
      </c>
      <c r="K173" s="200"/>
      <c r="L173" s="40"/>
      <c r="M173" s="201" t="s">
        <v>1</v>
      </c>
      <c r="N173" s="202" t="s">
        <v>45</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193</v>
      </c>
      <c r="AT173" s="205" t="s">
        <v>180</v>
      </c>
      <c r="AU173" s="205" t="s">
        <v>87</v>
      </c>
      <c r="AY173" s="18" t="s">
        <v>177</v>
      </c>
      <c r="BE173" s="206">
        <f t="shared" si="14"/>
        <v>0</v>
      </c>
      <c r="BF173" s="206">
        <f t="shared" si="15"/>
        <v>0</v>
      </c>
      <c r="BG173" s="206">
        <f t="shared" si="16"/>
        <v>0</v>
      </c>
      <c r="BH173" s="206">
        <f t="shared" si="17"/>
        <v>0</v>
      </c>
      <c r="BI173" s="206">
        <f t="shared" si="18"/>
        <v>0</v>
      </c>
      <c r="BJ173" s="18" t="s">
        <v>87</v>
      </c>
      <c r="BK173" s="206">
        <f t="shared" si="19"/>
        <v>0</v>
      </c>
      <c r="BL173" s="18" t="s">
        <v>193</v>
      </c>
      <c r="BM173" s="205" t="s">
        <v>2496</v>
      </c>
    </row>
    <row r="174" spans="1:65" s="2" customFormat="1" ht="16.5" customHeight="1">
      <c r="A174" s="35"/>
      <c r="B174" s="36"/>
      <c r="C174" s="193" t="s">
        <v>429</v>
      </c>
      <c r="D174" s="193" t="s">
        <v>180</v>
      </c>
      <c r="E174" s="194" t="s">
        <v>2497</v>
      </c>
      <c r="F174" s="195" t="s">
        <v>2498</v>
      </c>
      <c r="G174" s="196" t="s">
        <v>2076</v>
      </c>
      <c r="H174" s="197">
        <v>68</v>
      </c>
      <c r="I174" s="198"/>
      <c r="J174" s="199">
        <f t="shared" si="10"/>
        <v>0</v>
      </c>
      <c r="K174" s="200"/>
      <c r="L174" s="40"/>
      <c r="M174" s="201" t="s">
        <v>1</v>
      </c>
      <c r="N174" s="202" t="s">
        <v>45</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193</v>
      </c>
      <c r="AT174" s="205" t="s">
        <v>180</v>
      </c>
      <c r="AU174" s="205" t="s">
        <v>87</v>
      </c>
      <c r="AY174" s="18" t="s">
        <v>177</v>
      </c>
      <c r="BE174" s="206">
        <f t="shared" si="14"/>
        <v>0</v>
      </c>
      <c r="BF174" s="206">
        <f t="shared" si="15"/>
        <v>0</v>
      </c>
      <c r="BG174" s="206">
        <f t="shared" si="16"/>
        <v>0</v>
      </c>
      <c r="BH174" s="206">
        <f t="shared" si="17"/>
        <v>0</v>
      </c>
      <c r="BI174" s="206">
        <f t="shared" si="18"/>
        <v>0</v>
      </c>
      <c r="BJ174" s="18" t="s">
        <v>87</v>
      </c>
      <c r="BK174" s="206">
        <f t="shared" si="19"/>
        <v>0</v>
      </c>
      <c r="BL174" s="18" t="s">
        <v>193</v>
      </c>
      <c r="BM174" s="205" t="s">
        <v>2499</v>
      </c>
    </row>
    <row r="175" spans="1:65" s="2" customFormat="1" ht="16.5" customHeight="1">
      <c r="A175" s="35"/>
      <c r="B175" s="36"/>
      <c r="C175" s="193" t="s">
        <v>433</v>
      </c>
      <c r="D175" s="193" t="s">
        <v>180</v>
      </c>
      <c r="E175" s="194" t="s">
        <v>2500</v>
      </c>
      <c r="F175" s="195" t="s">
        <v>2501</v>
      </c>
      <c r="G175" s="196" t="s">
        <v>2076</v>
      </c>
      <c r="H175" s="197">
        <v>40</v>
      </c>
      <c r="I175" s="198"/>
      <c r="J175" s="199">
        <f t="shared" si="10"/>
        <v>0</v>
      </c>
      <c r="K175" s="200"/>
      <c r="L175" s="40"/>
      <c r="M175" s="201" t="s">
        <v>1</v>
      </c>
      <c r="N175" s="202" t="s">
        <v>45</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193</v>
      </c>
      <c r="AT175" s="205" t="s">
        <v>180</v>
      </c>
      <c r="AU175" s="205" t="s">
        <v>87</v>
      </c>
      <c r="AY175" s="18" t="s">
        <v>177</v>
      </c>
      <c r="BE175" s="206">
        <f t="shared" si="14"/>
        <v>0</v>
      </c>
      <c r="BF175" s="206">
        <f t="shared" si="15"/>
        <v>0</v>
      </c>
      <c r="BG175" s="206">
        <f t="shared" si="16"/>
        <v>0</v>
      </c>
      <c r="BH175" s="206">
        <f t="shared" si="17"/>
        <v>0</v>
      </c>
      <c r="BI175" s="206">
        <f t="shared" si="18"/>
        <v>0</v>
      </c>
      <c r="BJ175" s="18" t="s">
        <v>87</v>
      </c>
      <c r="BK175" s="206">
        <f t="shared" si="19"/>
        <v>0</v>
      </c>
      <c r="BL175" s="18" t="s">
        <v>193</v>
      </c>
      <c r="BM175" s="205" t="s">
        <v>2502</v>
      </c>
    </row>
    <row r="176" spans="1:65" s="2" customFormat="1" ht="16.5" customHeight="1">
      <c r="A176" s="35"/>
      <c r="B176" s="36"/>
      <c r="C176" s="193" t="s">
        <v>438</v>
      </c>
      <c r="D176" s="193" t="s">
        <v>180</v>
      </c>
      <c r="E176" s="194" t="s">
        <v>2503</v>
      </c>
      <c r="F176" s="195" t="s">
        <v>2504</v>
      </c>
      <c r="G176" s="196" t="s">
        <v>1</v>
      </c>
      <c r="H176" s="197">
        <v>0</v>
      </c>
      <c r="I176" s="198"/>
      <c r="J176" s="199">
        <f t="shared" si="10"/>
        <v>0</v>
      </c>
      <c r="K176" s="200"/>
      <c r="L176" s="40"/>
      <c r="M176" s="201" t="s">
        <v>1</v>
      </c>
      <c r="N176" s="202" t="s">
        <v>45</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193</v>
      </c>
      <c r="AT176" s="205" t="s">
        <v>180</v>
      </c>
      <c r="AU176" s="205" t="s">
        <v>87</v>
      </c>
      <c r="AY176" s="18" t="s">
        <v>177</v>
      </c>
      <c r="BE176" s="206">
        <f t="shared" si="14"/>
        <v>0</v>
      </c>
      <c r="BF176" s="206">
        <f t="shared" si="15"/>
        <v>0</v>
      </c>
      <c r="BG176" s="206">
        <f t="shared" si="16"/>
        <v>0</v>
      </c>
      <c r="BH176" s="206">
        <f t="shared" si="17"/>
        <v>0</v>
      </c>
      <c r="BI176" s="206">
        <f t="shared" si="18"/>
        <v>0</v>
      </c>
      <c r="BJ176" s="18" t="s">
        <v>87</v>
      </c>
      <c r="BK176" s="206">
        <f t="shared" si="19"/>
        <v>0</v>
      </c>
      <c r="BL176" s="18" t="s">
        <v>193</v>
      </c>
      <c r="BM176" s="205" t="s">
        <v>2505</v>
      </c>
    </row>
    <row r="177" spans="1:65" s="2" customFormat="1" ht="21.75" customHeight="1">
      <c r="A177" s="35"/>
      <c r="B177" s="36"/>
      <c r="C177" s="193" t="s">
        <v>442</v>
      </c>
      <c r="D177" s="193" t="s">
        <v>180</v>
      </c>
      <c r="E177" s="194" t="s">
        <v>2506</v>
      </c>
      <c r="F177" s="195" t="s">
        <v>2507</v>
      </c>
      <c r="G177" s="196" t="s">
        <v>2076</v>
      </c>
      <c r="H177" s="197">
        <v>13</v>
      </c>
      <c r="I177" s="198"/>
      <c r="J177" s="199">
        <f t="shared" si="10"/>
        <v>0</v>
      </c>
      <c r="K177" s="200"/>
      <c r="L177" s="40"/>
      <c r="M177" s="201" t="s">
        <v>1</v>
      </c>
      <c r="N177" s="202" t="s">
        <v>45</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193</v>
      </c>
      <c r="AT177" s="205" t="s">
        <v>180</v>
      </c>
      <c r="AU177" s="205" t="s">
        <v>87</v>
      </c>
      <c r="AY177" s="18" t="s">
        <v>177</v>
      </c>
      <c r="BE177" s="206">
        <f t="shared" si="14"/>
        <v>0</v>
      </c>
      <c r="BF177" s="206">
        <f t="shared" si="15"/>
        <v>0</v>
      </c>
      <c r="BG177" s="206">
        <f t="shared" si="16"/>
        <v>0</v>
      </c>
      <c r="BH177" s="206">
        <f t="shared" si="17"/>
        <v>0</v>
      </c>
      <c r="BI177" s="206">
        <f t="shared" si="18"/>
        <v>0</v>
      </c>
      <c r="BJ177" s="18" t="s">
        <v>87</v>
      </c>
      <c r="BK177" s="206">
        <f t="shared" si="19"/>
        <v>0</v>
      </c>
      <c r="BL177" s="18" t="s">
        <v>193</v>
      </c>
      <c r="BM177" s="205" t="s">
        <v>2508</v>
      </c>
    </row>
    <row r="178" spans="1:65" s="2" customFormat="1" ht="21.75" customHeight="1">
      <c r="A178" s="35"/>
      <c r="B178" s="36"/>
      <c r="C178" s="193" t="s">
        <v>446</v>
      </c>
      <c r="D178" s="193" t="s">
        <v>180</v>
      </c>
      <c r="E178" s="194" t="s">
        <v>2509</v>
      </c>
      <c r="F178" s="195" t="s">
        <v>2510</v>
      </c>
      <c r="G178" s="196" t="s">
        <v>2076</v>
      </c>
      <c r="H178" s="197">
        <v>68</v>
      </c>
      <c r="I178" s="198"/>
      <c r="J178" s="199">
        <f t="shared" si="10"/>
        <v>0</v>
      </c>
      <c r="K178" s="200"/>
      <c r="L178" s="40"/>
      <c r="M178" s="201" t="s">
        <v>1</v>
      </c>
      <c r="N178" s="202" t="s">
        <v>45</v>
      </c>
      <c r="O178" s="72"/>
      <c r="P178" s="203">
        <f t="shared" si="11"/>
        <v>0</v>
      </c>
      <c r="Q178" s="203">
        <v>0</v>
      </c>
      <c r="R178" s="203">
        <f t="shared" si="12"/>
        <v>0</v>
      </c>
      <c r="S178" s="203">
        <v>0</v>
      </c>
      <c r="T178" s="204">
        <f t="shared" si="13"/>
        <v>0</v>
      </c>
      <c r="U178" s="35"/>
      <c r="V178" s="35"/>
      <c r="W178" s="35"/>
      <c r="X178" s="35"/>
      <c r="Y178" s="35"/>
      <c r="Z178" s="35"/>
      <c r="AA178" s="35"/>
      <c r="AB178" s="35"/>
      <c r="AC178" s="35"/>
      <c r="AD178" s="35"/>
      <c r="AE178" s="35"/>
      <c r="AR178" s="205" t="s">
        <v>193</v>
      </c>
      <c r="AT178" s="205" t="s">
        <v>180</v>
      </c>
      <c r="AU178" s="205" t="s">
        <v>87</v>
      </c>
      <c r="AY178" s="18" t="s">
        <v>177</v>
      </c>
      <c r="BE178" s="206">
        <f t="shared" si="14"/>
        <v>0</v>
      </c>
      <c r="BF178" s="206">
        <f t="shared" si="15"/>
        <v>0</v>
      </c>
      <c r="BG178" s="206">
        <f t="shared" si="16"/>
        <v>0</v>
      </c>
      <c r="BH178" s="206">
        <f t="shared" si="17"/>
        <v>0</v>
      </c>
      <c r="BI178" s="206">
        <f t="shared" si="18"/>
        <v>0</v>
      </c>
      <c r="BJ178" s="18" t="s">
        <v>87</v>
      </c>
      <c r="BK178" s="206">
        <f t="shared" si="19"/>
        <v>0</v>
      </c>
      <c r="BL178" s="18" t="s">
        <v>193</v>
      </c>
      <c r="BM178" s="205" t="s">
        <v>2511</v>
      </c>
    </row>
    <row r="179" spans="1:65" s="2" customFormat="1" ht="24.2" customHeight="1">
      <c r="A179" s="35"/>
      <c r="B179" s="36"/>
      <c r="C179" s="193" t="s">
        <v>450</v>
      </c>
      <c r="D179" s="193" t="s">
        <v>180</v>
      </c>
      <c r="E179" s="194" t="s">
        <v>2512</v>
      </c>
      <c r="F179" s="195" t="s">
        <v>2513</v>
      </c>
      <c r="G179" s="196" t="s">
        <v>2076</v>
      </c>
      <c r="H179" s="197">
        <v>5</v>
      </c>
      <c r="I179" s="198"/>
      <c r="J179" s="199">
        <f t="shared" si="10"/>
        <v>0</v>
      </c>
      <c r="K179" s="200"/>
      <c r="L179" s="40"/>
      <c r="M179" s="201" t="s">
        <v>1</v>
      </c>
      <c r="N179" s="202" t="s">
        <v>45</v>
      </c>
      <c r="O179" s="72"/>
      <c r="P179" s="203">
        <f t="shared" si="11"/>
        <v>0</v>
      </c>
      <c r="Q179" s="203">
        <v>0</v>
      </c>
      <c r="R179" s="203">
        <f t="shared" si="12"/>
        <v>0</v>
      </c>
      <c r="S179" s="203">
        <v>0</v>
      </c>
      <c r="T179" s="204">
        <f t="shared" si="13"/>
        <v>0</v>
      </c>
      <c r="U179" s="35"/>
      <c r="V179" s="35"/>
      <c r="W179" s="35"/>
      <c r="X179" s="35"/>
      <c r="Y179" s="35"/>
      <c r="Z179" s="35"/>
      <c r="AA179" s="35"/>
      <c r="AB179" s="35"/>
      <c r="AC179" s="35"/>
      <c r="AD179" s="35"/>
      <c r="AE179" s="35"/>
      <c r="AR179" s="205" t="s">
        <v>193</v>
      </c>
      <c r="AT179" s="205" t="s">
        <v>180</v>
      </c>
      <c r="AU179" s="205" t="s">
        <v>87</v>
      </c>
      <c r="AY179" s="18" t="s">
        <v>177</v>
      </c>
      <c r="BE179" s="206">
        <f t="shared" si="14"/>
        <v>0</v>
      </c>
      <c r="BF179" s="206">
        <f t="shared" si="15"/>
        <v>0</v>
      </c>
      <c r="BG179" s="206">
        <f t="shared" si="16"/>
        <v>0</v>
      </c>
      <c r="BH179" s="206">
        <f t="shared" si="17"/>
        <v>0</v>
      </c>
      <c r="BI179" s="206">
        <f t="shared" si="18"/>
        <v>0</v>
      </c>
      <c r="BJ179" s="18" t="s">
        <v>87</v>
      </c>
      <c r="BK179" s="206">
        <f t="shared" si="19"/>
        <v>0</v>
      </c>
      <c r="BL179" s="18" t="s">
        <v>193</v>
      </c>
      <c r="BM179" s="205" t="s">
        <v>2514</v>
      </c>
    </row>
    <row r="180" spans="1:65" s="2" customFormat="1" ht="24.2" customHeight="1">
      <c r="A180" s="35"/>
      <c r="B180" s="36"/>
      <c r="C180" s="193" t="s">
        <v>454</v>
      </c>
      <c r="D180" s="193" t="s">
        <v>180</v>
      </c>
      <c r="E180" s="194" t="s">
        <v>2515</v>
      </c>
      <c r="F180" s="195" t="s">
        <v>2516</v>
      </c>
      <c r="G180" s="196" t="s">
        <v>2076</v>
      </c>
      <c r="H180" s="197">
        <v>5</v>
      </c>
      <c r="I180" s="198"/>
      <c r="J180" s="199">
        <f t="shared" si="10"/>
        <v>0</v>
      </c>
      <c r="K180" s="200"/>
      <c r="L180" s="40"/>
      <c r="M180" s="201" t="s">
        <v>1</v>
      </c>
      <c r="N180" s="202" t="s">
        <v>45</v>
      </c>
      <c r="O180" s="72"/>
      <c r="P180" s="203">
        <f t="shared" si="11"/>
        <v>0</v>
      </c>
      <c r="Q180" s="203">
        <v>0</v>
      </c>
      <c r="R180" s="203">
        <f t="shared" si="12"/>
        <v>0</v>
      </c>
      <c r="S180" s="203">
        <v>0</v>
      </c>
      <c r="T180" s="204">
        <f t="shared" si="13"/>
        <v>0</v>
      </c>
      <c r="U180" s="35"/>
      <c r="V180" s="35"/>
      <c r="W180" s="35"/>
      <c r="X180" s="35"/>
      <c r="Y180" s="35"/>
      <c r="Z180" s="35"/>
      <c r="AA180" s="35"/>
      <c r="AB180" s="35"/>
      <c r="AC180" s="35"/>
      <c r="AD180" s="35"/>
      <c r="AE180" s="35"/>
      <c r="AR180" s="205" t="s">
        <v>193</v>
      </c>
      <c r="AT180" s="205" t="s">
        <v>180</v>
      </c>
      <c r="AU180" s="205" t="s">
        <v>87</v>
      </c>
      <c r="AY180" s="18" t="s">
        <v>177</v>
      </c>
      <c r="BE180" s="206">
        <f t="shared" si="14"/>
        <v>0</v>
      </c>
      <c r="BF180" s="206">
        <f t="shared" si="15"/>
        <v>0</v>
      </c>
      <c r="BG180" s="206">
        <f t="shared" si="16"/>
        <v>0</v>
      </c>
      <c r="BH180" s="206">
        <f t="shared" si="17"/>
        <v>0</v>
      </c>
      <c r="BI180" s="206">
        <f t="shared" si="18"/>
        <v>0</v>
      </c>
      <c r="BJ180" s="18" t="s">
        <v>87</v>
      </c>
      <c r="BK180" s="206">
        <f t="shared" si="19"/>
        <v>0</v>
      </c>
      <c r="BL180" s="18" t="s">
        <v>193</v>
      </c>
      <c r="BM180" s="205" t="s">
        <v>2517</v>
      </c>
    </row>
    <row r="181" spans="1:65" s="2" customFormat="1" ht="33" customHeight="1">
      <c r="A181" s="35"/>
      <c r="B181" s="36"/>
      <c r="C181" s="193" t="s">
        <v>458</v>
      </c>
      <c r="D181" s="193" t="s">
        <v>180</v>
      </c>
      <c r="E181" s="194" t="s">
        <v>2518</v>
      </c>
      <c r="F181" s="195" t="s">
        <v>2519</v>
      </c>
      <c r="G181" s="196" t="s">
        <v>251</v>
      </c>
      <c r="H181" s="197">
        <v>6</v>
      </c>
      <c r="I181" s="198"/>
      <c r="J181" s="199">
        <f t="shared" si="10"/>
        <v>0</v>
      </c>
      <c r="K181" s="200"/>
      <c r="L181" s="40"/>
      <c r="M181" s="201" t="s">
        <v>1</v>
      </c>
      <c r="N181" s="202" t="s">
        <v>45</v>
      </c>
      <c r="O181" s="72"/>
      <c r="P181" s="203">
        <f t="shared" si="11"/>
        <v>0</v>
      </c>
      <c r="Q181" s="203">
        <v>0</v>
      </c>
      <c r="R181" s="203">
        <f t="shared" si="12"/>
        <v>0</v>
      </c>
      <c r="S181" s="203">
        <v>0</v>
      </c>
      <c r="T181" s="204">
        <f t="shared" si="13"/>
        <v>0</v>
      </c>
      <c r="U181" s="35"/>
      <c r="V181" s="35"/>
      <c r="W181" s="35"/>
      <c r="X181" s="35"/>
      <c r="Y181" s="35"/>
      <c r="Z181" s="35"/>
      <c r="AA181" s="35"/>
      <c r="AB181" s="35"/>
      <c r="AC181" s="35"/>
      <c r="AD181" s="35"/>
      <c r="AE181" s="35"/>
      <c r="AR181" s="205" t="s">
        <v>193</v>
      </c>
      <c r="AT181" s="205" t="s">
        <v>180</v>
      </c>
      <c r="AU181" s="205" t="s">
        <v>87</v>
      </c>
      <c r="AY181" s="18" t="s">
        <v>177</v>
      </c>
      <c r="BE181" s="206">
        <f t="shared" si="14"/>
        <v>0</v>
      </c>
      <c r="BF181" s="206">
        <f t="shared" si="15"/>
        <v>0</v>
      </c>
      <c r="BG181" s="206">
        <f t="shared" si="16"/>
        <v>0</v>
      </c>
      <c r="BH181" s="206">
        <f t="shared" si="17"/>
        <v>0</v>
      </c>
      <c r="BI181" s="206">
        <f t="shared" si="18"/>
        <v>0</v>
      </c>
      <c r="BJ181" s="18" t="s">
        <v>87</v>
      </c>
      <c r="BK181" s="206">
        <f t="shared" si="19"/>
        <v>0</v>
      </c>
      <c r="BL181" s="18" t="s">
        <v>193</v>
      </c>
      <c r="BM181" s="205" t="s">
        <v>2520</v>
      </c>
    </row>
    <row r="182" spans="1:65" s="2" customFormat="1" ht="33" customHeight="1">
      <c r="A182" s="35"/>
      <c r="B182" s="36"/>
      <c r="C182" s="193" t="s">
        <v>464</v>
      </c>
      <c r="D182" s="193" t="s">
        <v>180</v>
      </c>
      <c r="E182" s="194" t="s">
        <v>2521</v>
      </c>
      <c r="F182" s="195" t="s">
        <v>2522</v>
      </c>
      <c r="G182" s="196" t="s">
        <v>251</v>
      </c>
      <c r="H182" s="197">
        <v>25</v>
      </c>
      <c r="I182" s="198"/>
      <c r="J182" s="199">
        <f t="shared" si="10"/>
        <v>0</v>
      </c>
      <c r="K182" s="200"/>
      <c r="L182" s="40"/>
      <c r="M182" s="201" t="s">
        <v>1</v>
      </c>
      <c r="N182" s="202" t="s">
        <v>45</v>
      </c>
      <c r="O182" s="72"/>
      <c r="P182" s="203">
        <f t="shared" si="11"/>
        <v>0</v>
      </c>
      <c r="Q182" s="203">
        <v>0</v>
      </c>
      <c r="R182" s="203">
        <f t="shared" si="12"/>
        <v>0</v>
      </c>
      <c r="S182" s="203">
        <v>0</v>
      </c>
      <c r="T182" s="204">
        <f t="shared" si="13"/>
        <v>0</v>
      </c>
      <c r="U182" s="35"/>
      <c r="V182" s="35"/>
      <c r="W182" s="35"/>
      <c r="X182" s="35"/>
      <c r="Y182" s="35"/>
      <c r="Z182" s="35"/>
      <c r="AA182" s="35"/>
      <c r="AB182" s="35"/>
      <c r="AC182" s="35"/>
      <c r="AD182" s="35"/>
      <c r="AE182" s="35"/>
      <c r="AR182" s="205" t="s">
        <v>193</v>
      </c>
      <c r="AT182" s="205" t="s">
        <v>180</v>
      </c>
      <c r="AU182" s="205" t="s">
        <v>87</v>
      </c>
      <c r="AY182" s="18" t="s">
        <v>177</v>
      </c>
      <c r="BE182" s="206">
        <f t="shared" si="14"/>
        <v>0</v>
      </c>
      <c r="BF182" s="206">
        <f t="shared" si="15"/>
        <v>0</v>
      </c>
      <c r="BG182" s="206">
        <f t="shared" si="16"/>
        <v>0</v>
      </c>
      <c r="BH182" s="206">
        <f t="shared" si="17"/>
        <v>0</v>
      </c>
      <c r="BI182" s="206">
        <f t="shared" si="18"/>
        <v>0</v>
      </c>
      <c r="BJ182" s="18" t="s">
        <v>87</v>
      </c>
      <c r="BK182" s="206">
        <f t="shared" si="19"/>
        <v>0</v>
      </c>
      <c r="BL182" s="18" t="s">
        <v>193</v>
      </c>
      <c r="BM182" s="205" t="s">
        <v>2523</v>
      </c>
    </row>
    <row r="183" spans="1:65" s="2" customFormat="1" ht="24.2" customHeight="1">
      <c r="A183" s="35"/>
      <c r="B183" s="36"/>
      <c r="C183" s="193" t="s">
        <v>468</v>
      </c>
      <c r="D183" s="193" t="s">
        <v>180</v>
      </c>
      <c r="E183" s="194" t="s">
        <v>2524</v>
      </c>
      <c r="F183" s="195" t="s">
        <v>2525</v>
      </c>
      <c r="G183" s="196" t="s">
        <v>251</v>
      </c>
      <c r="H183" s="197">
        <v>4</v>
      </c>
      <c r="I183" s="198"/>
      <c r="J183" s="199">
        <f t="shared" si="10"/>
        <v>0</v>
      </c>
      <c r="K183" s="200"/>
      <c r="L183" s="40"/>
      <c r="M183" s="201" t="s">
        <v>1</v>
      </c>
      <c r="N183" s="202" t="s">
        <v>45</v>
      </c>
      <c r="O183" s="72"/>
      <c r="P183" s="203">
        <f t="shared" si="11"/>
        <v>0</v>
      </c>
      <c r="Q183" s="203">
        <v>0</v>
      </c>
      <c r="R183" s="203">
        <f t="shared" si="12"/>
        <v>0</v>
      </c>
      <c r="S183" s="203">
        <v>0</v>
      </c>
      <c r="T183" s="204">
        <f t="shared" si="13"/>
        <v>0</v>
      </c>
      <c r="U183" s="35"/>
      <c r="V183" s="35"/>
      <c r="W183" s="35"/>
      <c r="X183" s="35"/>
      <c r="Y183" s="35"/>
      <c r="Z183" s="35"/>
      <c r="AA183" s="35"/>
      <c r="AB183" s="35"/>
      <c r="AC183" s="35"/>
      <c r="AD183" s="35"/>
      <c r="AE183" s="35"/>
      <c r="AR183" s="205" t="s">
        <v>193</v>
      </c>
      <c r="AT183" s="205" t="s">
        <v>180</v>
      </c>
      <c r="AU183" s="205" t="s">
        <v>87</v>
      </c>
      <c r="AY183" s="18" t="s">
        <v>177</v>
      </c>
      <c r="BE183" s="206">
        <f t="shared" si="14"/>
        <v>0</v>
      </c>
      <c r="BF183" s="206">
        <f t="shared" si="15"/>
        <v>0</v>
      </c>
      <c r="BG183" s="206">
        <f t="shared" si="16"/>
        <v>0</v>
      </c>
      <c r="BH183" s="206">
        <f t="shared" si="17"/>
        <v>0</v>
      </c>
      <c r="BI183" s="206">
        <f t="shared" si="18"/>
        <v>0</v>
      </c>
      <c r="BJ183" s="18" t="s">
        <v>87</v>
      </c>
      <c r="BK183" s="206">
        <f t="shared" si="19"/>
        <v>0</v>
      </c>
      <c r="BL183" s="18" t="s">
        <v>193</v>
      </c>
      <c r="BM183" s="205" t="s">
        <v>2526</v>
      </c>
    </row>
    <row r="184" spans="1:65" s="2" customFormat="1" ht="24.2" customHeight="1">
      <c r="A184" s="35"/>
      <c r="B184" s="36"/>
      <c r="C184" s="193" t="s">
        <v>474</v>
      </c>
      <c r="D184" s="193" t="s">
        <v>180</v>
      </c>
      <c r="E184" s="194" t="s">
        <v>2527</v>
      </c>
      <c r="F184" s="195" t="s">
        <v>2528</v>
      </c>
      <c r="G184" s="196" t="s">
        <v>251</v>
      </c>
      <c r="H184" s="197">
        <v>20</v>
      </c>
      <c r="I184" s="198"/>
      <c r="J184" s="199">
        <f t="shared" si="10"/>
        <v>0</v>
      </c>
      <c r="K184" s="200"/>
      <c r="L184" s="40"/>
      <c r="M184" s="201" t="s">
        <v>1</v>
      </c>
      <c r="N184" s="202" t="s">
        <v>45</v>
      </c>
      <c r="O184" s="72"/>
      <c r="P184" s="203">
        <f t="shared" si="11"/>
        <v>0</v>
      </c>
      <c r="Q184" s="203">
        <v>0</v>
      </c>
      <c r="R184" s="203">
        <f t="shared" si="12"/>
        <v>0</v>
      </c>
      <c r="S184" s="203">
        <v>0</v>
      </c>
      <c r="T184" s="204">
        <f t="shared" si="13"/>
        <v>0</v>
      </c>
      <c r="U184" s="35"/>
      <c r="V184" s="35"/>
      <c r="W184" s="35"/>
      <c r="X184" s="35"/>
      <c r="Y184" s="35"/>
      <c r="Z184" s="35"/>
      <c r="AA184" s="35"/>
      <c r="AB184" s="35"/>
      <c r="AC184" s="35"/>
      <c r="AD184" s="35"/>
      <c r="AE184" s="35"/>
      <c r="AR184" s="205" t="s">
        <v>193</v>
      </c>
      <c r="AT184" s="205" t="s">
        <v>180</v>
      </c>
      <c r="AU184" s="205" t="s">
        <v>87</v>
      </c>
      <c r="AY184" s="18" t="s">
        <v>177</v>
      </c>
      <c r="BE184" s="206">
        <f t="shared" si="14"/>
        <v>0</v>
      </c>
      <c r="BF184" s="206">
        <f t="shared" si="15"/>
        <v>0</v>
      </c>
      <c r="BG184" s="206">
        <f t="shared" si="16"/>
        <v>0</v>
      </c>
      <c r="BH184" s="206">
        <f t="shared" si="17"/>
        <v>0</v>
      </c>
      <c r="BI184" s="206">
        <f t="shared" si="18"/>
        <v>0</v>
      </c>
      <c r="BJ184" s="18" t="s">
        <v>87</v>
      </c>
      <c r="BK184" s="206">
        <f t="shared" si="19"/>
        <v>0</v>
      </c>
      <c r="BL184" s="18" t="s">
        <v>193</v>
      </c>
      <c r="BM184" s="205" t="s">
        <v>2529</v>
      </c>
    </row>
    <row r="185" spans="1:65" s="2" customFormat="1" ht="24.2" customHeight="1">
      <c r="A185" s="35"/>
      <c r="B185" s="36"/>
      <c r="C185" s="193" t="s">
        <v>478</v>
      </c>
      <c r="D185" s="193" t="s">
        <v>180</v>
      </c>
      <c r="E185" s="194" t="s">
        <v>2530</v>
      </c>
      <c r="F185" s="195" t="s">
        <v>2531</v>
      </c>
      <c r="G185" s="196" t="s">
        <v>251</v>
      </c>
      <c r="H185" s="197">
        <v>21</v>
      </c>
      <c r="I185" s="198"/>
      <c r="J185" s="199">
        <f t="shared" si="10"/>
        <v>0</v>
      </c>
      <c r="K185" s="200"/>
      <c r="L185" s="40"/>
      <c r="M185" s="201" t="s">
        <v>1</v>
      </c>
      <c r="N185" s="202" t="s">
        <v>45</v>
      </c>
      <c r="O185" s="72"/>
      <c r="P185" s="203">
        <f t="shared" si="11"/>
        <v>0</v>
      </c>
      <c r="Q185" s="203">
        <v>0</v>
      </c>
      <c r="R185" s="203">
        <f t="shared" si="12"/>
        <v>0</v>
      </c>
      <c r="S185" s="203">
        <v>0</v>
      </c>
      <c r="T185" s="204">
        <f t="shared" si="13"/>
        <v>0</v>
      </c>
      <c r="U185" s="35"/>
      <c r="V185" s="35"/>
      <c r="W185" s="35"/>
      <c r="X185" s="35"/>
      <c r="Y185" s="35"/>
      <c r="Z185" s="35"/>
      <c r="AA185" s="35"/>
      <c r="AB185" s="35"/>
      <c r="AC185" s="35"/>
      <c r="AD185" s="35"/>
      <c r="AE185" s="35"/>
      <c r="AR185" s="205" t="s">
        <v>193</v>
      </c>
      <c r="AT185" s="205" t="s">
        <v>180</v>
      </c>
      <c r="AU185" s="205" t="s">
        <v>87</v>
      </c>
      <c r="AY185" s="18" t="s">
        <v>177</v>
      </c>
      <c r="BE185" s="206">
        <f t="shared" si="14"/>
        <v>0</v>
      </c>
      <c r="BF185" s="206">
        <f t="shared" si="15"/>
        <v>0</v>
      </c>
      <c r="BG185" s="206">
        <f t="shared" si="16"/>
        <v>0</v>
      </c>
      <c r="BH185" s="206">
        <f t="shared" si="17"/>
        <v>0</v>
      </c>
      <c r="BI185" s="206">
        <f t="shared" si="18"/>
        <v>0</v>
      </c>
      <c r="BJ185" s="18" t="s">
        <v>87</v>
      </c>
      <c r="BK185" s="206">
        <f t="shared" si="19"/>
        <v>0</v>
      </c>
      <c r="BL185" s="18" t="s">
        <v>193</v>
      </c>
      <c r="BM185" s="205" t="s">
        <v>2532</v>
      </c>
    </row>
    <row r="186" spans="1:65" s="2" customFormat="1" ht="24.2" customHeight="1">
      <c r="A186" s="35"/>
      <c r="B186" s="36"/>
      <c r="C186" s="193" t="s">
        <v>482</v>
      </c>
      <c r="D186" s="193" t="s">
        <v>180</v>
      </c>
      <c r="E186" s="194" t="s">
        <v>2533</v>
      </c>
      <c r="F186" s="195" t="s">
        <v>2534</v>
      </c>
      <c r="G186" s="196" t="s">
        <v>251</v>
      </c>
      <c r="H186" s="197">
        <v>12</v>
      </c>
      <c r="I186" s="198"/>
      <c r="J186" s="199">
        <f t="shared" si="10"/>
        <v>0</v>
      </c>
      <c r="K186" s="200"/>
      <c r="L186" s="40"/>
      <c r="M186" s="201" t="s">
        <v>1</v>
      </c>
      <c r="N186" s="202" t="s">
        <v>45</v>
      </c>
      <c r="O186" s="72"/>
      <c r="P186" s="203">
        <f t="shared" si="11"/>
        <v>0</v>
      </c>
      <c r="Q186" s="203">
        <v>0</v>
      </c>
      <c r="R186" s="203">
        <f t="shared" si="12"/>
        <v>0</v>
      </c>
      <c r="S186" s="203">
        <v>0</v>
      </c>
      <c r="T186" s="204">
        <f t="shared" si="13"/>
        <v>0</v>
      </c>
      <c r="U186" s="35"/>
      <c r="V186" s="35"/>
      <c r="W186" s="35"/>
      <c r="X186" s="35"/>
      <c r="Y186" s="35"/>
      <c r="Z186" s="35"/>
      <c r="AA186" s="35"/>
      <c r="AB186" s="35"/>
      <c r="AC186" s="35"/>
      <c r="AD186" s="35"/>
      <c r="AE186" s="35"/>
      <c r="AR186" s="205" t="s">
        <v>193</v>
      </c>
      <c r="AT186" s="205" t="s">
        <v>180</v>
      </c>
      <c r="AU186" s="205" t="s">
        <v>87</v>
      </c>
      <c r="AY186" s="18" t="s">
        <v>177</v>
      </c>
      <c r="BE186" s="206">
        <f t="shared" si="14"/>
        <v>0</v>
      </c>
      <c r="BF186" s="206">
        <f t="shared" si="15"/>
        <v>0</v>
      </c>
      <c r="BG186" s="206">
        <f t="shared" si="16"/>
        <v>0</v>
      </c>
      <c r="BH186" s="206">
        <f t="shared" si="17"/>
        <v>0</v>
      </c>
      <c r="BI186" s="206">
        <f t="shared" si="18"/>
        <v>0</v>
      </c>
      <c r="BJ186" s="18" t="s">
        <v>87</v>
      </c>
      <c r="BK186" s="206">
        <f t="shared" si="19"/>
        <v>0</v>
      </c>
      <c r="BL186" s="18" t="s">
        <v>193</v>
      </c>
      <c r="BM186" s="205" t="s">
        <v>2535</v>
      </c>
    </row>
    <row r="187" spans="1:65" s="2" customFormat="1" ht="24.2" customHeight="1">
      <c r="A187" s="35"/>
      <c r="B187" s="36"/>
      <c r="C187" s="193" t="s">
        <v>486</v>
      </c>
      <c r="D187" s="193" t="s">
        <v>180</v>
      </c>
      <c r="E187" s="194" t="s">
        <v>2536</v>
      </c>
      <c r="F187" s="195" t="s">
        <v>2537</v>
      </c>
      <c r="G187" s="196" t="s">
        <v>251</v>
      </c>
      <c r="H187" s="197">
        <v>20</v>
      </c>
      <c r="I187" s="198"/>
      <c r="J187" s="199">
        <f t="shared" si="10"/>
        <v>0</v>
      </c>
      <c r="K187" s="200"/>
      <c r="L187" s="40"/>
      <c r="M187" s="201" t="s">
        <v>1</v>
      </c>
      <c r="N187" s="202" t="s">
        <v>45</v>
      </c>
      <c r="O187" s="72"/>
      <c r="P187" s="203">
        <f t="shared" si="11"/>
        <v>0</v>
      </c>
      <c r="Q187" s="203">
        <v>0</v>
      </c>
      <c r="R187" s="203">
        <f t="shared" si="12"/>
        <v>0</v>
      </c>
      <c r="S187" s="203">
        <v>0</v>
      </c>
      <c r="T187" s="204">
        <f t="shared" si="13"/>
        <v>0</v>
      </c>
      <c r="U187" s="35"/>
      <c r="V187" s="35"/>
      <c r="W187" s="35"/>
      <c r="X187" s="35"/>
      <c r="Y187" s="35"/>
      <c r="Z187" s="35"/>
      <c r="AA187" s="35"/>
      <c r="AB187" s="35"/>
      <c r="AC187" s="35"/>
      <c r="AD187" s="35"/>
      <c r="AE187" s="35"/>
      <c r="AR187" s="205" t="s">
        <v>193</v>
      </c>
      <c r="AT187" s="205" t="s">
        <v>180</v>
      </c>
      <c r="AU187" s="205" t="s">
        <v>87</v>
      </c>
      <c r="AY187" s="18" t="s">
        <v>177</v>
      </c>
      <c r="BE187" s="206">
        <f t="shared" si="14"/>
        <v>0</v>
      </c>
      <c r="BF187" s="206">
        <f t="shared" si="15"/>
        <v>0</v>
      </c>
      <c r="BG187" s="206">
        <f t="shared" si="16"/>
        <v>0</v>
      </c>
      <c r="BH187" s="206">
        <f t="shared" si="17"/>
        <v>0</v>
      </c>
      <c r="BI187" s="206">
        <f t="shared" si="18"/>
        <v>0</v>
      </c>
      <c r="BJ187" s="18" t="s">
        <v>87</v>
      </c>
      <c r="BK187" s="206">
        <f t="shared" si="19"/>
        <v>0</v>
      </c>
      <c r="BL187" s="18" t="s">
        <v>193</v>
      </c>
      <c r="BM187" s="205" t="s">
        <v>2538</v>
      </c>
    </row>
    <row r="188" spans="1:65" s="2" customFormat="1" ht="24.2" customHeight="1">
      <c r="A188" s="35"/>
      <c r="B188" s="36"/>
      <c r="C188" s="193" t="s">
        <v>490</v>
      </c>
      <c r="D188" s="193" t="s">
        <v>180</v>
      </c>
      <c r="E188" s="194" t="s">
        <v>2539</v>
      </c>
      <c r="F188" s="195" t="s">
        <v>2540</v>
      </c>
      <c r="G188" s="196" t="s">
        <v>251</v>
      </c>
      <c r="H188" s="197">
        <v>20</v>
      </c>
      <c r="I188" s="198"/>
      <c r="J188" s="199">
        <f t="shared" ref="J188:J219" si="20">ROUND(I188*H188,2)</f>
        <v>0</v>
      </c>
      <c r="K188" s="200"/>
      <c r="L188" s="40"/>
      <c r="M188" s="201" t="s">
        <v>1</v>
      </c>
      <c r="N188" s="202" t="s">
        <v>45</v>
      </c>
      <c r="O188" s="72"/>
      <c r="P188" s="203">
        <f t="shared" ref="P188:P219" si="21">O188*H188</f>
        <v>0</v>
      </c>
      <c r="Q188" s="203">
        <v>0</v>
      </c>
      <c r="R188" s="203">
        <f t="shared" ref="R188:R219" si="22">Q188*H188</f>
        <v>0</v>
      </c>
      <c r="S188" s="203">
        <v>0</v>
      </c>
      <c r="T188" s="204">
        <f t="shared" ref="T188:T219" si="23">S188*H188</f>
        <v>0</v>
      </c>
      <c r="U188" s="35"/>
      <c r="V188" s="35"/>
      <c r="W188" s="35"/>
      <c r="X188" s="35"/>
      <c r="Y188" s="35"/>
      <c r="Z188" s="35"/>
      <c r="AA188" s="35"/>
      <c r="AB188" s="35"/>
      <c r="AC188" s="35"/>
      <c r="AD188" s="35"/>
      <c r="AE188" s="35"/>
      <c r="AR188" s="205" t="s">
        <v>193</v>
      </c>
      <c r="AT188" s="205" t="s">
        <v>180</v>
      </c>
      <c r="AU188" s="205" t="s">
        <v>87</v>
      </c>
      <c r="AY188" s="18" t="s">
        <v>177</v>
      </c>
      <c r="BE188" s="206">
        <f t="shared" ref="BE188:BE219" si="24">IF(N188="základní",J188,0)</f>
        <v>0</v>
      </c>
      <c r="BF188" s="206">
        <f t="shared" ref="BF188:BF219" si="25">IF(N188="snížená",J188,0)</f>
        <v>0</v>
      </c>
      <c r="BG188" s="206">
        <f t="shared" ref="BG188:BG219" si="26">IF(N188="zákl. přenesená",J188,0)</f>
        <v>0</v>
      </c>
      <c r="BH188" s="206">
        <f t="shared" ref="BH188:BH219" si="27">IF(N188="sníž. přenesená",J188,0)</f>
        <v>0</v>
      </c>
      <c r="BI188" s="206">
        <f t="shared" ref="BI188:BI219" si="28">IF(N188="nulová",J188,0)</f>
        <v>0</v>
      </c>
      <c r="BJ188" s="18" t="s">
        <v>87</v>
      </c>
      <c r="BK188" s="206">
        <f t="shared" ref="BK188:BK219" si="29">ROUND(I188*H188,2)</f>
        <v>0</v>
      </c>
      <c r="BL188" s="18" t="s">
        <v>193</v>
      </c>
      <c r="BM188" s="205" t="s">
        <v>2541</v>
      </c>
    </row>
    <row r="189" spans="1:65" s="2" customFormat="1" ht="24.2" customHeight="1">
      <c r="A189" s="35"/>
      <c r="B189" s="36"/>
      <c r="C189" s="193" t="s">
        <v>492</v>
      </c>
      <c r="D189" s="193" t="s">
        <v>180</v>
      </c>
      <c r="E189" s="194" t="s">
        <v>2542</v>
      </c>
      <c r="F189" s="195" t="s">
        <v>2543</v>
      </c>
      <c r="G189" s="196" t="s">
        <v>251</v>
      </c>
      <c r="H189" s="197">
        <v>42</v>
      </c>
      <c r="I189" s="198"/>
      <c r="J189" s="199">
        <f t="shared" si="20"/>
        <v>0</v>
      </c>
      <c r="K189" s="200"/>
      <c r="L189" s="40"/>
      <c r="M189" s="201" t="s">
        <v>1</v>
      </c>
      <c r="N189" s="202" t="s">
        <v>45</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193</v>
      </c>
      <c r="AT189" s="205" t="s">
        <v>180</v>
      </c>
      <c r="AU189" s="205" t="s">
        <v>87</v>
      </c>
      <c r="AY189" s="18" t="s">
        <v>177</v>
      </c>
      <c r="BE189" s="206">
        <f t="shared" si="24"/>
        <v>0</v>
      </c>
      <c r="BF189" s="206">
        <f t="shared" si="25"/>
        <v>0</v>
      </c>
      <c r="BG189" s="206">
        <f t="shared" si="26"/>
        <v>0</v>
      </c>
      <c r="BH189" s="206">
        <f t="shared" si="27"/>
        <v>0</v>
      </c>
      <c r="BI189" s="206">
        <f t="shared" si="28"/>
        <v>0</v>
      </c>
      <c r="BJ189" s="18" t="s">
        <v>87</v>
      </c>
      <c r="BK189" s="206">
        <f t="shared" si="29"/>
        <v>0</v>
      </c>
      <c r="BL189" s="18" t="s">
        <v>193</v>
      </c>
      <c r="BM189" s="205" t="s">
        <v>2544</v>
      </c>
    </row>
    <row r="190" spans="1:65" s="2" customFormat="1" ht="24.2" customHeight="1">
      <c r="A190" s="35"/>
      <c r="B190" s="36"/>
      <c r="C190" s="193" t="s">
        <v>498</v>
      </c>
      <c r="D190" s="193" t="s">
        <v>180</v>
      </c>
      <c r="E190" s="194" t="s">
        <v>2545</v>
      </c>
      <c r="F190" s="195" t="s">
        <v>2546</v>
      </c>
      <c r="G190" s="196" t="s">
        <v>251</v>
      </c>
      <c r="H190" s="197">
        <v>42</v>
      </c>
      <c r="I190" s="198"/>
      <c r="J190" s="199">
        <f t="shared" si="20"/>
        <v>0</v>
      </c>
      <c r="K190" s="200"/>
      <c r="L190" s="40"/>
      <c r="M190" s="201" t="s">
        <v>1</v>
      </c>
      <c r="N190" s="202" t="s">
        <v>45</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193</v>
      </c>
      <c r="AT190" s="205" t="s">
        <v>180</v>
      </c>
      <c r="AU190" s="205" t="s">
        <v>87</v>
      </c>
      <c r="AY190" s="18" t="s">
        <v>177</v>
      </c>
      <c r="BE190" s="206">
        <f t="shared" si="24"/>
        <v>0</v>
      </c>
      <c r="BF190" s="206">
        <f t="shared" si="25"/>
        <v>0</v>
      </c>
      <c r="BG190" s="206">
        <f t="shared" si="26"/>
        <v>0</v>
      </c>
      <c r="BH190" s="206">
        <f t="shared" si="27"/>
        <v>0</v>
      </c>
      <c r="BI190" s="206">
        <f t="shared" si="28"/>
        <v>0</v>
      </c>
      <c r="BJ190" s="18" t="s">
        <v>87</v>
      </c>
      <c r="BK190" s="206">
        <f t="shared" si="29"/>
        <v>0</v>
      </c>
      <c r="BL190" s="18" t="s">
        <v>193</v>
      </c>
      <c r="BM190" s="205" t="s">
        <v>2547</v>
      </c>
    </row>
    <row r="191" spans="1:65" s="2" customFormat="1" ht="24.2" customHeight="1">
      <c r="A191" s="35"/>
      <c r="B191" s="36"/>
      <c r="C191" s="193" t="s">
        <v>502</v>
      </c>
      <c r="D191" s="193" t="s">
        <v>180</v>
      </c>
      <c r="E191" s="194" t="s">
        <v>2548</v>
      </c>
      <c r="F191" s="195" t="s">
        <v>2549</v>
      </c>
      <c r="G191" s="196" t="s">
        <v>251</v>
      </c>
      <c r="H191" s="197">
        <v>12</v>
      </c>
      <c r="I191" s="198"/>
      <c r="J191" s="199">
        <f t="shared" si="20"/>
        <v>0</v>
      </c>
      <c r="K191" s="200"/>
      <c r="L191" s="40"/>
      <c r="M191" s="201" t="s">
        <v>1</v>
      </c>
      <c r="N191" s="202" t="s">
        <v>45</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193</v>
      </c>
      <c r="AT191" s="205" t="s">
        <v>180</v>
      </c>
      <c r="AU191" s="205" t="s">
        <v>87</v>
      </c>
      <c r="AY191" s="18" t="s">
        <v>177</v>
      </c>
      <c r="BE191" s="206">
        <f t="shared" si="24"/>
        <v>0</v>
      </c>
      <c r="BF191" s="206">
        <f t="shared" si="25"/>
        <v>0</v>
      </c>
      <c r="BG191" s="206">
        <f t="shared" si="26"/>
        <v>0</v>
      </c>
      <c r="BH191" s="206">
        <f t="shared" si="27"/>
        <v>0</v>
      </c>
      <c r="BI191" s="206">
        <f t="shared" si="28"/>
        <v>0</v>
      </c>
      <c r="BJ191" s="18" t="s">
        <v>87</v>
      </c>
      <c r="BK191" s="206">
        <f t="shared" si="29"/>
        <v>0</v>
      </c>
      <c r="BL191" s="18" t="s">
        <v>193</v>
      </c>
      <c r="BM191" s="205" t="s">
        <v>2550</v>
      </c>
    </row>
    <row r="192" spans="1:65" s="2" customFormat="1" ht="24.2" customHeight="1">
      <c r="A192" s="35"/>
      <c r="B192" s="36"/>
      <c r="C192" s="193" t="s">
        <v>507</v>
      </c>
      <c r="D192" s="193" t="s">
        <v>180</v>
      </c>
      <c r="E192" s="194" t="s">
        <v>2551</v>
      </c>
      <c r="F192" s="195" t="s">
        <v>2552</v>
      </c>
      <c r="G192" s="196" t="s">
        <v>251</v>
      </c>
      <c r="H192" s="197">
        <v>12</v>
      </c>
      <c r="I192" s="198"/>
      <c r="J192" s="199">
        <f t="shared" si="20"/>
        <v>0</v>
      </c>
      <c r="K192" s="200"/>
      <c r="L192" s="40"/>
      <c r="M192" s="201" t="s">
        <v>1</v>
      </c>
      <c r="N192" s="202" t="s">
        <v>45</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193</v>
      </c>
      <c r="AT192" s="205" t="s">
        <v>180</v>
      </c>
      <c r="AU192" s="205" t="s">
        <v>87</v>
      </c>
      <c r="AY192" s="18" t="s">
        <v>177</v>
      </c>
      <c r="BE192" s="206">
        <f t="shared" si="24"/>
        <v>0</v>
      </c>
      <c r="BF192" s="206">
        <f t="shared" si="25"/>
        <v>0</v>
      </c>
      <c r="BG192" s="206">
        <f t="shared" si="26"/>
        <v>0</v>
      </c>
      <c r="BH192" s="206">
        <f t="shared" si="27"/>
        <v>0</v>
      </c>
      <c r="BI192" s="206">
        <f t="shared" si="28"/>
        <v>0</v>
      </c>
      <c r="BJ192" s="18" t="s">
        <v>87</v>
      </c>
      <c r="BK192" s="206">
        <f t="shared" si="29"/>
        <v>0</v>
      </c>
      <c r="BL192" s="18" t="s">
        <v>193</v>
      </c>
      <c r="BM192" s="205" t="s">
        <v>2553</v>
      </c>
    </row>
    <row r="193" spans="1:65" s="2" customFormat="1" ht="24.2" customHeight="1">
      <c r="A193" s="35"/>
      <c r="B193" s="36"/>
      <c r="C193" s="193" t="s">
        <v>512</v>
      </c>
      <c r="D193" s="193" t="s">
        <v>180</v>
      </c>
      <c r="E193" s="194" t="s">
        <v>2554</v>
      </c>
      <c r="F193" s="195" t="s">
        <v>2555</v>
      </c>
      <c r="G193" s="196" t="s">
        <v>251</v>
      </c>
      <c r="H193" s="197">
        <v>31</v>
      </c>
      <c r="I193" s="198"/>
      <c r="J193" s="199">
        <f t="shared" si="20"/>
        <v>0</v>
      </c>
      <c r="K193" s="200"/>
      <c r="L193" s="40"/>
      <c r="M193" s="201" t="s">
        <v>1</v>
      </c>
      <c r="N193" s="202" t="s">
        <v>45</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193</v>
      </c>
      <c r="AT193" s="205" t="s">
        <v>180</v>
      </c>
      <c r="AU193" s="205" t="s">
        <v>87</v>
      </c>
      <c r="AY193" s="18" t="s">
        <v>177</v>
      </c>
      <c r="BE193" s="206">
        <f t="shared" si="24"/>
        <v>0</v>
      </c>
      <c r="BF193" s="206">
        <f t="shared" si="25"/>
        <v>0</v>
      </c>
      <c r="BG193" s="206">
        <f t="shared" si="26"/>
        <v>0</v>
      </c>
      <c r="BH193" s="206">
        <f t="shared" si="27"/>
        <v>0</v>
      </c>
      <c r="BI193" s="206">
        <f t="shared" si="28"/>
        <v>0</v>
      </c>
      <c r="BJ193" s="18" t="s">
        <v>87</v>
      </c>
      <c r="BK193" s="206">
        <f t="shared" si="29"/>
        <v>0</v>
      </c>
      <c r="BL193" s="18" t="s">
        <v>193</v>
      </c>
      <c r="BM193" s="205" t="s">
        <v>2556</v>
      </c>
    </row>
    <row r="194" spans="1:65" s="2" customFormat="1" ht="24.2" customHeight="1">
      <c r="A194" s="35"/>
      <c r="B194" s="36"/>
      <c r="C194" s="193" t="s">
        <v>516</v>
      </c>
      <c r="D194" s="193" t="s">
        <v>180</v>
      </c>
      <c r="E194" s="194" t="s">
        <v>2557</v>
      </c>
      <c r="F194" s="195" t="s">
        <v>2558</v>
      </c>
      <c r="G194" s="196" t="s">
        <v>251</v>
      </c>
      <c r="H194" s="197">
        <v>31</v>
      </c>
      <c r="I194" s="198"/>
      <c r="J194" s="199">
        <f t="shared" si="20"/>
        <v>0</v>
      </c>
      <c r="K194" s="200"/>
      <c r="L194" s="40"/>
      <c r="M194" s="201" t="s">
        <v>1</v>
      </c>
      <c r="N194" s="202" t="s">
        <v>45</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193</v>
      </c>
      <c r="AT194" s="205" t="s">
        <v>180</v>
      </c>
      <c r="AU194" s="205" t="s">
        <v>87</v>
      </c>
      <c r="AY194" s="18" t="s">
        <v>177</v>
      </c>
      <c r="BE194" s="206">
        <f t="shared" si="24"/>
        <v>0</v>
      </c>
      <c r="BF194" s="206">
        <f t="shared" si="25"/>
        <v>0</v>
      </c>
      <c r="BG194" s="206">
        <f t="shared" si="26"/>
        <v>0</v>
      </c>
      <c r="BH194" s="206">
        <f t="shared" si="27"/>
        <v>0</v>
      </c>
      <c r="BI194" s="206">
        <f t="shared" si="28"/>
        <v>0</v>
      </c>
      <c r="BJ194" s="18" t="s">
        <v>87</v>
      </c>
      <c r="BK194" s="206">
        <f t="shared" si="29"/>
        <v>0</v>
      </c>
      <c r="BL194" s="18" t="s">
        <v>193</v>
      </c>
      <c r="BM194" s="205" t="s">
        <v>2559</v>
      </c>
    </row>
    <row r="195" spans="1:65" s="2" customFormat="1" ht="24.2" customHeight="1">
      <c r="A195" s="35"/>
      <c r="B195" s="36"/>
      <c r="C195" s="193" t="s">
        <v>520</v>
      </c>
      <c r="D195" s="193" t="s">
        <v>180</v>
      </c>
      <c r="E195" s="194" t="s">
        <v>2560</v>
      </c>
      <c r="F195" s="195" t="s">
        <v>2561</v>
      </c>
      <c r="G195" s="196" t="s">
        <v>251</v>
      </c>
      <c r="H195" s="197">
        <v>91</v>
      </c>
      <c r="I195" s="198"/>
      <c r="J195" s="199">
        <f t="shared" si="20"/>
        <v>0</v>
      </c>
      <c r="K195" s="200"/>
      <c r="L195" s="40"/>
      <c r="M195" s="201" t="s">
        <v>1</v>
      </c>
      <c r="N195" s="202" t="s">
        <v>45</v>
      </c>
      <c r="O195" s="72"/>
      <c r="P195" s="203">
        <f t="shared" si="21"/>
        <v>0</v>
      </c>
      <c r="Q195" s="203">
        <v>0</v>
      </c>
      <c r="R195" s="203">
        <f t="shared" si="22"/>
        <v>0</v>
      </c>
      <c r="S195" s="203">
        <v>0</v>
      </c>
      <c r="T195" s="204">
        <f t="shared" si="23"/>
        <v>0</v>
      </c>
      <c r="U195" s="35"/>
      <c r="V195" s="35"/>
      <c r="W195" s="35"/>
      <c r="X195" s="35"/>
      <c r="Y195" s="35"/>
      <c r="Z195" s="35"/>
      <c r="AA195" s="35"/>
      <c r="AB195" s="35"/>
      <c r="AC195" s="35"/>
      <c r="AD195" s="35"/>
      <c r="AE195" s="35"/>
      <c r="AR195" s="205" t="s">
        <v>193</v>
      </c>
      <c r="AT195" s="205" t="s">
        <v>180</v>
      </c>
      <c r="AU195" s="205" t="s">
        <v>87</v>
      </c>
      <c r="AY195" s="18" t="s">
        <v>177</v>
      </c>
      <c r="BE195" s="206">
        <f t="shared" si="24"/>
        <v>0</v>
      </c>
      <c r="BF195" s="206">
        <f t="shared" si="25"/>
        <v>0</v>
      </c>
      <c r="BG195" s="206">
        <f t="shared" si="26"/>
        <v>0</v>
      </c>
      <c r="BH195" s="206">
        <f t="shared" si="27"/>
        <v>0</v>
      </c>
      <c r="BI195" s="206">
        <f t="shared" si="28"/>
        <v>0</v>
      </c>
      <c r="BJ195" s="18" t="s">
        <v>87</v>
      </c>
      <c r="BK195" s="206">
        <f t="shared" si="29"/>
        <v>0</v>
      </c>
      <c r="BL195" s="18" t="s">
        <v>193</v>
      </c>
      <c r="BM195" s="205" t="s">
        <v>2562</v>
      </c>
    </row>
    <row r="196" spans="1:65" s="2" customFormat="1" ht="24.2" customHeight="1">
      <c r="A196" s="35"/>
      <c r="B196" s="36"/>
      <c r="C196" s="193" t="s">
        <v>524</v>
      </c>
      <c r="D196" s="193" t="s">
        <v>180</v>
      </c>
      <c r="E196" s="194" t="s">
        <v>2563</v>
      </c>
      <c r="F196" s="195" t="s">
        <v>2564</v>
      </c>
      <c r="G196" s="196" t="s">
        <v>251</v>
      </c>
      <c r="H196" s="197">
        <v>160</v>
      </c>
      <c r="I196" s="198"/>
      <c r="J196" s="199">
        <f t="shared" si="20"/>
        <v>0</v>
      </c>
      <c r="K196" s="200"/>
      <c r="L196" s="40"/>
      <c r="M196" s="201" t="s">
        <v>1</v>
      </c>
      <c r="N196" s="202" t="s">
        <v>45</v>
      </c>
      <c r="O196" s="72"/>
      <c r="P196" s="203">
        <f t="shared" si="21"/>
        <v>0</v>
      </c>
      <c r="Q196" s="203">
        <v>0</v>
      </c>
      <c r="R196" s="203">
        <f t="shared" si="22"/>
        <v>0</v>
      </c>
      <c r="S196" s="203">
        <v>0</v>
      </c>
      <c r="T196" s="204">
        <f t="shared" si="23"/>
        <v>0</v>
      </c>
      <c r="U196" s="35"/>
      <c r="V196" s="35"/>
      <c r="W196" s="35"/>
      <c r="X196" s="35"/>
      <c r="Y196" s="35"/>
      <c r="Z196" s="35"/>
      <c r="AA196" s="35"/>
      <c r="AB196" s="35"/>
      <c r="AC196" s="35"/>
      <c r="AD196" s="35"/>
      <c r="AE196" s="35"/>
      <c r="AR196" s="205" t="s">
        <v>193</v>
      </c>
      <c r="AT196" s="205" t="s">
        <v>180</v>
      </c>
      <c r="AU196" s="205" t="s">
        <v>87</v>
      </c>
      <c r="AY196" s="18" t="s">
        <v>177</v>
      </c>
      <c r="BE196" s="206">
        <f t="shared" si="24"/>
        <v>0</v>
      </c>
      <c r="BF196" s="206">
        <f t="shared" si="25"/>
        <v>0</v>
      </c>
      <c r="BG196" s="206">
        <f t="shared" si="26"/>
        <v>0</v>
      </c>
      <c r="BH196" s="206">
        <f t="shared" si="27"/>
        <v>0</v>
      </c>
      <c r="BI196" s="206">
        <f t="shared" si="28"/>
        <v>0</v>
      </c>
      <c r="BJ196" s="18" t="s">
        <v>87</v>
      </c>
      <c r="BK196" s="206">
        <f t="shared" si="29"/>
        <v>0</v>
      </c>
      <c r="BL196" s="18" t="s">
        <v>193</v>
      </c>
      <c r="BM196" s="205" t="s">
        <v>2565</v>
      </c>
    </row>
    <row r="197" spans="1:65" s="2" customFormat="1" ht="24.2" customHeight="1">
      <c r="A197" s="35"/>
      <c r="B197" s="36"/>
      <c r="C197" s="193" t="s">
        <v>528</v>
      </c>
      <c r="D197" s="193" t="s">
        <v>180</v>
      </c>
      <c r="E197" s="194" t="s">
        <v>2566</v>
      </c>
      <c r="F197" s="195" t="s">
        <v>2567</v>
      </c>
      <c r="G197" s="196" t="s">
        <v>251</v>
      </c>
      <c r="H197" s="197">
        <v>192</v>
      </c>
      <c r="I197" s="198"/>
      <c r="J197" s="199">
        <f t="shared" si="20"/>
        <v>0</v>
      </c>
      <c r="K197" s="200"/>
      <c r="L197" s="40"/>
      <c r="M197" s="201" t="s">
        <v>1</v>
      </c>
      <c r="N197" s="202" t="s">
        <v>45</v>
      </c>
      <c r="O197" s="72"/>
      <c r="P197" s="203">
        <f t="shared" si="21"/>
        <v>0</v>
      </c>
      <c r="Q197" s="203">
        <v>0</v>
      </c>
      <c r="R197" s="203">
        <f t="shared" si="22"/>
        <v>0</v>
      </c>
      <c r="S197" s="203">
        <v>0</v>
      </c>
      <c r="T197" s="204">
        <f t="shared" si="23"/>
        <v>0</v>
      </c>
      <c r="U197" s="35"/>
      <c r="V197" s="35"/>
      <c r="W197" s="35"/>
      <c r="X197" s="35"/>
      <c r="Y197" s="35"/>
      <c r="Z197" s="35"/>
      <c r="AA197" s="35"/>
      <c r="AB197" s="35"/>
      <c r="AC197" s="35"/>
      <c r="AD197" s="35"/>
      <c r="AE197" s="35"/>
      <c r="AR197" s="205" t="s">
        <v>193</v>
      </c>
      <c r="AT197" s="205" t="s">
        <v>180</v>
      </c>
      <c r="AU197" s="205" t="s">
        <v>87</v>
      </c>
      <c r="AY197" s="18" t="s">
        <v>177</v>
      </c>
      <c r="BE197" s="206">
        <f t="shared" si="24"/>
        <v>0</v>
      </c>
      <c r="BF197" s="206">
        <f t="shared" si="25"/>
        <v>0</v>
      </c>
      <c r="BG197" s="206">
        <f t="shared" si="26"/>
        <v>0</v>
      </c>
      <c r="BH197" s="206">
        <f t="shared" si="27"/>
        <v>0</v>
      </c>
      <c r="BI197" s="206">
        <f t="shared" si="28"/>
        <v>0</v>
      </c>
      <c r="BJ197" s="18" t="s">
        <v>87</v>
      </c>
      <c r="BK197" s="206">
        <f t="shared" si="29"/>
        <v>0</v>
      </c>
      <c r="BL197" s="18" t="s">
        <v>193</v>
      </c>
      <c r="BM197" s="205" t="s">
        <v>2568</v>
      </c>
    </row>
    <row r="198" spans="1:65" s="2" customFormat="1" ht="24.2" customHeight="1">
      <c r="A198" s="35"/>
      <c r="B198" s="36"/>
      <c r="C198" s="193" t="s">
        <v>533</v>
      </c>
      <c r="D198" s="193" t="s">
        <v>180</v>
      </c>
      <c r="E198" s="194" t="s">
        <v>2569</v>
      </c>
      <c r="F198" s="195" t="s">
        <v>2570</v>
      </c>
      <c r="G198" s="196" t="s">
        <v>251</v>
      </c>
      <c r="H198" s="197">
        <v>111</v>
      </c>
      <c r="I198" s="198"/>
      <c r="J198" s="199">
        <f t="shared" si="20"/>
        <v>0</v>
      </c>
      <c r="K198" s="200"/>
      <c r="L198" s="40"/>
      <c r="M198" s="201" t="s">
        <v>1</v>
      </c>
      <c r="N198" s="202" t="s">
        <v>45</v>
      </c>
      <c r="O198" s="72"/>
      <c r="P198" s="203">
        <f t="shared" si="21"/>
        <v>0</v>
      </c>
      <c r="Q198" s="203">
        <v>0</v>
      </c>
      <c r="R198" s="203">
        <f t="shared" si="22"/>
        <v>0</v>
      </c>
      <c r="S198" s="203">
        <v>0</v>
      </c>
      <c r="T198" s="204">
        <f t="shared" si="23"/>
        <v>0</v>
      </c>
      <c r="U198" s="35"/>
      <c r="V198" s="35"/>
      <c r="W198" s="35"/>
      <c r="X198" s="35"/>
      <c r="Y198" s="35"/>
      <c r="Z198" s="35"/>
      <c r="AA198" s="35"/>
      <c r="AB198" s="35"/>
      <c r="AC198" s="35"/>
      <c r="AD198" s="35"/>
      <c r="AE198" s="35"/>
      <c r="AR198" s="205" t="s">
        <v>193</v>
      </c>
      <c r="AT198" s="205" t="s">
        <v>180</v>
      </c>
      <c r="AU198" s="205" t="s">
        <v>87</v>
      </c>
      <c r="AY198" s="18" t="s">
        <v>177</v>
      </c>
      <c r="BE198" s="206">
        <f t="shared" si="24"/>
        <v>0</v>
      </c>
      <c r="BF198" s="206">
        <f t="shared" si="25"/>
        <v>0</v>
      </c>
      <c r="BG198" s="206">
        <f t="shared" si="26"/>
        <v>0</v>
      </c>
      <c r="BH198" s="206">
        <f t="shared" si="27"/>
        <v>0</v>
      </c>
      <c r="BI198" s="206">
        <f t="shared" si="28"/>
        <v>0</v>
      </c>
      <c r="BJ198" s="18" t="s">
        <v>87</v>
      </c>
      <c r="BK198" s="206">
        <f t="shared" si="29"/>
        <v>0</v>
      </c>
      <c r="BL198" s="18" t="s">
        <v>193</v>
      </c>
      <c r="BM198" s="205" t="s">
        <v>2571</v>
      </c>
    </row>
    <row r="199" spans="1:65" s="2" customFormat="1" ht="24.2" customHeight="1">
      <c r="A199" s="35"/>
      <c r="B199" s="36"/>
      <c r="C199" s="193" t="s">
        <v>539</v>
      </c>
      <c r="D199" s="193" t="s">
        <v>180</v>
      </c>
      <c r="E199" s="194" t="s">
        <v>2572</v>
      </c>
      <c r="F199" s="195" t="s">
        <v>2573</v>
      </c>
      <c r="G199" s="196" t="s">
        <v>251</v>
      </c>
      <c r="H199" s="197">
        <v>163</v>
      </c>
      <c r="I199" s="198"/>
      <c r="J199" s="199">
        <f t="shared" si="20"/>
        <v>0</v>
      </c>
      <c r="K199" s="200"/>
      <c r="L199" s="40"/>
      <c r="M199" s="201" t="s">
        <v>1</v>
      </c>
      <c r="N199" s="202" t="s">
        <v>45</v>
      </c>
      <c r="O199" s="72"/>
      <c r="P199" s="203">
        <f t="shared" si="21"/>
        <v>0</v>
      </c>
      <c r="Q199" s="203">
        <v>0</v>
      </c>
      <c r="R199" s="203">
        <f t="shared" si="22"/>
        <v>0</v>
      </c>
      <c r="S199" s="203">
        <v>0</v>
      </c>
      <c r="T199" s="204">
        <f t="shared" si="23"/>
        <v>0</v>
      </c>
      <c r="U199" s="35"/>
      <c r="V199" s="35"/>
      <c r="W199" s="35"/>
      <c r="X199" s="35"/>
      <c r="Y199" s="35"/>
      <c r="Z199" s="35"/>
      <c r="AA199" s="35"/>
      <c r="AB199" s="35"/>
      <c r="AC199" s="35"/>
      <c r="AD199" s="35"/>
      <c r="AE199" s="35"/>
      <c r="AR199" s="205" t="s">
        <v>193</v>
      </c>
      <c r="AT199" s="205" t="s">
        <v>180</v>
      </c>
      <c r="AU199" s="205" t="s">
        <v>87</v>
      </c>
      <c r="AY199" s="18" t="s">
        <v>177</v>
      </c>
      <c r="BE199" s="206">
        <f t="shared" si="24"/>
        <v>0</v>
      </c>
      <c r="BF199" s="206">
        <f t="shared" si="25"/>
        <v>0</v>
      </c>
      <c r="BG199" s="206">
        <f t="shared" si="26"/>
        <v>0</v>
      </c>
      <c r="BH199" s="206">
        <f t="shared" si="27"/>
        <v>0</v>
      </c>
      <c r="BI199" s="206">
        <f t="shared" si="28"/>
        <v>0</v>
      </c>
      <c r="BJ199" s="18" t="s">
        <v>87</v>
      </c>
      <c r="BK199" s="206">
        <f t="shared" si="29"/>
        <v>0</v>
      </c>
      <c r="BL199" s="18" t="s">
        <v>193</v>
      </c>
      <c r="BM199" s="205" t="s">
        <v>2574</v>
      </c>
    </row>
    <row r="200" spans="1:65" s="2" customFormat="1" ht="24.2" customHeight="1">
      <c r="A200" s="35"/>
      <c r="B200" s="36"/>
      <c r="C200" s="193" t="s">
        <v>543</v>
      </c>
      <c r="D200" s="193" t="s">
        <v>180</v>
      </c>
      <c r="E200" s="194" t="s">
        <v>2575</v>
      </c>
      <c r="F200" s="195" t="s">
        <v>2576</v>
      </c>
      <c r="G200" s="196" t="s">
        <v>251</v>
      </c>
      <c r="H200" s="197">
        <v>214</v>
      </c>
      <c r="I200" s="198"/>
      <c r="J200" s="199">
        <f t="shared" si="20"/>
        <v>0</v>
      </c>
      <c r="K200" s="200"/>
      <c r="L200" s="40"/>
      <c r="M200" s="201" t="s">
        <v>1</v>
      </c>
      <c r="N200" s="202" t="s">
        <v>45</v>
      </c>
      <c r="O200" s="72"/>
      <c r="P200" s="203">
        <f t="shared" si="21"/>
        <v>0</v>
      </c>
      <c r="Q200" s="203">
        <v>0</v>
      </c>
      <c r="R200" s="203">
        <f t="shared" si="22"/>
        <v>0</v>
      </c>
      <c r="S200" s="203">
        <v>0</v>
      </c>
      <c r="T200" s="204">
        <f t="shared" si="23"/>
        <v>0</v>
      </c>
      <c r="U200" s="35"/>
      <c r="V200" s="35"/>
      <c r="W200" s="35"/>
      <c r="X200" s="35"/>
      <c r="Y200" s="35"/>
      <c r="Z200" s="35"/>
      <c r="AA200" s="35"/>
      <c r="AB200" s="35"/>
      <c r="AC200" s="35"/>
      <c r="AD200" s="35"/>
      <c r="AE200" s="35"/>
      <c r="AR200" s="205" t="s">
        <v>193</v>
      </c>
      <c r="AT200" s="205" t="s">
        <v>180</v>
      </c>
      <c r="AU200" s="205" t="s">
        <v>87</v>
      </c>
      <c r="AY200" s="18" t="s">
        <v>177</v>
      </c>
      <c r="BE200" s="206">
        <f t="shared" si="24"/>
        <v>0</v>
      </c>
      <c r="BF200" s="206">
        <f t="shared" si="25"/>
        <v>0</v>
      </c>
      <c r="BG200" s="206">
        <f t="shared" si="26"/>
        <v>0</v>
      </c>
      <c r="BH200" s="206">
        <f t="shared" si="27"/>
        <v>0</v>
      </c>
      <c r="BI200" s="206">
        <f t="shared" si="28"/>
        <v>0</v>
      </c>
      <c r="BJ200" s="18" t="s">
        <v>87</v>
      </c>
      <c r="BK200" s="206">
        <f t="shared" si="29"/>
        <v>0</v>
      </c>
      <c r="BL200" s="18" t="s">
        <v>193</v>
      </c>
      <c r="BM200" s="205" t="s">
        <v>2577</v>
      </c>
    </row>
    <row r="201" spans="1:65" s="2" customFormat="1" ht="21.75" customHeight="1">
      <c r="A201" s="35"/>
      <c r="B201" s="36"/>
      <c r="C201" s="193" t="s">
        <v>547</v>
      </c>
      <c r="D201" s="193" t="s">
        <v>180</v>
      </c>
      <c r="E201" s="194" t="s">
        <v>2578</v>
      </c>
      <c r="F201" s="195" t="s">
        <v>2579</v>
      </c>
      <c r="G201" s="196" t="s">
        <v>2076</v>
      </c>
      <c r="H201" s="197">
        <v>256</v>
      </c>
      <c r="I201" s="198"/>
      <c r="J201" s="199">
        <f t="shared" si="20"/>
        <v>0</v>
      </c>
      <c r="K201" s="200"/>
      <c r="L201" s="40"/>
      <c r="M201" s="201" t="s">
        <v>1</v>
      </c>
      <c r="N201" s="202" t="s">
        <v>45</v>
      </c>
      <c r="O201" s="72"/>
      <c r="P201" s="203">
        <f t="shared" si="21"/>
        <v>0</v>
      </c>
      <c r="Q201" s="203">
        <v>0</v>
      </c>
      <c r="R201" s="203">
        <f t="shared" si="22"/>
        <v>0</v>
      </c>
      <c r="S201" s="203">
        <v>0</v>
      </c>
      <c r="T201" s="204">
        <f t="shared" si="23"/>
        <v>0</v>
      </c>
      <c r="U201" s="35"/>
      <c r="V201" s="35"/>
      <c r="W201" s="35"/>
      <c r="X201" s="35"/>
      <c r="Y201" s="35"/>
      <c r="Z201" s="35"/>
      <c r="AA201" s="35"/>
      <c r="AB201" s="35"/>
      <c r="AC201" s="35"/>
      <c r="AD201" s="35"/>
      <c r="AE201" s="35"/>
      <c r="AR201" s="205" t="s">
        <v>193</v>
      </c>
      <c r="AT201" s="205" t="s">
        <v>180</v>
      </c>
      <c r="AU201" s="205" t="s">
        <v>87</v>
      </c>
      <c r="AY201" s="18" t="s">
        <v>177</v>
      </c>
      <c r="BE201" s="206">
        <f t="shared" si="24"/>
        <v>0</v>
      </c>
      <c r="BF201" s="206">
        <f t="shared" si="25"/>
        <v>0</v>
      </c>
      <c r="BG201" s="206">
        <f t="shared" si="26"/>
        <v>0</v>
      </c>
      <c r="BH201" s="206">
        <f t="shared" si="27"/>
        <v>0</v>
      </c>
      <c r="BI201" s="206">
        <f t="shared" si="28"/>
        <v>0</v>
      </c>
      <c r="BJ201" s="18" t="s">
        <v>87</v>
      </c>
      <c r="BK201" s="206">
        <f t="shared" si="29"/>
        <v>0</v>
      </c>
      <c r="BL201" s="18" t="s">
        <v>193</v>
      </c>
      <c r="BM201" s="205" t="s">
        <v>2580</v>
      </c>
    </row>
    <row r="202" spans="1:65" s="2" customFormat="1" ht="21.75" customHeight="1">
      <c r="A202" s="35"/>
      <c r="B202" s="36"/>
      <c r="C202" s="193" t="s">
        <v>554</v>
      </c>
      <c r="D202" s="193" t="s">
        <v>180</v>
      </c>
      <c r="E202" s="194" t="s">
        <v>2581</v>
      </c>
      <c r="F202" s="195" t="s">
        <v>2582</v>
      </c>
      <c r="G202" s="196" t="s">
        <v>2076</v>
      </c>
      <c r="H202" s="197">
        <v>12</v>
      </c>
      <c r="I202" s="198"/>
      <c r="J202" s="199">
        <f t="shared" si="20"/>
        <v>0</v>
      </c>
      <c r="K202" s="200"/>
      <c r="L202" s="40"/>
      <c r="M202" s="201" t="s">
        <v>1</v>
      </c>
      <c r="N202" s="202" t="s">
        <v>45</v>
      </c>
      <c r="O202" s="72"/>
      <c r="P202" s="203">
        <f t="shared" si="21"/>
        <v>0</v>
      </c>
      <c r="Q202" s="203">
        <v>0</v>
      </c>
      <c r="R202" s="203">
        <f t="shared" si="22"/>
        <v>0</v>
      </c>
      <c r="S202" s="203">
        <v>0</v>
      </c>
      <c r="T202" s="204">
        <f t="shared" si="23"/>
        <v>0</v>
      </c>
      <c r="U202" s="35"/>
      <c r="V202" s="35"/>
      <c r="W202" s="35"/>
      <c r="X202" s="35"/>
      <c r="Y202" s="35"/>
      <c r="Z202" s="35"/>
      <c r="AA202" s="35"/>
      <c r="AB202" s="35"/>
      <c r="AC202" s="35"/>
      <c r="AD202" s="35"/>
      <c r="AE202" s="35"/>
      <c r="AR202" s="205" t="s">
        <v>193</v>
      </c>
      <c r="AT202" s="205" t="s">
        <v>180</v>
      </c>
      <c r="AU202" s="205" t="s">
        <v>87</v>
      </c>
      <c r="AY202" s="18" t="s">
        <v>177</v>
      </c>
      <c r="BE202" s="206">
        <f t="shared" si="24"/>
        <v>0</v>
      </c>
      <c r="BF202" s="206">
        <f t="shared" si="25"/>
        <v>0</v>
      </c>
      <c r="BG202" s="206">
        <f t="shared" si="26"/>
        <v>0</v>
      </c>
      <c r="BH202" s="206">
        <f t="shared" si="27"/>
        <v>0</v>
      </c>
      <c r="BI202" s="206">
        <f t="shared" si="28"/>
        <v>0</v>
      </c>
      <c r="BJ202" s="18" t="s">
        <v>87</v>
      </c>
      <c r="BK202" s="206">
        <f t="shared" si="29"/>
        <v>0</v>
      </c>
      <c r="BL202" s="18" t="s">
        <v>193</v>
      </c>
      <c r="BM202" s="205" t="s">
        <v>2583</v>
      </c>
    </row>
    <row r="203" spans="1:65" s="2" customFormat="1" ht="21.75" customHeight="1">
      <c r="A203" s="35"/>
      <c r="B203" s="36"/>
      <c r="C203" s="193" t="s">
        <v>559</v>
      </c>
      <c r="D203" s="193" t="s">
        <v>180</v>
      </c>
      <c r="E203" s="194" t="s">
        <v>2584</v>
      </c>
      <c r="F203" s="195" t="s">
        <v>2585</v>
      </c>
      <c r="G203" s="196" t="s">
        <v>2076</v>
      </c>
      <c r="H203" s="197">
        <v>6</v>
      </c>
      <c r="I203" s="198"/>
      <c r="J203" s="199">
        <f t="shared" si="20"/>
        <v>0</v>
      </c>
      <c r="K203" s="200"/>
      <c r="L203" s="40"/>
      <c r="M203" s="201" t="s">
        <v>1</v>
      </c>
      <c r="N203" s="202" t="s">
        <v>45</v>
      </c>
      <c r="O203" s="72"/>
      <c r="P203" s="203">
        <f t="shared" si="21"/>
        <v>0</v>
      </c>
      <c r="Q203" s="203">
        <v>0</v>
      </c>
      <c r="R203" s="203">
        <f t="shared" si="22"/>
        <v>0</v>
      </c>
      <c r="S203" s="203">
        <v>0</v>
      </c>
      <c r="T203" s="204">
        <f t="shared" si="23"/>
        <v>0</v>
      </c>
      <c r="U203" s="35"/>
      <c r="V203" s="35"/>
      <c r="W203" s="35"/>
      <c r="X203" s="35"/>
      <c r="Y203" s="35"/>
      <c r="Z203" s="35"/>
      <c r="AA203" s="35"/>
      <c r="AB203" s="35"/>
      <c r="AC203" s="35"/>
      <c r="AD203" s="35"/>
      <c r="AE203" s="35"/>
      <c r="AR203" s="205" t="s">
        <v>193</v>
      </c>
      <c r="AT203" s="205" t="s">
        <v>180</v>
      </c>
      <c r="AU203" s="205" t="s">
        <v>87</v>
      </c>
      <c r="AY203" s="18" t="s">
        <v>177</v>
      </c>
      <c r="BE203" s="206">
        <f t="shared" si="24"/>
        <v>0</v>
      </c>
      <c r="BF203" s="206">
        <f t="shared" si="25"/>
        <v>0</v>
      </c>
      <c r="BG203" s="206">
        <f t="shared" si="26"/>
        <v>0</v>
      </c>
      <c r="BH203" s="206">
        <f t="shared" si="27"/>
        <v>0</v>
      </c>
      <c r="BI203" s="206">
        <f t="shared" si="28"/>
        <v>0</v>
      </c>
      <c r="BJ203" s="18" t="s">
        <v>87</v>
      </c>
      <c r="BK203" s="206">
        <f t="shared" si="29"/>
        <v>0</v>
      </c>
      <c r="BL203" s="18" t="s">
        <v>193</v>
      </c>
      <c r="BM203" s="205" t="s">
        <v>2586</v>
      </c>
    </row>
    <row r="204" spans="1:65" s="2" customFormat="1" ht="24.2" customHeight="1">
      <c r="A204" s="35"/>
      <c r="B204" s="36"/>
      <c r="C204" s="193" t="s">
        <v>563</v>
      </c>
      <c r="D204" s="193" t="s">
        <v>180</v>
      </c>
      <c r="E204" s="194" t="s">
        <v>2587</v>
      </c>
      <c r="F204" s="195" t="s">
        <v>2588</v>
      </c>
      <c r="G204" s="196" t="s">
        <v>2076</v>
      </c>
      <c r="H204" s="197">
        <v>3</v>
      </c>
      <c r="I204" s="198"/>
      <c r="J204" s="199">
        <f t="shared" si="20"/>
        <v>0</v>
      </c>
      <c r="K204" s="200"/>
      <c r="L204" s="40"/>
      <c r="M204" s="201" t="s">
        <v>1</v>
      </c>
      <c r="N204" s="202" t="s">
        <v>45</v>
      </c>
      <c r="O204" s="72"/>
      <c r="P204" s="203">
        <f t="shared" si="21"/>
        <v>0</v>
      </c>
      <c r="Q204" s="203">
        <v>0</v>
      </c>
      <c r="R204" s="203">
        <f t="shared" si="22"/>
        <v>0</v>
      </c>
      <c r="S204" s="203">
        <v>0</v>
      </c>
      <c r="T204" s="204">
        <f t="shared" si="23"/>
        <v>0</v>
      </c>
      <c r="U204" s="35"/>
      <c r="V204" s="35"/>
      <c r="W204" s="35"/>
      <c r="X204" s="35"/>
      <c r="Y204" s="35"/>
      <c r="Z204" s="35"/>
      <c r="AA204" s="35"/>
      <c r="AB204" s="35"/>
      <c r="AC204" s="35"/>
      <c r="AD204" s="35"/>
      <c r="AE204" s="35"/>
      <c r="AR204" s="205" t="s">
        <v>193</v>
      </c>
      <c r="AT204" s="205" t="s">
        <v>180</v>
      </c>
      <c r="AU204" s="205" t="s">
        <v>87</v>
      </c>
      <c r="AY204" s="18" t="s">
        <v>177</v>
      </c>
      <c r="BE204" s="206">
        <f t="shared" si="24"/>
        <v>0</v>
      </c>
      <c r="BF204" s="206">
        <f t="shared" si="25"/>
        <v>0</v>
      </c>
      <c r="BG204" s="206">
        <f t="shared" si="26"/>
        <v>0</v>
      </c>
      <c r="BH204" s="206">
        <f t="shared" si="27"/>
        <v>0</v>
      </c>
      <c r="BI204" s="206">
        <f t="shared" si="28"/>
        <v>0</v>
      </c>
      <c r="BJ204" s="18" t="s">
        <v>87</v>
      </c>
      <c r="BK204" s="206">
        <f t="shared" si="29"/>
        <v>0</v>
      </c>
      <c r="BL204" s="18" t="s">
        <v>193</v>
      </c>
      <c r="BM204" s="205" t="s">
        <v>2589</v>
      </c>
    </row>
    <row r="205" spans="1:65" s="2" customFormat="1" ht="21.75" customHeight="1">
      <c r="A205" s="35"/>
      <c r="B205" s="36"/>
      <c r="C205" s="193" t="s">
        <v>569</v>
      </c>
      <c r="D205" s="193" t="s">
        <v>180</v>
      </c>
      <c r="E205" s="194" t="s">
        <v>2590</v>
      </c>
      <c r="F205" s="195" t="s">
        <v>2591</v>
      </c>
      <c r="G205" s="196" t="s">
        <v>2076</v>
      </c>
      <c r="H205" s="197">
        <v>58</v>
      </c>
      <c r="I205" s="198"/>
      <c r="J205" s="199">
        <f t="shared" si="20"/>
        <v>0</v>
      </c>
      <c r="K205" s="200"/>
      <c r="L205" s="40"/>
      <c r="M205" s="201" t="s">
        <v>1</v>
      </c>
      <c r="N205" s="202" t="s">
        <v>45</v>
      </c>
      <c r="O205" s="72"/>
      <c r="P205" s="203">
        <f t="shared" si="21"/>
        <v>0</v>
      </c>
      <c r="Q205" s="203">
        <v>0</v>
      </c>
      <c r="R205" s="203">
        <f t="shared" si="22"/>
        <v>0</v>
      </c>
      <c r="S205" s="203">
        <v>0</v>
      </c>
      <c r="T205" s="204">
        <f t="shared" si="23"/>
        <v>0</v>
      </c>
      <c r="U205" s="35"/>
      <c r="V205" s="35"/>
      <c r="W205" s="35"/>
      <c r="X205" s="35"/>
      <c r="Y205" s="35"/>
      <c r="Z205" s="35"/>
      <c r="AA205" s="35"/>
      <c r="AB205" s="35"/>
      <c r="AC205" s="35"/>
      <c r="AD205" s="35"/>
      <c r="AE205" s="35"/>
      <c r="AR205" s="205" t="s">
        <v>193</v>
      </c>
      <c r="AT205" s="205" t="s">
        <v>180</v>
      </c>
      <c r="AU205" s="205" t="s">
        <v>87</v>
      </c>
      <c r="AY205" s="18" t="s">
        <v>177</v>
      </c>
      <c r="BE205" s="206">
        <f t="shared" si="24"/>
        <v>0</v>
      </c>
      <c r="BF205" s="206">
        <f t="shared" si="25"/>
        <v>0</v>
      </c>
      <c r="BG205" s="206">
        <f t="shared" si="26"/>
        <v>0</v>
      </c>
      <c r="BH205" s="206">
        <f t="shared" si="27"/>
        <v>0</v>
      </c>
      <c r="BI205" s="206">
        <f t="shared" si="28"/>
        <v>0</v>
      </c>
      <c r="BJ205" s="18" t="s">
        <v>87</v>
      </c>
      <c r="BK205" s="206">
        <f t="shared" si="29"/>
        <v>0</v>
      </c>
      <c r="BL205" s="18" t="s">
        <v>193</v>
      </c>
      <c r="BM205" s="205" t="s">
        <v>2592</v>
      </c>
    </row>
    <row r="206" spans="1:65" s="2" customFormat="1" ht="16.5" customHeight="1">
      <c r="A206" s="35"/>
      <c r="B206" s="36"/>
      <c r="C206" s="193" t="s">
        <v>576</v>
      </c>
      <c r="D206" s="193" t="s">
        <v>180</v>
      </c>
      <c r="E206" s="194" t="s">
        <v>2593</v>
      </c>
      <c r="F206" s="195" t="s">
        <v>2594</v>
      </c>
      <c r="G206" s="196" t="s">
        <v>251</v>
      </c>
      <c r="H206" s="197">
        <v>20</v>
      </c>
      <c r="I206" s="198"/>
      <c r="J206" s="199">
        <f t="shared" si="20"/>
        <v>0</v>
      </c>
      <c r="K206" s="200"/>
      <c r="L206" s="40"/>
      <c r="M206" s="201" t="s">
        <v>1</v>
      </c>
      <c r="N206" s="202" t="s">
        <v>45</v>
      </c>
      <c r="O206" s="72"/>
      <c r="P206" s="203">
        <f t="shared" si="21"/>
        <v>0</v>
      </c>
      <c r="Q206" s="203">
        <v>0</v>
      </c>
      <c r="R206" s="203">
        <f t="shared" si="22"/>
        <v>0</v>
      </c>
      <c r="S206" s="203">
        <v>0</v>
      </c>
      <c r="T206" s="204">
        <f t="shared" si="23"/>
        <v>0</v>
      </c>
      <c r="U206" s="35"/>
      <c r="V206" s="35"/>
      <c r="W206" s="35"/>
      <c r="X206" s="35"/>
      <c r="Y206" s="35"/>
      <c r="Z206" s="35"/>
      <c r="AA206" s="35"/>
      <c r="AB206" s="35"/>
      <c r="AC206" s="35"/>
      <c r="AD206" s="35"/>
      <c r="AE206" s="35"/>
      <c r="AR206" s="205" t="s">
        <v>193</v>
      </c>
      <c r="AT206" s="205" t="s">
        <v>180</v>
      </c>
      <c r="AU206" s="205" t="s">
        <v>87</v>
      </c>
      <c r="AY206" s="18" t="s">
        <v>177</v>
      </c>
      <c r="BE206" s="206">
        <f t="shared" si="24"/>
        <v>0</v>
      </c>
      <c r="BF206" s="206">
        <f t="shared" si="25"/>
        <v>0</v>
      </c>
      <c r="BG206" s="206">
        <f t="shared" si="26"/>
        <v>0</v>
      </c>
      <c r="BH206" s="206">
        <f t="shared" si="27"/>
        <v>0</v>
      </c>
      <c r="BI206" s="206">
        <f t="shared" si="28"/>
        <v>0</v>
      </c>
      <c r="BJ206" s="18" t="s">
        <v>87</v>
      </c>
      <c r="BK206" s="206">
        <f t="shared" si="29"/>
        <v>0</v>
      </c>
      <c r="BL206" s="18" t="s">
        <v>193</v>
      </c>
      <c r="BM206" s="205" t="s">
        <v>2595</v>
      </c>
    </row>
    <row r="207" spans="1:65" s="2" customFormat="1" ht="16.5" customHeight="1">
      <c r="A207" s="35"/>
      <c r="B207" s="36"/>
      <c r="C207" s="193" t="s">
        <v>581</v>
      </c>
      <c r="D207" s="193" t="s">
        <v>180</v>
      </c>
      <c r="E207" s="194" t="s">
        <v>2596</v>
      </c>
      <c r="F207" s="195" t="s">
        <v>2597</v>
      </c>
      <c r="G207" s="196" t="s">
        <v>251</v>
      </c>
      <c r="H207" s="197">
        <v>21</v>
      </c>
      <c r="I207" s="198"/>
      <c r="J207" s="199">
        <f t="shared" si="20"/>
        <v>0</v>
      </c>
      <c r="K207" s="200"/>
      <c r="L207" s="40"/>
      <c r="M207" s="201" t="s">
        <v>1</v>
      </c>
      <c r="N207" s="202" t="s">
        <v>45</v>
      </c>
      <c r="O207" s="72"/>
      <c r="P207" s="203">
        <f t="shared" si="21"/>
        <v>0</v>
      </c>
      <c r="Q207" s="203">
        <v>0</v>
      </c>
      <c r="R207" s="203">
        <f t="shared" si="22"/>
        <v>0</v>
      </c>
      <c r="S207" s="203">
        <v>0</v>
      </c>
      <c r="T207" s="204">
        <f t="shared" si="23"/>
        <v>0</v>
      </c>
      <c r="U207" s="35"/>
      <c r="V207" s="35"/>
      <c r="W207" s="35"/>
      <c r="X207" s="35"/>
      <c r="Y207" s="35"/>
      <c r="Z207" s="35"/>
      <c r="AA207" s="35"/>
      <c r="AB207" s="35"/>
      <c r="AC207" s="35"/>
      <c r="AD207" s="35"/>
      <c r="AE207" s="35"/>
      <c r="AR207" s="205" t="s">
        <v>193</v>
      </c>
      <c r="AT207" s="205" t="s">
        <v>180</v>
      </c>
      <c r="AU207" s="205" t="s">
        <v>87</v>
      </c>
      <c r="AY207" s="18" t="s">
        <v>177</v>
      </c>
      <c r="BE207" s="206">
        <f t="shared" si="24"/>
        <v>0</v>
      </c>
      <c r="BF207" s="206">
        <f t="shared" si="25"/>
        <v>0</v>
      </c>
      <c r="BG207" s="206">
        <f t="shared" si="26"/>
        <v>0</v>
      </c>
      <c r="BH207" s="206">
        <f t="shared" si="27"/>
        <v>0</v>
      </c>
      <c r="BI207" s="206">
        <f t="shared" si="28"/>
        <v>0</v>
      </c>
      <c r="BJ207" s="18" t="s">
        <v>87</v>
      </c>
      <c r="BK207" s="206">
        <f t="shared" si="29"/>
        <v>0</v>
      </c>
      <c r="BL207" s="18" t="s">
        <v>193</v>
      </c>
      <c r="BM207" s="205" t="s">
        <v>2598</v>
      </c>
    </row>
    <row r="208" spans="1:65" s="2" customFormat="1" ht="16.5" customHeight="1">
      <c r="A208" s="35"/>
      <c r="B208" s="36"/>
      <c r="C208" s="193" t="s">
        <v>586</v>
      </c>
      <c r="D208" s="193" t="s">
        <v>180</v>
      </c>
      <c r="E208" s="194" t="s">
        <v>2599</v>
      </c>
      <c r="F208" s="195" t="s">
        <v>2600</v>
      </c>
      <c r="G208" s="196" t="s">
        <v>251</v>
      </c>
      <c r="H208" s="197">
        <v>12</v>
      </c>
      <c r="I208" s="198"/>
      <c r="J208" s="199">
        <f t="shared" si="20"/>
        <v>0</v>
      </c>
      <c r="K208" s="200"/>
      <c r="L208" s="40"/>
      <c r="M208" s="201" t="s">
        <v>1</v>
      </c>
      <c r="N208" s="202" t="s">
        <v>45</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193</v>
      </c>
      <c r="AT208" s="205" t="s">
        <v>180</v>
      </c>
      <c r="AU208" s="205" t="s">
        <v>87</v>
      </c>
      <c r="AY208" s="18" t="s">
        <v>177</v>
      </c>
      <c r="BE208" s="206">
        <f t="shared" si="24"/>
        <v>0</v>
      </c>
      <c r="BF208" s="206">
        <f t="shared" si="25"/>
        <v>0</v>
      </c>
      <c r="BG208" s="206">
        <f t="shared" si="26"/>
        <v>0</v>
      </c>
      <c r="BH208" s="206">
        <f t="shared" si="27"/>
        <v>0</v>
      </c>
      <c r="BI208" s="206">
        <f t="shared" si="28"/>
        <v>0</v>
      </c>
      <c r="BJ208" s="18" t="s">
        <v>87</v>
      </c>
      <c r="BK208" s="206">
        <f t="shared" si="29"/>
        <v>0</v>
      </c>
      <c r="BL208" s="18" t="s">
        <v>193</v>
      </c>
      <c r="BM208" s="205" t="s">
        <v>2601</v>
      </c>
    </row>
    <row r="209" spans="1:65" s="2" customFormat="1" ht="16.5" customHeight="1">
      <c r="A209" s="35"/>
      <c r="B209" s="36"/>
      <c r="C209" s="193" t="s">
        <v>591</v>
      </c>
      <c r="D209" s="193" t="s">
        <v>180</v>
      </c>
      <c r="E209" s="194" t="s">
        <v>2602</v>
      </c>
      <c r="F209" s="195" t="s">
        <v>2603</v>
      </c>
      <c r="G209" s="196" t="s">
        <v>251</v>
      </c>
      <c r="H209" s="197">
        <v>20</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193</v>
      </c>
      <c r="AT209" s="205" t="s">
        <v>180</v>
      </c>
      <c r="AU209" s="205" t="s">
        <v>87</v>
      </c>
      <c r="AY209" s="18" t="s">
        <v>177</v>
      </c>
      <c r="BE209" s="206">
        <f t="shared" si="24"/>
        <v>0</v>
      </c>
      <c r="BF209" s="206">
        <f t="shared" si="25"/>
        <v>0</v>
      </c>
      <c r="BG209" s="206">
        <f t="shared" si="26"/>
        <v>0</v>
      </c>
      <c r="BH209" s="206">
        <f t="shared" si="27"/>
        <v>0</v>
      </c>
      <c r="BI209" s="206">
        <f t="shared" si="28"/>
        <v>0</v>
      </c>
      <c r="BJ209" s="18" t="s">
        <v>87</v>
      </c>
      <c r="BK209" s="206">
        <f t="shared" si="29"/>
        <v>0</v>
      </c>
      <c r="BL209" s="18" t="s">
        <v>193</v>
      </c>
      <c r="BM209" s="205" t="s">
        <v>2604</v>
      </c>
    </row>
    <row r="210" spans="1:65" s="2" customFormat="1" ht="16.5" customHeight="1">
      <c r="A210" s="35"/>
      <c r="B210" s="36"/>
      <c r="C210" s="193" t="s">
        <v>595</v>
      </c>
      <c r="D210" s="193" t="s">
        <v>180</v>
      </c>
      <c r="E210" s="194" t="s">
        <v>2605</v>
      </c>
      <c r="F210" s="195" t="s">
        <v>2606</v>
      </c>
      <c r="G210" s="196" t="s">
        <v>251</v>
      </c>
      <c r="H210" s="197">
        <v>20</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193</v>
      </c>
      <c r="AT210" s="205" t="s">
        <v>180</v>
      </c>
      <c r="AU210" s="205" t="s">
        <v>87</v>
      </c>
      <c r="AY210" s="18" t="s">
        <v>177</v>
      </c>
      <c r="BE210" s="206">
        <f t="shared" si="24"/>
        <v>0</v>
      </c>
      <c r="BF210" s="206">
        <f t="shared" si="25"/>
        <v>0</v>
      </c>
      <c r="BG210" s="206">
        <f t="shared" si="26"/>
        <v>0</v>
      </c>
      <c r="BH210" s="206">
        <f t="shared" si="27"/>
        <v>0</v>
      </c>
      <c r="BI210" s="206">
        <f t="shared" si="28"/>
        <v>0</v>
      </c>
      <c r="BJ210" s="18" t="s">
        <v>87</v>
      </c>
      <c r="BK210" s="206">
        <f t="shared" si="29"/>
        <v>0</v>
      </c>
      <c r="BL210" s="18" t="s">
        <v>193</v>
      </c>
      <c r="BM210" s="205" t="s">
        <v>2607</v>
      </c>
    </row>
    <row r="211" spans="1:65" s="2" customFormat="1" ht="16.5" customHeight="1">
      <c r="A211" s="35"/>
      <c r="B211" s="36"/>
      <c r="C211" s="193" t="s">
        <v>599</v>
      </c>
      <c r="D211" s="193" t="s">
        <v>180</v>
      </c>
      <c r="E211" s="194" t="s">
        <v>2608</v>
      </c>
      <c r="F211" s="195" t="s">
        <v>2609</v>
      </c>
      <c r="G211" s="196" t="s">
        <v>251</v>
      </c>
      <c r="H211" s="197">
        <v>42</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193</v>
      </c>
      <c r="AT211" s="205" t="s">
        <v>180</v>
      </c>
      <c r="AU211" s="205" t="s">
        <v>87</v>
      </c>
      <c r="AY211" s="18" t="s">
        <v>177</v>
      </c>
      <c r="BE211" s="206">
        <f t="shared" si="24"/>
        <v>0</v>
      </c>
      <c r="BF211" s="206">
        <f t="shared" si="25"/>
        <v>0</v>
      </c>
      <c r="BG211" s="206">
        <f t="shared" si="26"/>
        <v>0</v>
      </c>
      <c r="BH211" s="206">
        <f t="shared" si="27"/>
        <v>0</v>
      </c>
      <c r="BI211" s="206">
        <f t="shared" si="28"/>
        <v>0</v>
      </c>
      <c r="BJ211" s="18" t="s">
        <v>87</v>
      </c>
      <c r="BK211" s="206">
        <f t="shared" si="29"/>
        <v>0</v>
      </c>
      <c r="BL211" s="18" t="s">
        <v>193</v>
      </c>
      <c r="BM211" s="205" t="s">
        <v>2610</v>
      </c>
    </row>
    <row r="212" spans="1:65" s="2" customFormat="1" ht="16.5" customHeight="1">
      <c r="A212" s="35"/>
      <c r="B212" s="36"/>
      <c r="C212" s="193" t="s">
        <v>604</v>
      </c>
      <c r="D212" s="193" t="s">
        <v>180</v>
      </c>
      <c r="E212" s="194" t="s">
        <v>2611</v>
      </c>
      <c r="F212" s="195" t="s">
        <v>2612</v>
      </c>
      <c r="G212" s="196" t="s">
        <v>251</v>
      </c>
      <c r="H212" s="197">
        <v>42</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193</v>
      </c>
      <c r="AT212" s="205" t="s">
        <v>180</v>
      </c>
      <c r="AU212" s="205" t="s">
        <v>87</v>
      </c>
      <c r="AY212" s="18" t="s">
        <v>177</v>
      </c>
      <c r="BE212" s="206">
        <f t="shared" si="24"/>
        <v>0</v>
      </c>
      <c r="BF212" s="206">
        <f t="shared" si="25"/>
        <v>0</v>
      </c>
      <c r="BG212" s="206">
        <f t="shared" si="26"/>
        <v>0</v>
      </c>
      <c r="BH212" s="206">
        <f t="shared" si="27"/>
        <v>0</v>
      </c>
      <c r="BI212" s="206">
        <f t="shared" si="28"/>
        <v>0</v>
      </c>
      <c r="BJ212" s="18" t="s">
        <v>87</v>
      </c>
      <c r="BK212" s="206">
        <f t="shared" si="29"/>
        <v>0</v>
      </c>
      <c r="BL212" s="18" t="s">
        <v>193</v>
      </c>
      <c r="BM212" s="205" t="s">
        <v>2613</v>
      </c>
    </row>
    <row r="213" spans="1:65" s="2" customFormat="1" ht="16.5" customHeight="1">
      <c r="A213" s="35"/>
      <c r="B213" s="36"/>
      <c r="C213" s="193" t="s">
        <v>608</v>
      </c>
      <c r="D213" s="193" t="s">
        <v>180</v>
      </c>
      <c r="E213" s="194" t="s">
        <v>2614</v>
      </c>
      <c r="F213" s="195" t="s">
        <v>2615</v>
      </c>
      <c r="G213" s="196" t="s">
        <v>251</v>
      </c>
      <c r="H213" s="197">
        <v>12</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193</v>
      </c>
      <c r="AT213" s="205" t="s">
        <v>180</v>
      </c>
      <c r="AU213" s="205" t="s">
        <v>87</v>
      </c>
      <c r="AY213" s="18" t="s">
        <v>177</v>
      </c>
      <c r="BE213" s="206">
        <f t="shared" si="24"/>
        <v>0</v>
      </c>
      <c r="BF213" s="206">
        <f t="shared" si="25"/>
        <v>0</v>
      </c>
      <c r="BG213" s="206">
        <f t="shared" si="26"/>
        <v>0</v>
      </c>
      <c r="BH213" s="206">
        <f t="shared" si="27"/>
        <v>0</v>
      </c>
      <c r="BI213" s="206">
        <f t="shared" si="28"/>
        <v>0</v>
      </c>
      <c r="BJ213" s="18" t="s">
        <v>87</v>
      </c>
      <c r="BK213" s="206">
        <f t="shared" si="29"/>
        <v>0</v>
      </c>
      <c r="BL213" s="18" t="s">
        <v>193</v>
      </c>
      <c r="BM213" s="205" t="s">
        <v>2616</v>
      </c>
    </row>
    <row r="214" spans="1:65" s="2" customFormat="1" ht="16.5" customHeight="1">
      <c r="A214" s="35"/>
      <c r="B214" s="36"/>
      <c r="C214" s="193" t="s">
        <v>613</v>
      </c>
      <c r="D214" s="193" t="s">
        <v>180</v>
      </c>
      <c r="E214" s="194" t="s">
        <v>2617</v>
      </c>
      <c r="F214" s="195" t="s">
        <v>2618</v>
      </c>
      <c r="G214" s="196" t="s">
        <v>251</v>
      </c>
      <c r="H214" s="197">
        <v>12</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193</v>
      </c>
      <c r="AT214" s="205" t="s">
        <v>180</v>
      </c>
      <c r="AU214" s="205" t="s">
        <v>87</v>
      </c>
      <c r="AY214" s="18" t="s">
        <v>177</v>
      </c>
      <c r="BE214" s="206">
        <f t="shared" si="24"/>
        <v>0</v>
      </c>
      <c r="BF214" s="206">
        <f t="shared" si="25"/>
        <v>0</v>
      </c>
      <c r="BG214" s="206">
        <f t="shared" si="26"/>
        <v>0</v>
      </c>
      <c r="BH214" s="206">
        <f t="shared" si="27"/>
        <v>0</v>
      </c>
      <c r="BI214" s="206">
        <f t="shared" si="28"/>
        <v>0</v>
      </c>
      <c r="BJ214" s="18" t="s">
        <v>87</v>
      </c>
      <c r="BK214" s="206">
        <f t="shared" si="29"/>
        <v>0</v>
      </c>
      <c r="BL214" s="18" t="s">
        <v>193</v>
      </c>
      <c r="BM214" s="205" t="s">
        <v>2619</v>
      </c>
    </row>
    <row r="215" spans="1:65" s="2" customFormat="1" ht="16.5" customHeight="1">
      <c r="A215" s="35"/>
      <c r="B215" s="36"/>
      <c r="C215" s="193" t="s">
        <v>617</v>
      </c>
      <c r="D215" s="193" t="s">
        <v>180</v>
      </c>
      <c r="E215" s="194" t="s">
        <v>2620</v>
      </c>
      <c r="F215" s="195" t="s">
        <v>2621</v>
      </c>
      <c r="G215" s="196" t="s">
        <v>251</v>
      </c>
      <c r="H215" s="197">
        <v>31</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193</v>
      </c>
      <c r="AT215" s="205" t="s">
        <v>180</v>
      </c>
      <c r="AU215" s="205" t="s">
        <v>87</v>
      </c>
      <c r="AY215" s="18" t="s">
        <v>177</v>
      </c>
      <c r="BE215" s="206">
        <f t="shared" si="24"/>
        <v>0</v>
      </c>
      <c r="BF215" s="206">
        <f t="shared" si="25"/>
        <v>0</v>
      </c>
      <c r="BG215" s="206">
        <f t="shared" si="26"/>
        <v>0</v>
      </c>
      <c r="BH215" s="206">
        <f t="shared" si="27"/>
        <v>0</v>
      </c>
      <c r="BI215" s="206">
        <f t="shared" si="28"/>
        <v>0</v>
      </c>
      <c r="BJ215" s="18" t="s">
        <v>87</v>
      </c>
      <c r="BK215" s="206">
        <f t="shared" si="29"/>
        <v>0</v>
      </c>
      <c r="BL215" s="18" t="s">
        <v>193</v>
      </c>
      <c r="BM215" s="205" t="s">
        <v>2622</v>
      </c>
    </row>
    <row r="216" spans="1:65" s="2" customFormat="1" ht="16.5" customHeight="1">
      <c r="A216" s="35"/>
      <c r="B216" s="36"/>
      <c r="C216" s="193" t="s">
        <v>621</v>
      </c>
      <c r="D216" s="193" t="s">
        <v>180</v>
      </c>
      <c r="E216" s="194" t="s">
        <v>2623</v>
      </c>
      <c r="F216" s="195" t="s">
        <v>2624</v>
      </c>
      <c r="G216" s="196" t="s">
        <v>251</v>
      </c>
      <c r="H216" s="197">
        <v>31</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193</v>
      </c>
      <c r="AT216" s="205" t="s">
        <v>180</v>
      </c>
      <c r="AU216" s="205" t="s">
        <v>87</v>
      </c>
      <c r="AY216" s="18" t="s">
        <v>177</v>
      </c>
      <c r="BE216" s="206">
        <f t="shared" si="24"/>
        <v>0</v>
      </c>
      <c r="BF216" s="206">
        <f t="shared" si="25"/>
        <v>0</v>
      </c>
      <c r="BG216" s="206">
        <f t="shared" si="26"/>
        <v>0</v>
      </c>
      <c r="BH216" s="206">
        <f t="shared" si="27"/>
        <v>0</v>
      </c>
      <c r="BI216" s="206">
        <f t="shared" si="28"/>
        <v>0</v>
      </c>
      <c r="BJ216" s="18" t="s">
        <v>87</v>
      </c>
      <c r="BK216" s="206">
        <f t="shared" si="29"/>
        <v>0</v>
      </c>
      <c r="BL216" s="18" t="s">
        <v>193</v>
      </c>
      <c r="BM216" s="205" t="s">
        <v>2625</v>
      </c>
    </row>
    <row r="217" spans="1:65" s="2" customFormat="1" ht="16.5" customHeight="1">
      <c r="A217" s="35"/>
      <c r="B217" s="36"/>
      <c r="C217" s="193" t="s">
        <v>625</v>
      </c>
      <c r="D217" s="193" t="s">
        <v>180</v>
      </c>
      <c r="E217" s="194" t="s">
        <v>2626</v>
      </c>
      <c r="F217" s="195" t="s">
        <v>2627</v>
      </c>
      <c r="G217" s="196" t="s">
        <v>251</v>
      </c>
      <c r="H217" s="197">
        <v>91</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193</v>
      </c>
      <c r="AT217" s="205" t="s">
        <v>180</v>
      </c>
      <c r="AU217" s="205" t="s">
        <v>87</v>
      </c>
      <c r="AY217" s="18" t="s">
        <v>177</v>
      </c>
      <c r="BE217" s="206">
        <f t="shared" si="24"/>
        <v>0</v>
      </c>
      <c r="BF217" s="206">
        <f t="shared" si="25"/>
        <v>0</v>
      </c>
      <c r="BG217" s="206">
        <f t="shared" si="26"/>
        <v>0</v>
      </c>
      <c r="BH217" s="206">
        <f t="shared" si="27"/>
        <v>0</v>
      </c>
      <c r="BI217" s="206">
        <f t="shared" si="28"/>
        <v>0</v>
      </c>
      <c r="BJ217" s="18" t="s">
        <v>87</v>
      </c>
      <c r="BK217" s="206">
        <f t="shared" si="29"/>
        <v>0</v>
      </c>
      <c r="BL217" s="18" t="s">
        <v>193</v>
      </c>
      <c r="BM217" s="205" t="s">
        <v>2628</v>
      </c>
    </row>
    <row r="218" spans="1:65" s="2" customFormat="1" ht="16.5" customHeight="1">
      <c r="A218" s="35"/>
      <c r="B218" s="36"/>
      <c r="C218" s="193" t="s">
        <v>631</v>
      </c>
      <c r="D218" s="193" t="s">
        <v>180</v>
      </c>
      <c r="E218" s="194" t="s">
        <v>2629</v>
      </c>
      <c r="F218" s="195" t="s">
        <v>2630</v>
      </c>
      <c r="G218" s="196" t="s">
        <v>251</v>
      </c>
      <c r="H218" s="197">
        <v>160</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193</v>
      </c>
      <c r="AT218" s="205" t="s">
        <v>180</v>
      </c>
      <c r="AU218" s="205" t="s">
        <v>87</v>
      </c>
      <c r="AY218" s="18" t="s">
        <v>177</v>
      </c>
      <c r="BE218" s="206">
        <f t="shared" si="24"/>
        <v>0</v>
      </c>
      <c r="BF218" s="206">
        <f t="shared" si="25"/>
        <v>0</v>
      </c>
      <c r="BG218" s="206">
        <f t="shared" si="26"/>
        <v>0</v>
      </c>
      <c r="BH218" s="206">
        <f t="shared" si="27"/>
        <v>0</v>
      </c>
      <c r="BI218" s="206">
        <f t="shared" si="28"/>
        <v>0</v>
      </c>
      <c r="BJ218" s="18" t="s">
        <v>87</v>
      </c>
      <c r="BK218" s="206">
        <f t="shared" si="29"/>
        <v>0</v>
      </c>
      <c r="BL218" s="18" t="s">
        <v>193</v>
      </c>
      <c r="BM218" s="205" t="s">
        <v>2631</v>
      </c>
    </row>
    <row r="219" spans="1:65" s="2" customFormat="1" ht="16.5" customHeight="1">
      <c r="A219" s="35"/>
      <c r="B219" s="36"/>
      <c r="C219" s="193" t="s">
        <v>638</v>
      </c>
      <c r="D219" s="193" t="s">
        <v>180</v>
      </c>
      <c r="E219" s="194" t="s">
        <v>2632</v>
      </c>
      <c r="F219" s="195" t="s">
        <v>2633</v>
      </c>
      <c r="G219" s="196" t="s">
        <v>251</v>
      </c>
      <c r="H219" s="197">
        <v>192</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193</v>
      </c>
      <c r="AT219" s="205" t="s">
        <v>180</v>
      </c>
      <c r="AU219" s="205" t="s">
        <v>87</v>
      </c>
      <c r="AY219" s="18" t="s">
        <v>177</v>
      </c>
      <c r="BE219" s="206">
        <f t="shared" si="24"/>
        <v>0</v>
      </c>
      <c r="BF219" s="206">
        <f t="shared" si="25"/>
        <v>0</v>
      </c>
      <c r="BG219" s="206">
        <f t="shared" si="26"/>
        <v>0</v>
      </c>
      <c r="BH219" s="206">
        <f t="shared" si="27"/>
        <v>0</v>
      </c>
      <c r="BI219" s="206">
        <f t="shared" si="28"/>
        <v>0</v>
      </c>
      <c r="BJ219" s="18" t="s">
        <v>87</v>
      </c>
      <c r="BK219" s="206">
        <f t="shared" si="29"/>
        <v>0</v>
      </c>
      <c r="BL219" s="18" t="s">
        <v>193</v>
      </c>
      <c r="BM219" s="205" t="s">
        <v>2634</v>
      </c>
    </row>
    <row r="220" spans="1:65" s="2" customFormat="1" ht="16.5" customHeight="1">
      <c r="A220" s="35"/>
      <c r="B220" s="36"/>
      <c r="C220" s="193" t="s">
        <v>642</v>
      </c>
      <c r="D220" s="193" t="s">
        <v>180</v>
      </c>
      <c r="E220" s="194" t="s">
        <v>2635</v>
      </c>
      <c r="F220" s="195" t="s">
        <v>2636</v>
      </c>
      <c r="G220" s="196" t="s">
        <v>251</v>
      </c>
      <c r="H220" s="197">
        <v>111</v>
      </c>
      <c r="I220" s="198"/>
      <c r="J220" s="199">
        <f t="shared" ref="J220:J226" si="30">ROUND(I220*H220,2)</f>
        <v>0</v>
      </c>
      <c r="K220" s="200"/>
      <c r="L220" s="40"/>
      <c r="M220" s="201" t="s">
        <v>1</v>
      </c>
      <c r="N220" s="202" t="s">
        <v>45</v>
      </c>
      <c r="O220" s="72"/>
      <c r="P220" s="203">
        <f t="shared" ref="P220:P226" si="31">O220*H220</f>
        <v>0</v>
      </c>
      <c r="Q220" s="203">
        <v>0</v>
      </c>
      <c r="R220" s="203">
        <f t="shared" ref="R220:R226" si="32">Q220*H220</f>
        <v>0</v>
      </c>
      <c r="S220" s="203">
        <v>0</v>
      </c>
      <c r="T220" s="204">
        <f t="shared" ref="T220:T226" si="33">S220*H220</f>
        <v>0</v>
      </c>
      <c r="U220" s="35"/>
      <c r="V220" s="35"/>
      <c r="W220" s="35"/>
      <c r="X220" s="35"/>
      <c r="Y220" s="35"/>
      <c r="Z220" s="35"/>
      <c r="AA220" s="35"/>
      <c r="AB220" s="35"/>
      <c r="AC220" s="35"/>
      <c r="AD220" s="35"/>
      <c r="AE220" s="35"/>
      <c r="AR220" s="205" t="s">
        <v>193</v>
      </c>
      <c r="AT220" s="205" t="s">
        <v>180</v>
      </c>
      <c r="AU220" s="205" t="s">
        <v>87</v>
      </c>
      <c r="AY220" s="18" t="s">
        <v>177</v>
      </c>
      <c r="BE220" s="206">
        <f t="shared" ref="BE220:BE226" si="34">IF(N220="základní",J220,0)</f>
        <v>0</v>
      </c>
      <c r="BF220" s="206">
        <f t="shared" ref="BF220:BF226" si="35">IF(N220="snížená",J220,0)</f>
        <v>0</v>
      </c>
      <c r="BG220" s="206">
        <f t="shared" ref="BG220:BG226" si="36">IF(N220="zákl. přenesená",J220,0)</f>
        <v>0</v>
      </c>
      <c r="BH220" s="206">
        <f t="shared" ref="BH220:BH226" si="37">IF(N220="sníž. přenesená",J220,0)</f>
        <v>0</v>
      </c>
      <c r="BI220" s="206">
        <f t="shared" ref="BI220:BI226" si="38">IF(N220="nulová",J220,0)</f>
        <v>0</v>
      </c>
      <c r="BJ220" s="18" t="s">
        <v>87</v>
      </c>
      <c r="BK220" s="206">
        <f t="shared" ref="BK220:BK226" si="39">ROUND(I220*H220,2)</f>
        <v>0</v>
      </c>
      <c r="BL220" s="18" t="s">
        <v>193</v>
      </c>
      <c r="BM220" s="205" t="s">
        <v>2637</v>
      </c>
    </row>
    <row r="221" spans="1:65" s="2" customFormat="1" ht="16.5" customHeight="1">
      <c r="A221" s="35"/>
      <c r="B221" s="36"/>
      <c r="C221" s="193" t="s">
        <v>648</v>
      </c>
      <c r="D221" s="193" t="s">
        <v>180</v>
      </c>
      <c r="E221" s="194" t="s">
        <v>2638</v>
      </c>
      <c r="F221" s="195" t="s">
        <v>2639</v>
      </c>
      <c r="G221" s="196" t="s">
        <v>251</v>
      </c>
      <c r="H221" s="197">
        <v>377</v>
      </c>
      <c r="I221" s="198"/>
      <c r="J221" s="199">
        <f t="shared" si="30"/>
        <v>0</v>
      </c>
      <c r="K221" s="200"/>
      <c r="L221" s="40"/>
      <c r="M221" s="201" t="s">
        <v>1</v>
      </c>
      <c r="N221" s="202" t="s">
        <v>45</v>
      </c>
      <c r="O221" s="72"/>
      <c r="P221" s="203">
        <f t="shared" si="31"/>
        <v>0</v>
      </c>
      <c r="Q221" s="203">
        <v>0</v>
      </c>
      <c r="R221" s="203">
        <f t="shared" si="32"/>
        <v>0</v>
      </c>
      <c r="S221" s="203">
        <v>0</v>
      </c>
      <c r="T221" s="204">
        <f t="shared" si="33"/>
        <v>0</v>
      </c>
      <c r="U221" s="35"/>
      <c r="V221" s="35"/>
      <c r="W221" s="35"/>
      <c r="X221" s="35"/>
      <c r="Y221" s="35"/>
      <c r="Z221" s="35"/>
      <c r="AA221" s="35"/>
      <c r="AB221" s="35"/>
      <c r="AC221" s="35"/>
      <c r="AD221" s="35"/>
      <c r="AE221" s="35"/>
      <c r="AR221" s="205" t="s">
        <v>193</v>
      </c>
      <c r="AT221" s="205" t="s">
        <v>180</v>
      </c>
      <c r="AU221" s="205" t="s">
        <v>87</v>
      </c>
      <c r="AY221" s="18" t="s">
        <v>177</v>
      </c>
      <c r="BE221" s="206">
        <f t="shared" si="34"/>
        <v>0</v>
      </c>
      <c r="BF221" s="206">
        <f t="shared" si="35"/>
        <v>0</v>
      </c>
      <c r="BG221" s="206">
        <f t="shared" si="36"/>
        <v>0</v>
      </c>
      <c r="BH221" s="206">
        <f t="shared" si="37"/>
        <v>0</v>
      </c>
      <c r="BI221" s="206">
        <f t="shared" si="38"/>
        <v>0</v>
      </c>
      <c r="BJ221" s="18" t="s">
        <v>87</v>
      </c>
      <c r="BK221" s="206">
        <f t="shared" si="39"/>
        <v>0</v>
      </c>
      <c r="BL221" s="18" t="s">
        <v>193</v>
      </c>
      <c r="BM221" s="205" t="s">
        <v>2640</v>
      </c>
    </row>
    <row r="222" spans="1:65" s="2" customFormat="1" ht="16.5" customHeight="1">
      <c r="A222" s="35"/>
      <c r="B222" s="36"/>
      <c r="C222" s="193" t="s">
        <v>655</v>
      </c>
      <c r="D222" s="193" t="s">
        <v>180</v>
      </c>
      <c r="E222" s="194" t="s">
        <v>2641</v>
      </c>
      <c r="F222" s="195" t="s">
        <v>2642</v>
      </c>
      <c r="G222" s="196" t="s">
        <v>2076</v>
      </c>
      <c r="H222" s="197">
        <v>13</v>
      </c>
      <c r="I222" s="198"/>
      <c r="J222" s="199">
        <f t="shared" si="30"/>
        <v>0</v>
      </c>
      <c r="K222" s="200"/>
      <c r="L222" s="40"/>
      <c r="M222" s="201" t="s">
        <v>1</v>
      </c>
      <c r="N222" s="202" t="s">
        <v>45</v>
      </c>
      <c r="O222" s="72"/>
      <c r="P222" s="203">
        <f t="shared" si="31"/>
        <v>0</v>
      </c>
      <c r="Q222" s="203">
        <v>0</v>
      </c>
      <c r="R222" s="203">
        <f t="shared" si="32"/>
        <v>0</v>
      </c>
      <c r="S222" s="203">
        <v>0</v>
      </c>
      <c r="T222" s="204">
        <f t="shared" si="33"/>
        <v>0</v>
      </c>
      <c r="U222" s="35"/>
      <c r="V222" s="35"/>
      <c r="W222" s="35"/>
      <c r="X222" s="35"/>
      <c r="Y222" s="35"/>
      <c r="Z222" s="35"/>
      <c r="AA222" s="35"/>
      <c r="AB222" s="35"/>
      <c r="AC222" s="35"/>
      <c r="AD222" s="35"/>
      <c r="AE222" s="35"/>
      <c r="AR222" s="205" t="s">
        <v>193</v>
      </c>
      <c r="AT222" s="205" t="s">
        <v>180</v>
      </c>
      <c r="AU222" s="205" t="s">
        <v>87</v>
      </c>
      <c r="AY222" s="18" t="s">
        <v>177</v>
      </c>
      <c r="BE222" s="206">
        <f t="shared" si="34"/>
        <v>0</v>
      </c>
      <c r="BF222" s="206">
        <f t="shared" si="35"/>
        <v>0</v>
      </c>
      <c r="BG222" s="206">
        <f t="shared" si="36"/>
        <v>0</v>
      </c>
      <c r="BH222" s="206">
        <f t="shared" si="37"/>
        <v>0</v>
      </c>
      <c r="BI222" s="206">
        <f t="shared" si="38"/>
        <v>0</v>
      </c>
      <c r="BJ222" s="18" t="s">
        <v>87</v>
      </c>
      <c r="BK222" s="206">
        <f t="shared" si="39"/>
        <v>0</v>
      </c>
      <c r="BL222" s="18" t="s">
        <v>193</v>
      </c>
      <c r="BM222" s="205" t="s">
        <v>2643</v>
      </c>
    </row>
    <row r="223" spans="1:65" s="2" customFormat="1" ht="16.5" customHeight="1">
      <c r="A223" s="35"/>
      <c r="B223" s="36"/>
      <c r="C223" s="193" t="s">
        <v>659</v>
      </c>
      <c r="D223" s="193" t="s">
        <v>180</v>
      </c>
      <c r="E223" s="194" t="s">
        <v>2644</v>
      </c>
      <c r="F223" s="195" t="s">
        <v>2645</v>
      </c>
      <c r="G223" s="196" t="s">
        <v>2076</v>
      </c>
      <c r="H223" s="197">
        <v>22</v>
      </c>
      <c r="I223" s="198"/>
      <c r="J223" s="199">
        <f t="shared" si="30"/>
        <v>0</v>
      </c>
      <c r="K223" s="200"/>
      <c r="L223" s="40"/>
      <c r="M223" s="201" t="s">
        <v>1</v>
      </c>
      <c r="N223" s="202" t="s">
        <v>45</v>
      </c>
      <c r="O223" s="72"/>
      <c r="P223" s="203">
        <f t="shared" si="31"/>
        <v>0</v>
      </c>
      <c r="Q223" s="203">
        <v>0</v>
      </c>
      <c r="R223" s="203">
        <f t="shared" si="32"/>
        <v>0</v>
      </c>
      <c r="S223" s="203">
        <v>0</v>
      </c>
      <c r="T223" s="204">
        <f t="shared" si="33"/>
        <v>0</v>
      </c>
      <c r="U223" s="35"/>
      <c r="V223" s="35"/>
      <c r="W223" s="35"/>
      <c r="X223" s="35"/>
      <c r="Y223" s="35"/>
      <c r="Z223" s="35"/>
      <c r="AA223" s="35"/>
      <c r="AB223" s="35"/>
      <c r="AC223" s="35"/>
      <c r="AD223" s="35"/>
      <c r="AE223" s="35"/>
      <c r="AR223" s="205" t="s">
        <v>193</v>
      </c>
      <c r="AT223" s="205" t="s">
        <v>180</v>
      </c>
      <c r="AU223" s="205" t="s">
        <v>87</v>
      </c>
      <c r="AY223" s="18" t="s">
        <v>177</v>
      </c>
      <c r="BE223" s="206">
        <f t="shared" si="34"/>
        <v>0</v>
      </c>
      <c r="BF223" s="206">
        <f t="shared" si="35"/>
        <v>0</v>
      </c>
      <c r="BG223" s="206">
        <f t="shared" si="36"/>
        <v>0</v>
      </c>
      <c r="BH223" s="206">
        <f t="shared" si="37"/>
        <v>0</v>
      </c>
      <c r="BI223" s="206">
        <f t="shared" si="38"/>
        <v>0</v>
      </c>
      <c r="BJ223" s="18" t="s">
        <v>87</v>
      </c>
      <c r="BK223" s="206">
        <f t="shared" si="39"/>
        <v>0</v>
      </c>
      <c r="BL223" s="18" t="s">
        <v>193</v>
      </c>
      <c r="BM223" s="205" t="s">
        <v>2646</v>
      </c>
    </row>
    <row r="224" spans="1:65" s="2" customFormat="1" ht="16.5" customHeight="1">
      <c r="A224" s="35"/>
      <c r="B224" s="36"/>
      <c r="C224" s="193" t="s">
        <v>665</v>
      </c>
      <c r="D224" s="193" t="s">
        <v>180</v>
      </c>
      <c r="E224" s="194" t="s">
        <v>2647</v>
      </c>
      <c r="F224" s="195" t="s">
        <v>2648</v>
      </c>
      <c r="G224" s="196" t="s">
        <v>2076</v>
      </c>
      <c r="H224" s="197">
        <v>27</v>
      </c>
      <c r="I224" s="198"/>
      <c r="J224" s="199">
        <f t="shared" si="30"/>
        <v>0</v>
      </c>
      <c r="K224" s="200"/>
      <c r="L224" s="40"/>
      <c r="M224" s="201" t="s">
        <v>1</v>
      </c>
      <c r="N224" s="202" t="s">
        <v>45</v>
      </c>
      <c r="O224" s="72"/>
      <c r="P224" s="203">
        <f t="shared" si="31"/>
        <v>0</v>
      </c>
      <c r="Q224" s="203">
        <v>0</v>
      </c>
      <c r="R224" s="203">
        <f t="shared" si="32"/>
        <v>0</v>
      </c>
      <c r="S224" s="203">
        <v>0</v>
      </c>
      <c r="T224" s="204">
        <f t="shared" si="33"/>
        <v>0</v>
      </c>
      <c r="U224" s="35"/>
      <c r="V224" s="35"/>
      <c r="W224" s="35"/>
      <c r="X224" s="35"/>
      <c r="Y224" s="35"/>
      <c r="Z224" s="35"/>
      <c r="AA224" s="35"/>
      <c r="AB224" s="35"/>
      <c r="AC224" s="35"/>
      <c r="AD224" s="35"/>
      <c r="AE224" s="35"/>
      <c r="AR224" s="205" t="s">
        <v>193</v>
      </c>
      <c r="AT224" s="205" t="s">
        <v>180</v>
      </c>
      <c r="AU224" s="205" t="s">
        <v>87</v>
      </c>
      <c r="AY224" s="18" t="s">
        <v>177</v>
      </c>
      <c r="BE224" s="206">
        <f t="shared" si="34"/>
        <v>0</v>
      </c>
      <c r="BF224" s="206">
        <f t="shared" si="35"/>
        <v>0</v>
      </c>
      <c r="BG224" s="206">
        <f t="shared" si="36"/>
        <v>0</v>
      </c>
      <c r="BH224" s="206">
        <f t="shared" si="37"/>
        <v>0</v>
      </c>
      <c r="BI224" s="206">
        <f t="shared" si="38"/>
        <v>0</v>
      </c>
      <c r="BJ224" s="18" t="s">
        <v>87</v>
      </c>
      <c r="BK224" s="206">
        <f t="shared" si="39"/>
        <v>0</v>
      </c>
      <c r="BL224" s="18" t="s">
        <v>193</v>
      </c>
      <c r="BM224" s="205" t="s">
        <v>2649</v>
      </c>
    </row>
    <row r="225" spans="1:65" s="2" customFormat="1" ht="16.5" customHeight="1">
      <c r="A225" s="35"/>
      <c r="B225" s="36"/>
      <c r="C225" s="193" t="s">
        <v>669</v>
      </c>
      <c r="D225" s="193" t="s">
        <v>180</v>
      </c>
      <c r="E225" s="194" t="s">
        <v>2650</v>
      </c>
      <c r="F225" s="195" t="s">
        <v>2651</v>
      </c>
      <c r="G225" s="196" t="s">
        <v>2076</v>
      </c>
      <c r="H225" s="197">
        <v>56</v>
      </c>
      <c r="I225" s="198"/>
      <c r="J225" s="199">
        <f t="shared" si="30"/>
        <v>0</v>
      </c>
      <c r="K225" s="200"/>
      <c r="L225" s="40"/>
      <c r="M225" s="201" t="s">
        <v>1</v>
      </c>
      <c r="N225" s="202" t="s">
        <v>45</v>
      </c>
      <c r="O225" s="72"/>
      <c r="P225" s="203">
        <f t="shared" si="31"/>
        <v>0</v>
      </c>
      <c r="Q225" s="203">
        <v>0</v>
      </c>
      <c r="R225" s="203">
        <f t="shared" si="32"/>
        <v>0</v>
      </c>
      <c r="S225" s="203">
        <v>0</v>
      </c>
      <c r="T225" s="204">
        <f t="shared" si="33"/>
        <v>0</v>
      </c>
      <c r="U225" s="35"/>
      <c r="V225" s="35"/>
      <c r="W225" s="35"/>
      <c r="X225" s="35"/>
      <c r="Y225" s="35"/>
      <c r="Z225" s="35"/>
      <c r="AA225" s="35"/>
      <c r="AB225" s="35"/>
      <c r="AC225" s="35"/>
      <c r="AD225" s="35"/>
      <c r="AE225" s="35"/>
      <c r="AR225" s="205" t="s">
        <v>193</v>
      </c>
      <c r="AT225" s="205" t="s">
        <v>180</v>
      </c>
      <c r="AU225" s="205" t="s">
        <v>87</v>
      </c>
      <c r="AY225" s="18" t="s">
        <v>177</v>
      </c>
      <c r="BE225" s="206">
        <f t="shared" si="34"/>
        <v>0</v>
      </c>
      <c r="BF225" s="206">
        <f t="shared" si="35"/>
        <v>0</v>
      </c>
      <c r="BG225" s="206">
        <f t="shared" si="36"/>
        <v>0</v>
      </c>
      <c r="BH225" s="206">
        <f t="shared" si="37"/>
        <v>0</v>
      </c>
      <c r="BI225" s="206">
        <f t="shared" si="38"/>
        <v>0</v>
      </c>
      <c r="BJ225" s="18" t="s">
        <v>87</v>
      </c>
      <c r="BK225" s="206">
        <f t="shared" si="39"/>
        <v>0</v>
      </c>
      <c r="BL225" s="18" t="s">
        <v>193</v>
      </c>
      <c r="BM225" s="205" t="s">
        <v>2652</v>
      </c>
    </row>
    <row r="226" spans="1:65" s="2" customFormat="1" ht="16.5" customHeight="1">
      <c r="A226" s="35"/>
      <c r="B226" s="36"/>
      <c r="C226" s="193" t="s">
        <v>676</v>
      </c>
      <c r="D226" s="193" t="s">
        <v>180</v>
      </c>
      <c r="E226" s="194" t="s">
        <v>2653</v>
      </c>
      <c r="F226" s="195" t="s">
        <v>2654</v>
      </c>
      <c r="G226" s="196" t="s">
        <v>2076</v>
      </c>
      <c r="H226" s="197">
        <v>16</v>
      </c>
      <c r="I226" s="198"/>
      <c r="J226" s="199">
        <f t="shared" si="30"/>
        <v>0</v>
      </c>
      <c r="K226" s="200"/>
      <c r="L226" s="40"/>
      <c r="M226" s="201" t="s">
        <v>1</v>
      </c>
      <c r="N226" s="202" t="s">
        <v>45</v>
      </c>
      <c r="O226" s="72"/>
      <c r="P226" s="203">
        <f t="shared" si="31"/>
        <v>0</v>
      </c>
      <c r="Q226" s="203">
        <v>0</v>
      </c>
      <c r="R226" s="203">
        <f t="shared" si="32"/>
        <v>0</v>
      </c>
      <c r="S226" s="203">
        <v>0</v>
      </c>
      <c r="T226" s="204">
        <f t="shared" si="33"/>
        <v>0</v>
      </c>
      <c r="U226" s="35"/>
      <c r="V226" s="35"/>
      <c r="W226" s="35"/>
      <c r="X226" s="35"/>
      <c r="Y226" s="35"/>
      <c r="Z226" s="35"/>
      <c r="AA226" s="35"/>
      <c r="AB226" s="35"/>
      <c r="AC226" s="35"/>
      <c r="AD226" s="35"/>
      <c r="AE226" s="35"/>
      <c r="AR226" s="205" t="s">
        <v>193</v>
      </c>
      <c r="AT226" s="205" t="s">
        <v>180</v>
      </c>
      <c r="AU226" s="205" t="s">
        <v>87</v>
      </c>
      <c r="AY226" s="18" t="s">
        <v>177</v>
      </c>
      <c r="BE226" s="206">
        <f t="shared" si="34"/>
        <v>0</v>
      </c>
      <c r="BF226" s="206">
        <f t="shared" si="35"/>
        <v>0</v>
      </c>
      <c r="BG226" s="206">
        <f t="shared" si="36"/>
        <v>0</v>
      </c>
      <c r="BH226" s="206">
        <f t="shared" si="37"/>
        <v>0</v>
      </c>
      <c r="BI226" s="206">
        <f t="shared" si="38"/>
        <v>0</v>
      </c>
      <c r="BJ226" s="18" t="s">
        <v>87</v>
      </c>
      <c r="BK226" s="206">
        <f t="shared" si="39"/>
        <v>0</v>
      </c>
      <c r="BL226" s="18" t="s">
        <v>193</v>
      </c>
      <c r="BM226" s="205" t="s">
        <v>2655</v>
      </c>
    </row>
    <row r="227" spans="1:65" s="12" customFormat="1" ht="25.9" customHeight="1">
      <c r="B227" s="177"/>
      <c r="C227" s="178"/>
      <c r="D227" s="179" t="s">
        <v>79</v>
      </c>
      <c r="E227" s="180" t="s">
        <v>2328</v>
      </c>
      <c r="F227" s="180" t="s">
        <v>2329</v>
      </c>
      <c r="G227" s="178"/>
      <c r="H227" s="178"/>
      <c r="I227" s="181"/>
      <c r="J227" s="182">
        <f>BK227</f>
        <v>0</v>
      </c>
      <c r="K227" s="178"/>
      <c r="L227" s="183"/>
      <c r="M227" s="184"/>
      <c r="N227" s="185"/>
      <c r="O227" s="185"/>
      <c r="P227" s="186">
        <f>SUM(P228:P234)</f>
        <v>0</v>
      </c>
      <c r="Q227" s="185"/>
      <c r="R227" s="186">
        <f>SUM(R228:R234)</f>
        <v>0</v>
      </c>
      <c r="S227" s="185"/>
      <c r="T227" s="187">
        <f>SUM(T228:T234)</f>
        <v>0</v>
      </c>
      <c r="AR227" s="188" t="s">
        <v>184</v>
      </c>
      <c r="AT227" s="189" t="s">
        <v>79</v>
      </c>
      <c r="AU227" s="189" t="s">
        <v>80</v>
      </c>
      <c r="AY227" s="188" t="s">
        <v>177</v>
      </c>
      <c r="BK227" s="190">
        <f>SUM(BK228:BK234)</f>
        <v>0</v>
      </c>
    </row>
    <row r="228" spans="1:65" s="2" customFormat="1" ht="16.5" customHeight="1">
      <c r="A228" s="35"/>
      <c r="B228" s="36"/>
      <c r="C228" s="193" t="s">
        <v>680</v>
      </c>
      <c r="D228" s="193" t="s">
        <v>180</v>
      </c>
      <c r="E228" s="194" t="s">
        <v>2656</v>
      </c>
      <c r="F228" s="195" t="s">
        <v>2657</v>
      </c>
      <c r="G228" s="196" t="s">
        <v>251</v>
      </c>
      <c r="H228" s="197">
        <v>796</v>
      </c>
      <c r="I228" s="198"/>
      <c r="J228" s="199">
        <f t="shared" ref="J228:J234" si="40">ROUND(I228*H228,2)</f>
        <v>0</v>
      </c>
      <c r="K228" s="200"/>
      <c r="L228" s="40"/>
      <c r="M228" s="201" t="s">
        <v>1</v>
      </c>
      <c r="N228" s="202" t="s">
        <v>45</v>
      </c>
      <c r="O228" s="72"/>
      <c r="P228" s="203">
        <f t="shared" ref="P228:P234" si="41">O228*H228</f>
        <v>0</v>
      </c>
      <c r="Q228" s="203">
        <v>0</v>
      </c>
      <c r="R228" s="203">
        <f t="shared" ref="R228:R234" si="42">Q228*H228</f>
        <v>0</v>
      </c>
      <c r="S228" s="203">
        <v>0</v>
      </c>
      <c r="T228" s="204">
        <f t="shared" ref="T228:T234" si="43">S228*H228</f>
        <v>0</v>
      </c>
      <c r="U228" s="35"/>
      <c r="V228" s="35"/>
      <c r="W228" s="35"/>
      <c r="X228" s="35"/>
      <c r="Y228" s="35"/>
      <c r="Z228" s="35"/>
      <c r="AA228" s="35"/>
      <c r="AB228" s="35"/>
      <c r="AC228" s="35"/>
      <c r="AD228" s="35"/>
      <c r="AE228" s="35"/>
      <c r="AR228" s="205" t="s">
        <v>2324</v>
      </c>
      <c r="AT228" s="205" t="s">
        <v>180</v>
      </c>
      <c r="AU228" s="205" t="s">
        <v>87</v>
      </c>
      <c r="AY228" s="18" t="s">
        <v>177</v>
      </c>
      <c r="BE228" s="206">
        <f t="shared" ref="BE228:BE234" si="44">IF(N228="základní",J228,0)</f>
        <v>0</v>
      </c>
      <c r="BF228" s="206">
        <f t="shared" ref="BF228:BF234" si="45">IF(N228="snížená",J228,0)</f>
        <v>0</v>
      </c>
      <c r="BG228" s="206">
        <f t="shared" ref="BG228:BG234" si="46">IF(N228="zákl. přenesená",J228,0)</f>
        <v>0</v>
      </c>
      <c r="BH228" s="206">
        <f t="shared" ref="BH228:BH234" si="47">IF(N228="sníž. přenesená",J228,0)</f>
        <v>0</v>
      </c>
      <c r="BI228" s="206">
        <f t="shared" ref="BI228:BI234" si="48">IF(N228="nulová",J228,0)</f>
        <v>0</v>
      </c>
      <c r="BJ228" s="18" t="s">
        <v>87</v>
      </c>
      <c r="BK228" s="206">
        <f t="shared" ref="BK228:BK234" si="49">ROUND(I228*H228,2)</f>
        <v>0</v>
      </c>
      <c r="BL228" s="18" t="s">
        <v>2324</v>
      </c>
      <c r="BM228" s="205" t="s">
        <v>2658</v>
      </c>
    </row>
    <row r="229" spans="1:65" s="2" customFormat="1" ht="24.2" customHeight="1">
      <c r="A229" s="35"/>
      <c r="B229" s="36"/>
      <c r="C229" s="193" t="s">
        <v>684</v>
      </c>
      <c r="D229" s="193" t="s">
        <v>180</v>
      </c>
      <c r="E229" s="194" t="s">
        <v>2659</v>
      </c>
      <c r="F229" s="195" t="s">
        <v>2660</v>
      </c>
      <c r="G229" s="196" t="s">
        <v>251</v>
      </c>
      <c r="H229" s="197">
        <v>398</v>
      </c>
      <c r="I229" s="198"/>
      <c r="J229" s="199">
        <f t="shared" si="40"/>
        <v>0</v>
      </c>
      <c r="K229" s="200"/>
      <c r="L229" s="40"/>
      <c r="M229" s="201" t="s">
        <v>1</v>
      </c>
      <c r="N229" s="202" t="s">
        <v>45</v>
      </c>
      <c r="O229" s="72"/>
      <c r="P229" s="203">
        <f t="shared" si="41"/>
        <v>0</v>
      </c>
      <c r="Q229" s="203">
        <v>0</v>
      </c>
      <c r="R229" s="203">
        <f t="shared" si="42"/>
        <v>0</v>
      </c>
      <c r="S229" s="203">
        <v>0</v>
      </c>
      <c r="T229" s="204">
        <f t="shared" si="43"/>
        <v>0</v>
      </c>
      <c r="U229" s="35"/>
      <c r="V229" s="35"/>
      <c r="W229" s="35"/>
      <c r="X229" s="35"/>
      <c r="Y229" s="35"/>
      <c r="Z229" s="35"/>
      <c r="AA229" s="35"/>
      <c r="AB229" s="35"/>
      <c r="AC229" s="35"/>
      <c r="AD229" s="35"/>
      <c r="AE229" s="35"/>
      <c r="AR229" s="205" t="s">
        <v>2324</v>
      </c>
      <c r="AT229" s="205" t="s">
        <v>180</v>
      </c>
      <c r="AU229" s="205" t="s">
        <v>87</v>
      </c>
      <c r="AY229" s="18" t="s">
        <v>177</v>
      </c>
      <c r="BE229" s="206">
        <f t="shared" si="44"/>
        <v>0</v>
      </c>
      <c r="BF229" s="206">
        <f t="shared" si="45"/>
        <v>0</v>
      </c>
      <c r="BG229" s="206">
        <f t="shared" si="46"/>
        <v>0</v>
      </c>
      <c r="BH229" s="206">
        <f t="shared" si="47"/>
        <v>0</v>
      </c>
      <c r="BI229" s="206">
        <f t="shared" si="48"/>
        <v>0</v>
      </c>
      <c r="BJ229" s="18" t="s">
        <v>87</v>
      </c>
      <c r="BK229" s="206">
        <f t="shared" si="49"/>
        <v>0</v>
      </c>
      <c r="BL229" s="18" t="s">
        <v>2324</v>
      </c>
      <c r="BM229" s="205" t="s">
        <v>2661</v>
      </c>
    </row>
    <row r="230" spans="1:65" s="2" customFormat="1" ht="16.5" customHeight="1">
      <c r="A230" s="35"/>
      <c r="B230" s="36"/>
      <c r="C230" s="193" t="s">
        <v>688</v>
      </c>
      <c r="D230" s="193" t="s">
        <v>180</v>
      </c>
      <c r="E230" s="194" t="s">
        <v>2662</v>
      </c>
      <c r="F230" s="195" t="s">
        <v>2340</v>
      </c>
      <c r="G230" s="196" t="s">
        <v>2341</v>
      </c>
      <c r="H230" s="197">
        <v>2</v>
      </c>
      <c r="I230" s="198"/>
      <c r="J230" s="199">
        <f t="shared" si="40"/>
        <v>0</v>
      </c>
      <c r="K230" s="200"/>
      <c r="L230" s="40"/>
      <c r="M230" s="201" t="s">
        <v>1</v>
      </c>
      <c r="N230" s="202" t="s">
        <v>45</v>
      </c>
      <c r="O230" s="72"/>
      <c r="P230" s="203">
        <f t="shared" si="41"/>
        <v>0</v>
      </c>
      <c r="Q230" s="203">
        <v>0</v>
      </c>
      <c r="R230" s="203">
        <f t="shared" si="42"/>
        <v>0</v>
      </c>
      <c r="S230" s="203">
        <v>0</v>
      </c>
      <c r="T230" s="204">
        <f t="shared" si="43"/>
        <v>0</v>
      </c>
      <c r="U230" s="35"/>
      <c r="V230" s="35"/>
      <c r="W230" s="35"/>
      <c r="X230" s="35"/>
      <c r="Y230" s="35"/>
      <c r="Z230" s="35"/>
      <c r="AA230" s="35"/>
      <c r="AB230" s="35"/>
      <c r="AC230" s="35"/>
      <c r="AD230" s="35"/>
      <c r="AE230" s="35"/>
      <c r="AR230" s="205" t="s">
        <v>2324</v>
      </c>
      <c r="AT230" s="205" t="s">
        <v>180</v>
      </c>
      <c r="AU230" s="205" t="s">
        <v>87</v>
      </c>
      <c r="AY230" s="18" t="s">
        <v>177</v>
      </c>
      <c r="BE230" s="206">
        <f t="shared" si="44"/>
        <v>0</v>
      </c>
      <c r="BF230" s="206">
        <f t="shared" si="45"/>
        <v>0</v>
      </c>
      <c r="BG230" s="206">
        <f t="shared" si="46"/>
        <v>0</v>
      </c>
      <c r="BH230" s="206">
        <f t="shared" si="47"/>
        <v>0</v>
      </c>
      <c r="BI230" s="206">
        <f t="shared" si="48"/>
        <v>0</v>
      </c>
      <c r="BJ230" s="18" t="s">
        <v>87</v>
      </c>
      <c r="BK230" s="206">
        <f t="shared" si="49"/>
        <v>0</v>
      </c>
      <c r="BL230" s="18" t="s">
        <v>2324</v>
      </c>
      <c r="BM230" s="205" t="s">
        <v>2663</v>
      </c>
    </row>
    <row r="231" spans="1:65" s="2" customFormat="1" ht="24.2" customHeight="1">
      <c r="A231" s="35"/>
      <c r="B231" s="36"/>
      <c r="C231" s="193" t="s">
        <v>695</v>
      </c>
      <c r="D231" s="193" t="s">
        <v>180</v>
      </c>
      <c r="E231" s="194" t="s">
        <v>2664</v>
      </c>
      <c r="F231" s="195" t="s">
        <v>2665</v>
      </c>
      <c r="G231" s="196" t="s">
        <v>651</v>
      </c>
      <c r="H231" s="197">
        <v>75</v>
      </c>
      <c r="I231" s="198"/>
      <c r="J231" s="199">
        <f t="shared" si="40"/>
        <v>0</v>
      </c>
      <c r="K231" s="200"/>
      <c r="L231" s="40"/>
      <c r="M231" s="201" t="s">
        <v>1</v>
      </c>
      <c r="N231" s="202" t="s">
        <v>45</v>
      </c>
      <c r="O231" s="72"/>
      <c r="P231" s="203">
        <f t="shared" si="41"/>
        <v>0</v>
      </c>
      <c r="Q231" s="203">
        <v>0</v>
      </c>
      <c r="R231" s="203">
        <f t="shared" si="42"/>
        <v>0</v>
      </c>
      <c r="S231" s="203">
        <v>0</v>
      </c>
      <c r="T231" s="204">
        <f t="shared" si="43"/>
        <v>0</v>
      </c>
      <c r="U231" s="35"/>
      <c r="V231" s="35"/>
      <c r="W231" s="35"/>
      <c r="X231" s="35"/>
      <c r="Y231" s="35"/>
      <c r="Z231" s="35"/>
      <c r="AA231" s="35"/>
      <c r="AB231" s="35"/>
      <c r="AC231" s="35"/>
      <c r="AD231" s="35"/>
      <c r="AE231" s="35"/>
      <c r="AR231" s="205" t="s">
        <v>2324</v>
      </c>
      <c r="AT231" s="205" t="s">
        <v>180</v>
      </c>
      <c r="AU231" s="205" t="s">
        <v>87</v>
      </c>
      <c r="AY231" s="18" t="s">
        <v>177</v>
      </c>
      <c r="BE231" s="206">
        <f t="shared" si="44"/>
        <v>0</v>
      </c>
      <c r="BF231" s="206">
        <f t="shared" si="45"/>
        <v>0</v>
      </c>
      <c r="BG231" s="206">
        <f t="shared" si="46"/>
        <v>0</v>
      </c>
      <c r="BH231" s="206">
        <f t="shared" si="47"/>
        <v>0</v>
      </c>
      <c r="BI231" s="206">
        <f t="shared" si="48"/>
        <v>0</v>
      </c>
      <c r="BJ231" s="18" t="s">
        <v>87</v>
      </c>
      <c r="BK231" s="206">
        <f t="shared" si="49"/>
        <v>0</v>
      </c>
      <c r="BL231" s="18" t="s">
        <v>2324</v>
      </c>
      <c r="BM231" s="205" t="s">
        <v>2666</v>
      </c>
    </row>
    <row r="232" spans="1:65" s="2" customFormat="1" ht="16.5" customHeight="1">
      <c r="A232" s="35"/>
      <c r="B232" s="36"/>
      <c r="C232" s="193" t="s">
        <v>1383</v>
      </c>
      <c r="D232" s="193" t="s">
        <v>180</v>
      </c>
      <c r="E232" s="194" t="s">
        <v>2667</v>
      </c>
      <c r="F232" s="195" t="s">
        <v>2668</v>
      </c>
      <c r="G232" s="196" t="s">
        <v>2076</v>
      </c>
      <c r="H232" s="197">
        <v>1</v>
      </c>
      <c r="I232" s="198"/>
      <c r="J232" s="199">
        <f t="shared" si="40"/>
        <v>0</v>
      </c>
      <c r="K232" s="200"/>
      <c r="L232" s="40"/>
      <c r="M232" s="201" t="s">
        <v>1</v>
      </c>
      <c r="N232" s="202" t="s">
        <v>45</v>
      </c>
      <c r="O232" s="72"/>
      <c r="P232" s="203">
        <f t="shared" si="41"/>
        <v>0</v>
      </c>
      <c r="Q232" s="203">
        <v>0</v>
      </c>
      <c r="R232" s="203">
        <f t="shared" si="42"/>
        <v>0</v>
      </c>
      <c r="S232" s="203">
        <v>0</v>
      </c>
      <c r="T232" s="204">
        <f t="shared" si="43"/>
        <v>0</v>
      </c>
      <c r="U232" s="35"/>
      <c r="V232" s="35"/>
      <c r="W232" s="35"/>
      <c r="X232" s="35"/>
      <c r="Y232" s="35"/>
      <c r="Z232" s="35"/>
      <c r="AA232" s="35"/>
      <c r="AB232" s="35"/>
      <c r="AC232" s="35"/>
      <c r="AD232" s="35"/>
      <c r="AE232" s="35"/>
      <c r="AR232" s="205" t="s">
        <v>2324</v>
      </c>
      <c r="AT232" s="205" t="s">
        <v>180</v>
      </c>
      <c r="AU232" s="205" t="s">
        <v>87</v>
      </c>
      <c r="AY232" s="18" t="s">
        <v>177</v>
      </c>
      <c r="BE232" s="206">
        <f t="shared" si="44"/>
        <v>0</v>
      </c>
      <c r="BF232" s="206">
        <f t="shared" si="45"/>
        <v>0</v>
      </c>
      <c r="BG232" s="206">
        <f t="shared" si="46"/>
        <v>0</v>
      </c>
      <c r="BH232" s="206">
        <f t="shared" si="47"/>
        <v>0</v>
      </c>
      <c r="BI232" s="206">
        <f t="shared" si="48"/>
        <v>0</v>
      </c>
      <c r="BJ232" s="18" t="s">
        <v>87</v>
      </c>
      <c r="BK232" s="206">
        <f t="shared" si="49"/>
        <v>0</v>
      </c>
      <c r="BL232" s="18" t="s">
        <v>2324</v>
      </c>
      <c r="BM232" s="205" t="s">
        <v>2669</v>
      </c>
    </row>
    <row r="233" spans="1:65" s="2" customFormat="1" ht="16.5" customHeight="1">
      <c r="A233" s="35"/>
      <c r="B233" s="36"/>
      <c r="C233" s="193" t="s">
        <v>1387</v>
      </c>
      <c r="D233" s="193" t="s">
        <v>180</v>
      </c>
      <c r="E233" s="194" t="s">
        <v>2670</v>
      </c>
      <c r="F233" s="195" t="s">
        <v>2671</v>
      </c>
      <c r="G233" s="196" t="s">
        <v>2076</v>
      </c>
      <c r="H233" s="197">
        <v>1</v>
      </c>
      <c r="I233" s="198"/>
      <c r="J233" s="199">
        <f t="shared" si="40"/>
        <v>0</v>
      </c>
      <c r="K233" s="200"/>
      <c r="L233" s="40"/>
      <c r="M233" s="201" t="s">
        <v>1</v>
      </c>
      <c r="N233" s="202" t="s">
        <v>45</v>
      </c>
      <c r="O233" s="72"/>
      <c r="P233" s="203">
        <f t="shared" si="41"/>
        <v>0</v>
      </c>
      <c r="Q233" s="203">
        <v>0</v>
      </c>
      <c r="R233" s="203">
        <f t="shared" si="42"/>
        <v>0</v>
      </c>
      <c r="S233" s="203">
        <v>0</v>
      </c>
      <c r="T233" s="204">
        <f t="shared" si="43"/>
        <v>0</v>
      </c>
      <c r="U233" s="35"/>
      <c r="V233" s="35"/>
      <c r="W233" s="35"/>
      <c r="X233" s="35"/>
      <c r="Y233" s="35"/>
      <c r="Z233" s="35"/>
      <c r="AA233" s="35"/>
      <c r="AB233" s="35"/>
      <c r="AC233" s="35"/>
      <c r="AD233" s="35"/>
      <c r="AE233" s="35"/>
      <c r="AR233" s="205" t="s">
        <v>2324</v>
      </c>
      <c r="AT233" s="205" t="s">
        <v>180</v>
      </c>
      <c r="AU233" s="205" t="s">
        <v>87</v>
      </c>
      <c r="AY233" s="18" t="s">
        <v>177</v>
      </c>
      <c r="BE233" s="206">
        <f t="shared" si="44"/>
        <v>0</v>
      </c>
      <c r="BF233" s="206">
        <f t="shared" si="45"/>
        <v>0</v>
      </c>
      <c r="BG233" s="206">
        <f t="shared" si="46"/>
        <v>0</v>
      </c>
      <c r="BH233" s="206">
        <f t="shared" si="47"/>
        <v>0</v>
      </c>
      <c r="BI233" s="206">
        <f t="shared" si="48"/>
        <v>0</v>
      </c>
      <c r="BJ233" s="18" t="s">
        <v>87</v>
      </c>
      <c r="BK233" s="206">
        <f t="shared" si="49"/>
        <v>0</v>
      </c>
      <c r="BL233" s="18" t="s">
        <v>2324</v>
      </c>
      <c r="BM233" s="205" t="s">
        <v>2672</v>
      </c>
    </row>
    <row r="234" spans="1:65" s="2" customFormat="1" ht="16.5" customHeight="1">
      <c r="A234" s="35"/>
      <c r="B234" s="36"/>
      <c r="C234" s="193" t="s">
        <v>1390</v>
      </c>
      <c r="D234" s="193" t="s">
        <v>180</v>
      </c>
      <c r="E234" s="194" t="s">
        <v>2673</v>
      </c>
      <c r="F234" s="195" t="s">
        <v>2350</v>
      </c>
      <c r="G234" s="196" t="s">
        <v>2076</v>
      </c>
      <c r="H234" s="197">
        <v>1</v>
      </c>
      <c r="I234" s="198"/>
      <c r="J234" s="199">
        <f t="shared" si="40"/>
        <v>0</v>
      </c>
      <c r="K234" s="200"/>
      <c r="L234" s="40"/>
      <c r="M234" s="254" t="s">
        <v>1</v>
      </c>
      <c r="N234" s="255" t="s">
        <v>45</v>
      </c>
      <c r="O234" s="256"/>
      <c r="P234" s="257">
        <f t="shared" si="41"/>
        <v>0</v>
      </c>
      <c r="Q234" s="257">
        <v>0</v>
      </c>
      <c r="R234" s="257">
        <f t="shared" si="42"/>
        <v>0</v>
      </c>
      <c r="S234" s="257">
        <v>0</v>
      </c>
      <c r="T234" s="258">
        <f t="shared" si="43"/>
        <v>0</v>
      </c>
      <c r="U234" s="35"/>
      <c r="V234" s="35"/>
      <c r="W234" s="35"/>
      <c r="X234" s="35"/>
      <c r="Y234" s="35"/>
      <c r="Z234" s="35"/>
      <c r="AA234" s="35"/>
      <c r="AB234" s="35"/>
      <c r="AC234" s="35"/>
      <c r="AD234" s="35"/>
      <c r="AE234" s="35"/>
      <c r="AR234" s="205" t="s">
        <v>2324</v>
      </c>
      <c r="AT234" s="205" t="s">
        <v>180</v>
      </c>
      <c r="AU234" s="205" t="s">
        <v>87</v>
      </c>
      <c r="AY234" s="18" t="s">
        <v>177</v>
      </c>
      <c r="BE234" s="206">
        <f t="shared" si="44"/>
        <v>0</v>
      </c>
      <c r="BF234" s="206">
        <f t="shared" si="45"/>
        <v>0</v>
      </c>
      <c r="BG234" s="206">
        <f t="shared" si="46"/>
        <v>0</v>
      </c>
      <c r="BH234" s="206">
        <f t="shared" si="47"/>
        <v>0</v>
      </c>
      <c r="BI234" s="206">
        <f t="shared" si="48"/>
        <v>0</v>
      </c>
      <c r="BJ234" s="18" t="s">
        <v>87</v>
      </c>
      <c r="BK234" s="206">
        <f t="shared" si="49"/>
        <v>0</v>
      </c>
      <c r="BL234" s="18" t="s">
        <v>2324</v>
      </c>
      <c r="BM234" s="205" t="s">
        <v>2674</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tQB/HaEaW9oeWn4shn2z+6NbSFhNZDck6u0uC9MW8f1yN3UchOHQ3A7W3WcSJQaOp/KvlfHJ5Qp83MgR4eSGGg==" saltValue="KquDyHSA8pcpa98FYuqplLZMZ1DjHl7hV5I/Ve81W9jqTLHJyRyIzc5rcpXaOtm7N8PAj2aPdx6j5IfcMiuH+w==" spinCount="100000" sheet="1" objects="1" scenarios="1" formatColumns="0" formatRows="0" autoFilter="0"/>
  <autoFilter ref="C121:K234" xr:uid="{00000000-0009-0000-0000-00000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112</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2675</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ROUND((SUM(BE127:BE240)),  2)</f>
        <v>0</v>
      </c>
      <c r="G35" s="35"/>
      <c r="H35" s="35"/>
      <c r="I35" s="131">
        <v>0.21</v>
      </c>
      <c r="J35" s="130">
        <f>ROUND(((SUM(BE127:BE240))*I35),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ROUND((SUM(BF127:BF240)),  2)</f>
        <v>0</v>
      </c>
      <c r="G36" s="35"/>
      <c r="H36" s="35"/>
      <c r="I36" s="131">
        <v>0.12</v>
      </c>
      <c r="J36" s="130">
        <f>ROUND(((SUM(BF127:BF240))*I36),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ROUND((SUM(BG127:BG240)),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ROUND((SUM(BH127:BH240)),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ROUND((SUM(BI127:BI240)),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KJ04 - Vytápění</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148</v>
      </c>
      <c r="E99" s="157"/>
      <c r="F99" s="157"/>
      <c r="G99" s="157"/>
      <c r="H99" s="157"/>
      <c r="I99" s="157"/>
      <c r="J99" s="158">
        <f>J128</f>
        <v>0</v>
      </c>
      <c r="K99" s="155"/>
      <c r="L99" s="159"/>
    </row>
    <row r="100" spans="1:47" s="10" customFormat="1" ht="19.899999999999999" customHeight="1">
      <c r="B100" s="160"/>
      <c r="C100" s="105"/>
      <c r="D100" s="161" t="s">
        <v>150</v>
      </c>
      <c r="E100" s="162"/>
      <c r="F100" s="162"/>
      <c r="G100" s="162"/>
      <c r="H100" s="162"/>
      <c r="I100" s="162"/>
      <c r="J100" s="163">
        <f>J129</f>
        <v>0</v>
      </c>
      <c r="K100" s="105"/>
      <c r="L100" s="164"/>
    </row>
    <row r="101" spans="1:47" s="10" customFormat="1" ht="19.899999999999999" customHeight="1">
      <c r="B101" s="160"/>
      <c r="C101" s="105"/>
      <c r="D101" s="161" t="s">
        <v>2676</v>
      </c>
      <c r="E101" s="162"/>
      <c r="F101" s="162"/>
      <c r="G101" s="162"/>
      <c r="H101" s="162"/>
      <c r="I101" s="162"/>
      <c r="J101" s="163">
        <f>J140</f>
        <v>0</v>
      </c>
      <c r="K101" s="105"/>
      <c r="L101" s="164"/>
    </row>
    <row r="102" spans="1:47" s="10" customFormat="1" ht="19.899999999999999" customHeight="1">
      <c r="B102" s="160"/>
      <c r="C102" s="105"/>
      <c r="D102" s="161" t="s">
        <v>2677</v>
      </c>
      <c r="E102" s="162"/>
      <c r="F102" s="162"/>
      <c r="G102" s="162"/>
      <c r="H102" s="162"/>
      <c r="I102" s="162"/>
      <c r="J102" s="163">
        <f>J147</f>
        <v>0</v>
      </c>
      <c r="K102" s="105"/>
      <c r="L102" s="164"/>
    </row>
    <row r="103" spans="1:47" s="10" customFormat="1" ht="19.899999999999999" customHeight="1">
      <c r="B103" s="160"/>
      <c r="C103" s="105"/>
      <c r="D103" s="161" t="s">
        <v>2678</v>
      </c>
      <c r="E103" s="162"/>
      <c r="F103" s="162"/>
      <c r="G103" s="162"/>
      <c r="H103" s="162"/>
      <c r="I103" s="162"/>
      <c r="J103" s="163">
        <f>J163</f>
        <v>0</v>
      </c>
      <c r="K103" s="105"/>
      <c r="L103" s="164"/>
    </row>
    <row r="104" spans="1:47" s="10" customFormat="1" ht="19.899999999999999" customHeight="1">
      <c r="B104" s="160"/>
      <c r="C104" s="105"/>
      <c r="D104" s="161" t="s">
        <v>2679</v>
      </c>
      <c r="E104" s="162"/>
      <c r="F104" s="162"/>
      <c r="G104" s="162"/>
      <c r="H104" s="162"/>
      <c r="I104" s="162"/>
      <c r="J104" s="163">
        <f>J210</f>
        <v>0</v>
      </c>
      <c r="K104" s="105"/>
      <c r="L104" s="164"/>
    </row>
    <row r="105" spans="1:47" s="10" customFormat="1" ht="19.899999999999999" customHeight="1">
      <c r="B105" s="160"/>
      <c r="C105" s="105"/>
      <c r="D105" s="161" t="s">
        <v>2680</v>
      </c>
      <c r="E105" s="162"/>
      <c r="F105" s="162"/>
      <c r="G105" s="162"/>
      <c r="H105" s="162"/>
      <c r="I105" s="162"/>
      <c r="J105" s="163">
        <f>J228</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162</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26.25" customHeight="1">
      <c r="A115" s="35"/>
      <c r="B115" s="36"/>
      <c r="C115" s="37"/>
      <c r="D115" s="37"/>
      <c r="E115" s="384" t="str">
        <f>E7</f>
        <v>MODERNIZACE KUCHYNĚ A JÍDELNY SPŠE A VOŠ  PLZEŇ,  projekt č. CZ.05.01.01/2022_008/0001816</v>
      </c>
      <c r="F115" s="385"/>
      <c r="G115" s="385"/>
      <c r="H115" s="385"/>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132</v>
      </c>
      <c r="D116" s="23"/>
      <c r="E116" s="23"/>
      <c r="F116" s="23"/>
      <c r="G116" s="23"/>
      <c r="H116" s="23"/>
      <c r="I116" s="23"/>
      <c r="J116" s="23"/>
      <c r="K116" s="23"/>
      <c r="L116" s="21"/>
    </row>
    <row r="117" spans="1:63" s="2" customFormat="1" ht="16.5" customHeight="1">
      <c r="A117" s="35"/>
      <c r="B117" s="36"/>
      <c r="C117" s="37"/>
      <c r="D117" s="37"/>
      <c r="E117" s="384" t="s">
        <v>762</v>
      </c>
      <c r="F117" s="383"/>
      <c r="G117" s="383"/>
      <c r="H117" s="383"/>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134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343" t="str">
        <f>E11</f>
        <v>KJ04 - Vytápění</v>
      </c>
      <c r="F119" s="383"/>
      <c r="G119" s="383"/>
      <c r="H119" s="383"/>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19. 6. 2024</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VOŠ  a SPŠE Plzeň, Částkova 817/58, 326 00 Plzeň</v>
      </c>
      <c r="G123" s="37"/>
      <c r="H123" s="37"/>
      <c r="I123" s="30" t="s">
        <v>32</v>
      </c>
      <c r="J123" s="33" t="str">
        <f>E23</f>
        <v>arch. projektová kancelář Ing. arch. Václav Mastný</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30</v>
      </c>
      <c r="D124" s="37"/>
      <c r="E124" s="37"/>
      <c r="F124" s="28" t="str">
        <f>IF(E20="","",E20)</f>
        <v>Vyplň údaj</v>
      </c>
      <c r="G124" s="37"/>
      <c r="H124" s="37"/>
      <c r="I124" s="30" t="s">
        <v>36</v>
      </c>
      <c r="J124" s="33" t="str">
        <f>E26</f>
        <v>Ing.Pavlov</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163</v>
      </c>
      <c r="D126" s="168" t="s">
        <v>65</v>
      </c>
      <c r="E126" s="168" t="s">
        <v>61</v>
      </c>
      <c r="F126" s="168" t="s">
        <v>62</v>
      </c>
      <c r="G126" s="168" t="s">
        <v>164</v>
      </c>
      <c r="H126" s="168" t="s">
        <v>165</v>
      </c>
      <c r="I126" s="168" t="s">
        <v>166</v>
      </c>
      <c r="J126" s="169" t="s">
        <v>139</v>
      </c>
      <c r="K126" s="170" t="s">
        <v>167</v>
      </c>
      <c r="L126" s="171"/>
      <c r="M126" s="76" t="s">
        <v>1</v>
      </c>
      <c r="N126" s="77" t="s">
        <v>44</v>
      </c>
      <c r="O126" s="77" t="s">
        <v>168</v>
      </c>
      <c r="P126" s="77" t="s">
        <v>169</v>
      </c>
      <c r="Q126" s="77" t="s">
        <v>170</v>
      </c>
      <c r="R126" s="77" t="s">
        <v>171</v>
      </c>
      <c r="S126" s="77" t="s">
        <v>172</v>
      </c>
      <c r="T126" s="78" t="s">
        <v>173</v>
      </c>
      <c r="U126" s="165"/>
      <c r="V126" s="165"/>
      <c r="W126" s="165"/>
      <c r="X126" s="165"/>
      <c r="Y126" s="165"/>
      <c r="Z126" s="165"/>
      <c r="AA126" s="165"/>
      <c r="AB126" s="165"/>
      <c r="AC126" s="165"/>
      <c r="AD126" s="165"/>
      <c r="AE126" s="165"/>
    </row>
    <row r="127" spans="1:63" s="2" customFormat="1" ht="22.9" customHeight="1">
      <c r="A127" s="35"/>
      <c r="B127" s="36"/>
      <c r="C127" s="83" t="s">
        <v>174</v>
      </c>
      <c r="D127" s="37"/>
      <c r="E127" s="37"/>
      <c r="F127" s="37"/>
      <c r="G127" s="37"/>
      <c r="H127" s="37"/>
      <c r="I127" s="37"/>
      <c r="J127" s="172">
        <f>BK127</f>
        <v>0</v>
      </c>
      <c r="K127" s="37"/>
      <c r="L127" s="40"/>
      <c r="M127" s="79"/>
      <c r="N127" s="173"/>
      <c r="O127" s="80"/>
      <c r="P127" s="174">
        <f>P128</f>
        <v>0</v>
      </c>
      <c r="Q127" s="80"/>
      <c r="R127" s="174">
        <f>R128</f>
        <v>0</v>
      </c>
      <c r="S127" s="80"/>
      <c r="T127" s="175">
        <f>T128</f>
        <v>0</v>
      </c>
      <c r="U127" s="35"/>
      <c r="V127" s="35"/>
      <c r="W127" s="35"/>
      <c r="X127" s="35"/>
      <c r="Y127" s="35"/>
      <c r="Z127" s="35"/>
      <c r="AA127" s="35"/>
      <c r="AB127" s="35"/>
      <c r="AC127" s="35"/>
      <c r="AD127" s="35"/>
      <c r="AE127" s="35"/>
      <c r="AT127" s="18" t="s">
        <v>79</v>
      </c>
      <c r="AU127" s="18" t="s">
        <v>141</v>
      </c>
      <c r="BK127" s="176">
        <f>BK128</f>
        <v>0</v>
      </c>
    </row>
    <row r="128" spans="1:63" s="12" customFormat="1" ht="25.9" customHeight="1">
      <c r="B128" s="177"/>
      <c r="C128" s="178"/>
      <c r="D128" s="179" t="s">
        <v>79</v>
      </c>
      <c r="E128" s="180" t="s">
        <v>419</v>
      </c>
      <c r="F128" s="180" t="s">
        <v>420</v>
      </c>
      <c r="G128" s="178"/>
      <c r="H128" s="178"/>
      <c r="I128" s="181"/>
      <c r="J128" s="182">
        <f>BK128</f>
        <v>0</v>
      </c>
      <c r="K128" s="178"/>
      <c r="L128" s="183"/>
      <c r="M128" s="184"/>
      <c r="N128" s="185"/>
      <c r="O128" s="185"/>
      <c r="P128" s="186">
        <f>P129+P140+P147+P163+P210+P228</f>
        <v>0</v>
      </c>
      <c r="Q128" s="185"/>
      <c r="R128" s="186">
        <f>R129+R140+R147+R163+R210+R228</f>
        <v>0</v>
      </c>
      <c r="S128" s="185"/>
      <c r="T128" s="187">
        <f>T129+T140+T147+T163+T210+T228</f>
        <v>0</v>
      </c>
      <c r="AR128" s="188" t="s">
        <v>89</v>
      </c>
      <c r="AT128" s="189" t="s">
        <v>79</v>
      </c>
      <c r="AU128" s="189" t="s">
        <v>80</v>
      </c>
      <c r="AY128" s="188" t="s">
        <v>177</v>
      </c>
      <c r="BK128" s="190">
        <f>BK129+BK140+BK147+BK163+BK210+BK228</f>
        <v>0</v>
      </c>
    </row>
    <row r="129" spans="1:65" s="12" customFormat="1" ht="22.9" customHeight="1">
      <c r="B129" s="177"/>
      <c r="C129" s="178"/>
      <c r="D129" s="179" t="s">
        <v>79</v>
      </c>
      <c r="E129" s="191" t="s">
        <v>462</v>
      </c>
      <c r="F129" s="191" t="s">
        <v>463</v>
      </c>
      <c r="G129" s="178"/>
      <c r="H129" s="178"/>
      <c r="I129" s="181"/>
      <c r="J129" s="192">
        <f>BK129</f>
        <v>0</v>
      </c>
      <c r="K129" s="178"/>
      <c r="L129" s="183"/>
      <c r="M129" s="184"/>
      <c r="N129" s="185"/>
      <c r="O129" s="185"/>
      <c r="P129" s="186">
        <f>SUM(P130:P139)</f>
        <v>0</v>
      </c>
      <c r="Q129" s="185"/>
      <c r="R129" s="186">
        <f>SUM(R130:R139)</f>
        <v>0</v>
      </c>
      <c r="S129" s="185"/>
      <c r="T129" s="187">
        <f>SUM(T130:T139)</f>
        <v>0</v>
      </c>
      <c r="AR129" s="188" t="s">
        <v>89</v>
      </c>
      <c r="AT129" s="189" t="s">
        <v>79</v>
      </c>
      <c r="AU129" s="189" t="s">
        <v>87</v>
      </c>
      <c r="AY129" s="188" t="s">
        <v>177</v>
      </c>
      <c r="BK129" s="190">
        <f>SUM(BK130:BK139)</f>
        <v>0</v>
      </c>
    </row>
    <row r="130" spans="1:65" s="2" customFormat="1" ht="33" customHeight="1">
      <c r="A130" s="35"/>
      <c r="B130" s="36"/>
      <c r="C130" s="193" t="s">
        <v>87</v>
      </c>
      <c r="D130" s="193" t="s">
        <v>180</v>
      </c>
      <c r="E130" s="194" t="s">
        <v>2681</v>
      </c>
      <c r="F130" s="195" t="s">
        <v>2682</v>
      </c>
      <c r="G130" s="196" t="s">
        <v>251</v>
      </c>
      <c r="H130" s="197">
        <v>60</v>
      </c>
      <c r="I130" s="198"/>
      <c r="J130" s="199">
        <f t="shared" ref="J130:J139" si="0">ROUND(I130*H130,2)</f>
        <v>0</v>
      </c>
      <c r="K130" s="200"/>
      <c r="L130" s="40"/>
      <c r="M130" s="201" t="s">
        <v>1</v>
      </c>
      <c r="N130" s="202" t="s">
        <v>45</v>
      </c>
      <c r="O130" s="72"/>
      <c r="P130" s="203">
        <f t="shared" ref="P130:P139" si="1">O130*H130</f>
        <v>0</v>
      </c>
      <c r="Q130" s="203">
        <v>0</v>
      </c>
      <c r="R130" s="203">
        <f t="shared" ref="R130:R139" si="2">Q130*H130</f>
        <v>0</v>
      </c>
      <c r="S130" s="203">
        <v>0</v>
      </c>
      <c r="T130" s="204">
        <f t="shared" ref="T130:T139" si="3">S130*H130</f>
        <v>0</v>
      </c>
      <c r="U130" s="35"/>
      <c r="V130" s="35"/>
      <c r="W130" s="35"/>
      <c r="X130" s="35"/>
      <c r="Y130" s="35"/>
      <c r="Z130" s="35"/>
      <c r="AA130" s="35"/>
      <c r="AB130" s="35"/>
      <c r="AC130" s="35"/>
      <c r="AD130" s="35"/>
      <c r="AE130" s="35"/>
      <c r="AR130" s="205" t="s">
        <v>193</v>
      </c>
      <c r="AT130" s="205" t="s">
        <v>180</v>
      </c>
      <c r="AU130" s="205" t="s">
        <v>89</v>
      </c>
      <c r="AY130" s="18" t="s">
        <v>177</v>
      </c>
      <c r="BE130" s="206">
        <f t="shared" ref="BE130:BE139" si="4">IF(N130="základní",J130,0)</f>
        <v>0</v>
      </c>
      <c r="BF130" s="206">
        <f t="shared" ref="BF130:BF139" si="5">IF(N130="snížená",J130,0)</f>
        <v>0</v>
      </c>
      <c r="BG130" s="206">
        <f t="shared" ref="BG130:BG139" si="6">IF(N130="zákl. přenesená",J130,0)</f>
        <v>0</v>
      </c>
      <c r="BH130" s="206">
        <f t="shared" ref="BH130:BH139" si="7">IF(N130="sníž. přenesená",J130,0)</f>
        <v>0</v>
      </c>
      <c r="BI130" s="206">
        <f t="shared" ref="BI130:BI139" si="8">IF(N130="nulová",J130,0)</f>
        <v>0</v>
      </c>
      <c r="BJ130" s="18" t="s">
        <v>87</v>
      </c>
      <c r="BK130" s="206">
        <f t="shared" ref="BK130:BK139" si="9">ROUND(I130*H130,2)</f>
        <v>0</v>
      </c>
      <c r="BL130" s="18" t="s">
        <v>193</v>
      </c>
      <c r="BM130" s="205" t="s">
        <v>2683</v>
      </c>
    </row>
    <row r="131" spans="1:65" s="2" customFormat="1" ht="24.2" customHeight="1">
      <c r="A131" s="35"/>
      <c r="B131" s="36"/>
      <c r="C131" s="240" t="s">
        <v>89</v>
      </c>
      <c r="D131" s="240" t="s">
        <v>216</v>
      </c>
      <c r="E131" s="241" t="s">
        <v>2684</v>
      </c>
      <c r="F131" s="242" t="s">
        <v>2685</v>
      </c>
      <c r="G131" s="243" t="s">
        <v>251</v>
      </c>
      <c r="H131" s="244">
        <v>60</v>
      </c>
      <c r="I131" s="245"/>
      <c r="J131" s="246">
        <f t="shared" si="0"/>
        <v>0</v>
      </c>
      <c r="K131" s="247"/>
      <c r="L131" s="248"/>
      <c r="M131" s="249" t="s">
        <v>1</v>
      </c>
      <c r="N131" s="250"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335</v>
      </c>
      <c r="AT131" s="205" t="s">
        <v>216</v>
      </c>
      <c r="AU131" s="205" t="s">
        <v>89</v>
      </c>
      <c r="AY131" s="18" t="s">
        <v>177</v>
      </c>
      <c r="BE131" s="206">
        <f t="shared" si="4"/>
        <v>0</v>
      </c>
      <c r="BF131" s="206">
        <f t="shared" si="5"/>
        <v>0</v>
      </c>
      <c r="BG131" s="206">
        <f t="shared" si="6"/>
        <v>0</v>
      </c>
      <c r="BH131" s="206">
        <f t="shared" si="7"/>
        <v>0</v>
      </c>
      <c r="BI131" s="206">
        <f t="shared" si="8"/>
        <v>0</v>
      </c>
      <c r="BJ131" s="18" t="s">
        <v>87</v>
      </c>
      <c r="BK131" s="206">
        <f t="shared" si="9"/>
        <v>0</v>
      </c>
      <c r="BL131" s="18" t="s">
        <v>193</v>
      </c>
      <c r="BM131" s="205" t="s">
        <v>2686</v>
      </c>
    </row>
    <row r="132" spans="1:65" s="2" customFormat="1" ht="33" customHeight="1">
      <c r="A132" s="35"/>
      <c r="B132" s="36"/>
      <c r="C132" s="193" t="s">
        <v>178</v>
      </c>
      <c r="D132" s="193" t="s">
        <v>180</v>
      </c>
      <c r="E132" s="194" t="s">
        <v>2687</v>
      </c>
      <c r="F132" s="195" t="s">
        <v>2688</v>
      </c>
      <c r="G132" s="196" t="s">
        <v>251</v>
      </c>
      <c r="H132" s="197">
        <v>46</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193</v>
      </c>
      <c r="AT132" s="205" t="s">
        <v>180</v>
      </c>
      <c r="AU132" s="205" t="s">
        <v>89</v>
      </c>
      <c r="AY132" s="18" t="s">
        <v>177</v>
      </c>
      <c r="BE132" s="206">
        <f t="shared" si="4"/>
        <v>0</v>
      </c>
      <c r="BF132" s="206">
        <f t="shared" si="5"/>
        <v>0</v>
      </c>
      <c r="BG132" s="206">
        <f t="shared" si="6"/>
        <v>0</v>
      </c>
      <c r="BH132" s="206">
        <f t="shared" si="7"/>
        <v>0</v>
      </c>
      <c r="BI132" s="206">
        <f t="shared" si="8"/>
        <v>0</v>
      </c>
      <c r="BJ132" s="18" t="s">
        <v>87</v>
      </c>
      <c r="BK132" s="206">
        <f t="shared" si="9"/>
        <v>0</v>
      </c>
      <c r="BL132" s="18" t="s">
        <v>193</v>
      </c>
      <c r="BM132" s="205" t="s">
        <v>2689</v>
      </c>
    </row>
    <row r="133" spans="1:65" s="2" customFormat="1" ht="24.2" customHeight="1">
      <c r="A133" s="35"/>
      <c r="B133" s="36"/>
      <c r="C133" s="240" t="s">
        <v>184</v>
      </c>
      <c r="D133" s="240" t="s">
        <v>216</v>
      </c>
      <c r="E133" s="241" t="s">
        <v>2690</v>
      </c>
      <c r="F133" s="242" t="s">
        <v>2691</v>
      </c>
      <c r="G133" s="243" t="s">
        <v>251</v>
      </c>
      <c r="H133" s="244">
        <v>46</v>
      </c>
      <c r="I133" s="245"/>
      <c r="J133" s="246">
        <f t="shared" si="0"/>
        <v>0</v>
      </c>
      <c r="K133" s="247"/>
      <c r="L133" s="248"/>
      <c r="M133" s="249" t="s">
        <v>1</v>
      </c>
      <c r="N133" s="250"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335</v>
      </c>
      <c r="AT133" s="205" t="s">
        <v>216</v>
      </c>
      <c r="AU133" s="205" t="s">
        <v>89</v>
      </c>
      <c r="AY133" s="18" t="s">
        <v>177</v>
      </c>
      <c r="BE133" s="206">
        <f t="shared" si="4"/>
        <v>0</v>
      </c>
      <c r="BF133" s="206">
        <f t="shared" si="5"/>
        <v>0</v>
      </c>
      <c r="BG133" s="206">
        <f t="shared" si="6"/>
        <v>0</v>
      </c>
      <c r="BH133" s="206">
        <f t="shared" si="7"/>
        <v>0</v>
      </c>
      <c r="BI133" s="206">
        <f t="shared" si="8"/>
        <v>0</v>
      </c>
      <c r="BJ133" s="18" t="s">
        <v>87</v>
      </c>
      <c r="BK133" s="206">
        <f t="shared" si="9"/>
        <v>0</v>
      </c>
      <c r="BL133" s="18" t="s">
        <v>193</v>
      </c>
      <c r="BM133" s="205" t="s">
        <v>2692</v>
      </c>
    </row>
    <row r="134" spans="1:65" s="2" customFormat="1" ht="24.2" customHeight="1">
      <c r="A134" s="35"/>
      <c r="B134" s="36"/>
      <c r="C134" s="193" t="s">
        <v>208</v>
      </c>
      <c r="D134" s="193" t="s">
        <v>180</v>
      </c>
      <c r="E134" s="194" t="s">
        <v>2693</v>
      </c>
      <c r="F134" s="195" t="s">
        <v>2694</v>
      </c>
      <c r="G134" s="196" t="s">
        <v>251</v>
      </c>
      <c r="H134" s="197">
        <v>257</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193</v>
      </c>
      <c r="AT134" s="205" t="s">
        <v>180</v>
      </c>
      <c r="AU134" s="205" t="s">
        <v>89</v>
      </c>
      <c r="AY134" s="18" t="s">
        <v>177</v>
      </c>
      <c r="BE134" s="206">
        <f t="shared" si="4"/>
        <v>0</v>
      </c>
      <c r="BF134" s="206">
        <f t="shared" si="5"/>
        <v>0</v>
      </c>
      <c r="BG134" s="206">
        <f t="shared" si="6"/>
        <v>0</v>
      </c>
      <c r="BH134" s="206">
        <f t="shared" si="7"/>
        <v>0</v>
      </c>
      <c r="BI134" s="206">
        <f t="shared" si="8"/>
        <v>0</v>
      </c>
      <c r="BJ134" s="18" t="s">
        <v>87</v>
      </c>
      <c r="BK134" s="206">
        <f t="shared" si="9"/>
        <v>0</v>
      </c>
      <c r="BL134" s="18" t="s">
        <v>193</v>
      </c>
      <c r="BM134" s="205" t="s">
        <v>2695</v>
      </c>
    </row>
    <row r="135" spans="1:65" s="2" customFormat="1" ht="24.2" customHeight="1">
      <c r="A135" s="35"/>
      <c r="B135" s="36"/>
      <c r="C135" s="240" t="s">
        <v>195</v>
      </c>
      <c r="D135" s="240" t="s">
        <v>216</v>
      </c>
      <c r="E135" s="241" t="s">
        <v>2696</v>
      </c>
      <c r="F135" s="242" t="s">
        <v>2697</v>
      </c>
      <c r="G135" s="243" t="s">
        <v>251</v>
      </c>
      <c r="H135" s="244">
        <v>58</v>
      </c>
      <c r="I135" s="245"/>
      <c r="J135" s="246">
        <f t="shared" si="0"/>
        <v>0</v>
      </c>
      <c r="K135" s="247"/>
      <c r="L135" s="248"/>
      <c r="M135" s="249" t="s">
        <v>1</v>
      </c>
      <c r="N135" s="250"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335</v>
      </c>
      <c r="AT135" s="205" t="s">
        <v>216</v>
      </c>
      <c r="AU135" s="205" t="s">
        <v>89</v>
      </c>
      <c r="AY135" s="18" t="s">
        <v>177</v>
      </c>
      <c r="BE135" s="206">
        <f t="shared" si="4"/>
        <v>0</v>
      </c>
      <c r="BF135" s="206">
        <f t="shared" si="5"/>
        <v>0</v>
      </c>
      <c r="BG135" s="206">
        <f t="shared" si="6"/>
        <v>0</v>
      </c>
      <c r="BH135" s="206">
        <f t="shared" si="7"/>
        <v>0</v>
      </c>
      <c r="BI135" s="206">
        <f t="shared" si="8"/>
        <v>0</v>
      </c>
      <c r="BJ135" s="18" t="s">
        <v>87</v>
      </c>
      <c r="BK135" s="206">
        <f t="shared" si="9"/>
        <v>0</v>
      </c>
      <c r="BL135" s="18" t="s">
        <v>193</v>
      </c>
      <c r="BM135" s="205" t="s">
        <v>2698</v>
      </c>
    </row>
    <row r="136" spans="1:65" s="2" customFormat="1" ht="24.2" customHeight="1">
      <c r="A136" s="35"/>
      <c r="B136" s="36"/>
      <c r="C136" s="240" t="s">
        <v>215</v>
      </c>
      <c r="D136" s="240" t="s">
        <v>216</v>
      </c>
      <c r="E136" s="241" t="s">
        <v>2699</v>
      </c>
      <c r="F136" s="242" t="s">
        <v>2700</v>
      </c>
      <c r="G136" s="243" t="s">
        <v>251</v>
      </c>
      <c r="H136" s="244">
        <v>50</v>
      </c>
      <c r="I136" s="245"/>
      <c r="J136" s="246">
        <f t="shared" si="0"/>
        <v>0</v>
      </c>
      <c r="K136" s="247"/>
      <c r="L136" s="248"/>
      <c r="M136" s="249" t="s">
        <v>1</v>
      </c>
      <c r="N136" s="250"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335</v>
      </c>
      <c r="AT136" s="205" t="s">
        <v>216</v>
      </c>
      <c r="AU136" s="205" t="s">
        <v>89</v>
      </c>
      <c r="AY136" s="18" t="s">
        <v>177</v>
      </c>
      <c r="BE136" s="206">
        <f t="shared" si="4"/>
        <v>0</v>
      </c>
      <c r="BF136" s="206">
        <f t="shared" si="5"/>
        <v>0</v>
      </c>
      <c r="BG136" s="206">
        <f t="shared" si="6"/>
        <v>0</v>
      </c>
      <c r="BH136" s="206">
        <f t="shared" si="7"/>
        <v>0</v>
      </c>
      <c r="BI136" s="206">
        <f t="shared" si="8"/>
        <v>0</v>
      </c>
      <c r="BJ136" s="18" t="s">
        <v>87</v>
      </c>
      <c r="BK136" s="206">
        <f t="shared" si="9"/>
        <v>0</v>
      </c>
      <c r="BL136" s="18" t="s">
        <v>193</v>
      </c>
      <c r="BM136" s="205" t="s">
        <v>2701</v>
      </c>
    </row>
    <row r="137" spans="1:65" s="2" customFormat="1" ht="24.2" customHeight="1">
      <c r="A137" s="35"/>
      <c r="B137" s="36"/>
      <c r="C137" s="240" t="s">
        <v>219</v>
      </c>
      <c r="D137" s="240" t="s">
        <v>216</v>
      </c>
      <c r="E137" s="241" t="s">
        <v>2702</v>
      </c>
      <c r="F137" s="242" t="s">
        <v>2703</v>
      </c>
      <c r="G137" s="243" t="s">
        <v>251</v>
      </c>
      <c r="H137" s="244">
        <v>30</v>
      </c>
      <c r="I137" s="245"/>
      <c r="J137" s="246">
        <f t="shared" si="0"/>
        <v>0</v>
      </c>
      <c r="K137" s="247"/>
      <c r="L137" s="248"/>
      <c r="M137" s="249" t="s">
        <v>1</v>
      </c>
      <c r="N137" s="250"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335</v>
      </c>
      <c r="AT137" s="205" t="s">
        <v>216</v>
      </c>
      <c r="AU137" s="205" t="s">
        <v>89</v>
      </c>
      <c r="AY137" s="18" t="s">
        <v>177</v>
      </c>
      <c r="BE137" s="206">
        <f t="shared" si="4"/>
        <v>0</v>
      </c>
      <c r="BF137" s="206">
        <f t="shared" si="5"/>
        <v>0</v>
      </c>
      <c r="BG137" s="206">
        <f t="shared" si="6"/>
        <v>0</v>
      </c>
      <c r="BH137" s="206">
        <f t="shared" si="7"/>
        <v>0</v>
      </c>
      <c r="BI137" s="206">
        <f t="shared" si="8"/>
        <v>0</v>
      </c>
      <c r="BJ137" s="18" t="s">
        <v>87</v>
      </c>
      <c r="BK137" s="206">
        <f t="shared" si="9"/>
        <v>0</v>
      </c>
      <c r="BL137" s="18" t="s">
        <v>193</v>
      </c>
      <c r="BM137" s="205" t="s">
        <v>2704</v>
      </c>
    </row>
    <row r="138" spans="1:65" s="2" customFormat="1" ht="24.2" customHeight="1">
      <c r="A138" s="35"/>
      <c r="B138" s="36"/>
      <c r="C138" s="240" t="s">
        <v>225</v>
      </c>
      <c r="D138" s="240" t="s">
        <v>216</v>
      </c>
      <c r="E138" s="241" t="s">
        <v>2705</v>
      </c>
      <c r="F138" s="242" t="s">
        <v>2706</v>
      </c>
      <c r="G138" s="243" t="s">
        <v>251</v>
      </c>
      <c r="H138" s="244">
        <v>30</v>
      </c>
      <c r="I138" s="245"/>
      <c r="J138" s="246">
        <f t="shared" si="0"/>
        <v>0</v>
      </c>
      <c r="K138" s="247"/>
      <c r="L138" s="248"/>
      <c r="M138" s="249" t="s">
        <v>1</v>
      </c>
      <c r="N138" s="250"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335</v>
      </c>
      <c r="AT138" s="205" t="s">
        <v>216</v>
      </c>
      <c r="AU138" s="205" t="s">
        <v>89</v>
      </c>
      <c r="AY138" s="18" t="s">
        <v>177</v>
      </c>
      <c r="BE138" s="206">
        <f t="shared" si="4"/>
        <v>0</v>
      </c>
      <c r="BF138" s="206">
        <f t="shared" si="5"/>
        <v>0</v>
      </c>
      <c r="BG138" s="206">
        <f t="shared" si="6"/>
        <v>0</v>
      </c>
      <c r="BH138" s="206">
        <f t="shared" si="7"/>
        <v>0</v>
      </c>
      <c r="BI138" s="206">
        <f t="shared" si="8"/>
        <v>0</v>
      </c>
      <c r="BJ138" s="18" t="s">
        <v>87</v>
      </c>
      <c r="BK138" s="206">
        <f t="shared" si="9"/>
        <v>0</v>
      </c>
      <c r="BL138" s="18" t="s">
        <v>193</v>
      </c>
      <c r="BM138" s="205" t="s">
        <v>2707</v>
      </c>
    </row>
    <row r="139" spans="1:65" s="2" customFormat="1" ht="24.2" customHeight="1">
      <c r="A139" s="35"/>
      <c r="B139" s="36"/>
      <c r="C139" s="240" t="s">
        <v>229</v>
      </c>
      <c r="D139" s="240" t="s">
        <v>216</v>
      </c>
      <c r="E139" s="241" t="s">
        <v>2708</v>
      </c>
      <c r="F139" s="242" t="s">
        <v>2709</v>
      </c>
      <c r="G139" s="243" t="s">
        <v>251</v>
      </c>
      <c r="H139" s="244">
        <v>89</v>
      </c>
      <c r="I139" s="245"/>
      <c r="J139" s="246">
        <f t="shared" si="0"/>
        <v>0</v>
      </c>
      <c r="K139" s="247"/>
      <c r="L139" s="248"/>
      <c r="M139" s="249" t="s">
        <v>1</v>
      </c>
      <c r="N139" s="250"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335</v>
      </c>
      <c r="AT139" s="205" t="s">
        <v>216</v>
      </c>
      <c r="AU139" s="205" t="s">
        <v>89</v>
      </c>
      <c r="AY139" s="18" t="s">
        <v>177</v>
      </c>
      <c r="BE139" s="206">
        <f t="shared" si="4"/>
        <v>0</v>
      </c>
      <c r="BF139" s="206">
        <f t="shared" si="5"/>
        <v>0</v>
      </c>
      <c r="BG139" s="206">
        <f t="shared" si="6"/>
        <v>0</v>
      </c>
      <c r="BH139" s="206">
        <f t="shared" si="7"/>
        <v>0</v>
      </c>
      <c r="BI139" s="206">
        <f t="shared" si="8"/>
        <v>0</v>
      </c>
      <c r="BJ139" s="18" t="s">
        <v>87</v>
      </c>
      <c r="BK139" s="206">
        <f t="shared" si="9"/>
        <v>0</v>
      </c>
      <c r="BL139" s="18" t="s">
        <v>193</v>
      </c>
      <c r="BM139" s="205" t="s">
        <v>2710</v>
      </c>
    </row>
    <row r="140" spans="1:65" s="12" customFormat="1" ht="22.9" customHeight="1">
      <c r="B140" s="177"/>
      <c r="C140" s="178"/>
      <c r="D140" s="179" t="s">
        <v>79</v>
      </c>
      <c r="E140" s="191" t="s">
        <v>2711</v>
      </c>
      <c r="F140" s="191" t="s">
        <v>2712</v>
      </c>
      <c r="G140" s="178"/>
      <c r="H140" s="178"/>
      <c r="I140" s="181"/>
      <c r="J140" s="192">
        <f>BK140</f>
        <v>0</v>
      </c>
      <c r="K140" s="178"/>
      <c r="L140" s="183"/>
      <c r="M140" s="184"/>
      <c r="N140" s="185"/>
      <c r="O140" s="185"/>
      <c r="P140" s="186">
        <f>SUM(P141:P146)</f>
        <v>0</v>
      </c>
      <c r="Q140" s="185"/>
      <c r="R140" s="186">
        <f>SUM(R141:R146)</f>
        <v>0</v>
      </c>
      <c r="S140" s="185"/>
      <c r="T140" s="187">
        <f>SUM(T141:T146)</f>
        <v>0</v>
      </c>
      <c r="AR140" s="188" t="s">
        <v>89</v>
      </c>
      <c r="AT140" s="189" t="s">
        <v>79</v>
      </c>
      <c r="AU140" s="189" t="s">
        <v>87</v>
      </c>
      <c r="AY140" s="188" t="s">
        <v>177</v>
      </c>
      <c r="BK140" s="190">
        <f>SUM(BK141:BK146)</f>
        <v>0</v>
      </c>
    </row>
    <row r="141" spans="1:65" s="2" customFormat="1" ht="33" customHeight="1">
      <c r="A141" s="35"/>
      <c r="B141" s="36"/>
      <c r="C141" s="193" t="s">
        <v>233</v>
      </c>
      <c r="D141" s="193" t="s">
        <v>180</v>
      </c>
      <c r="E141" s="194" t="s">
        <v>2713</v>
      </c>
      <c r="F141" s="195" t="s">
        <v>2714</v>
      </c>
      <c r="G141" s="196" t="s">
        <v>2715</v>
      </c>
      <c r="H141" s="197">
        <v>3</v>
      </c>
      <c r="I141" s="198"/>
      <c r="J141" s="199">
        <f t="shared" ref="J141:J146" si="10">ROUND(I141*H141,2)</f>
        <v>0</v>
      </c>
      <c r="K141" s="200"/>
      <c r="L141" s="40"/>
      <c r="M141" s="201" t="s">
        <v>1</v>
      </c>
      <c r="N141" s="202" t="s">
        <v>45</v>
      </c>
      <c r="O141" s="72"/>
      <c r="P141" s="203">
        <f t="shared" ref="P141:P146" si="11">O141*H141</f>
        <v>0</v>
      </c>
      <c r="Q141" s="203">
        <v>0</v>
      </c>
      <c r="R141" s="203">
        <f t="shared" ref="R141:R146" si="12">Q141*H141</f>
        <v>0</v>
      </c>
      <c r="S141" s="203">
        <v>0</v>
      </c>
      <c r="T141" s="204">
        <f t="shared" ref="T141:T146" si="13">S141*H141</f>
        <v>0</v>
      </c>
      <c r="U141" s="35"/>
      <c r="V141" s="35"/>
      <c r="W141" s="35"/>
      <c r="X141" s="35"/>
      <c r="Y141" s="35"/>
      <c r="Z141" s="35"/>
      <c r="AA141" s="35"/>
      <c r="AB141" s="35"/>
      <c r="AC141" s="35"/>
      <c r="AD141" s="35"/>
      <c r="AE141" s="35"/>
      <c r="AR141" s="205" t="s">
        <v>193</v>
      </c>
      <c r="AT141" s="205" t="s">
        <v>180</v>
      </c>
      <c r="AU141" s="205" t="s">
        <v>89</v>
      </c>
      <c r="AY141" s="18" t="s">
        <v>177</v>
      </c>
      <c r="BE141" s="206">
        <f t="shared" ref="BE141:BE146" si="14">IF(N141="základní",J141,0)</f>
        <v>0</v>
      </c>
      <c r="BF141" s="206">
        <f t="shared" ref="BF141:BF146" si="15">IF(N141="snížená",J141,0)</f>
        <v>0</v>
      </c>
      <c r="BG141" s="206">
        <f t="shared" ref="BG141:BG146" si="16">IF(N141="zákl. přenesená",J141,0)</f>
        <v>0</v>
      </c>
      <c r="BH141" s="206">
        <f t="shared" ref="BH141:BH146" si="17">IF(N141="sníž. přenesená",J141,0)</f>
        <v>0</v>
      </c>
      <c r="BI141" s="206">
        <f t="shared" ref="BI141:BI146" si="18">IF(N141="nulová",J141,0)</f>
        <v>0</v>
      </c>
      <c r="BJ141" s="18" t="s">
        <v>87</v>
      </c>
      <c r="BK141" s="206">
        <f t="shared" ref="BK141:BK146" si="19">ROUND(I141*H141,2)</f>
        <v>0</v>
      </c>
      <c r="BL141" s="18" t="s">
        <v>193</v>
      </c>
      <c r="BM141" s="205" t="s">
        <v>2716</v>
      </c>
    </row>
    <row r="142" spans="1:65" s="2" customFormat="1" ht="33" customHeight="1">
      <c r="A142" s="35"/>
      <c r="B142" s="36"/>
      <c r="C142" s="193" t="s">
        <v>8</v>
      </c>
      <c r="D142" s="193" t="s">
        <v>180</v>
      </c>
      <c r="E142" s="194" t="s">
        <v>2717</v>
      </c>
      <c r="F142" s="195" t="s">
        <v>2718</v>
      </c>
      <c r="G142" s="196" t="s">
        <v>2715</v>
      </c>
      <c r="H142" s="197">
        <v>2</v>
      </c>
      <c r="I142" s="198"/>
      <c r="J142" s="199">
        <f t="shared" si="10"/>
        <v>0</v>
      </c>
      <c r="K142" s="200"/>
      <c r="L142" s="40"/>
      <c r="M142" s="201" t="s">
        <v>1</v>
      </c>
      <c r="N142" s="202" t="s">
        <v>45</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193</v>
      </c>
      <c r="AT142" s="205" t="s">
        <v>180</v>
      </c>
      <c r="AU142" s="205" t="s">
        <v>89</v>
      </c>
      <c r="AY142" s="18" t="s">
        <v>177</v>
      </c>
      <c r="BE142" s="206">
        <f t="shared" si="14"/>
        <v>0</v>
      </c>
      <c r="BF142" s="206">
        <f t="shared" si="15"/>
        <v>0</v>
      </c>
      <c r="BG142" s="206">
        <f t="shared" si="16"/>
        <v>0</v>
      </c>
      <c r="BH142" s="206">
        <f t="shared" si="17"/>
        <v>0</v>
      </c>
      <c r="BI142" s="206">
        <f t="shared" si="18"/>
        <v>0</v>
      </c>
      <c r="BJ142" s="18" t="s">
        <v>87</v>
      </c>
      <c r="BK142" s="206">
        <f t="shared" si="19"/>
        <v>0</v>
      </c>
      <c r="BL142" s="18" t="s">
        <v>193</v>
      </c>
      <c r="BM142" s="205" t="s">
        <v>2719</v>
      </c>
    </row>
    <row r="143" spans="1:65" s="2" customFormat="1" ht="33" customHeight="1">
      <c r="A143" s="35"/>
      <c r="B143" s="36"/>
      <c r="C143" s="193" t="s">
        <v>242</v>
      </c>
      <c r="D143" s="193" t="s">
        <v>180</v>
      </c>
      <c r="E143" s="194" t="s">
        <v>2720</v>
      </c>
      <c r="F143" s="195" t="s">
        <v>2721</v>
      </c>
      <c r="G143" s="196" t="s">
        <v>2715</v>
      </c>
      <c r="H143" s="197">
        <v>2</v>
      </c>
      <c r="I143" s="198"/>
      <c r="J143" s="199">
        <f t="shared" si="10"/>
        <v>0</v>
      </c>
      <c r="K143" s="200"/>
      <c r="L143" s="40"/>
      <c r="M143" s="201" t="s">
        <v>1</v>
      </c>
      <c r="N143" s="202" t="s">
        <v>45</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193</v>
      </c>
      <c r="AT143" s="205" t="s">
        <v>180</v>
      </c>
      <c r="AU143" s="205" t="s">
        <v>89</v>
      </c>
      <c r="AY143" s="18" t="s">
        <v>177</v>
      </c>
      <c r="BE143" s="206">
        <f t="shared" si="14"/>
        <v>0</v>
      </c>
      <c r="BF143" s="206">
        <f t="shared" si="15"/>
        <v>0</v>
      </c>
      <c r="BG143" s="206">
        <f t="shared" si="16"/>
        <v>0</v>
      </c>
      <c r="BH143" s="206">
        <f t="shared" si="17"/>
        <v>0</v>
      </c>
      <c r="BI143" s="206">
        <f t="shared" si="18"/>
        <v>0</v>
      </c>
      <c r="BJ143" s="18" t="s">
        <v>87</v>
      </c>
      <c r="BK143" s="206">
        <f t="shared" si="19"/>
        <v>0</v>
      </c>
      <c r="BL143" s="18" t="s">
        <v>193</v>
      </c>
      <c r="BM143" s="205" t="s">
        <v>2722</v>
      </c>
    </row>
    <row r="144" spans="1:65" s="2" customFormat="1" ht="33" customHeight="1">
      <c r="A144" s="35"/>
      <c r="B144" s="36"/>
      <c r="C144" s="193" t="s">
        <v>248</v>
      </c>
      <c r="D144" s="193" t="s">
        <v>180</v>
      </c>
      <c r="E144" s="194" t="s">
        <v>2723</v>
      </c>
      <c r="F144" s="195" t="s">
        <v>2724</v>
      </c>
      <c r="G144" s="196" t="s">
        <v>2715</v>
      </c>
      <c r="H144" s="197">
        <v>1</v>
      </c>
      <c r="I144" s="198"/>
      <c r="J144" s="199">
        <f t="shared" si="10"/>
        <v>0</v>
      </c>
      <c r="K144" s="200"/>
      <c r="L144" s="40"/>
      <c r="M144" s="201" t="s">
        <v>1</v>
      </c>
      <c r="N144" s="202" t="s">
        <v>45</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193</v>
      </c>
      <c r="AT144" s="205" t="s">
        <v>180</v>
      </c>
      <c r="AU144" s="205" t="s">
        <v>89</v>
      </c>
      <c r="AY144" s="18" t="s">
        <v>177</v>
      </c>
      <c r="BE144" s="206">
        <f t="shared" si="14"/>
        <v>0</v>
      </c>
      <c r="BF144" s="206">
        <f t="shared" si="15"/>
        <v>0</v>
      </c>
      <c r="BG144" s="206">
        <f t="shared" si="16"/>
        <v>0</v>
      </c>
      <c r="BH144" s="206">
        <f t="shared" si="17"/>
        <v>0</v>
      </c>
      <c r="BI144" s="206">
        <f t="shared" si="18"/>
        <v>0</v>
      </c>
      <c r="BJ144" s="18" t="s">
        <v>87</v>
      </c>
      <c r="BK144" s="206">
        <f t="shared" si="19"/>
        <v>0</v>
      </c>
      <c r="BL144" s="18" t="s">
        <v>193</v>
      </c>
      <c r="BM144" s="205" t="s">
        <v>2725</v>
      </c>
    </row>
    <row r="145" spans="1:65" s="2" customFormat="1" ht="37.9" customHeight="1">
      <c r="A145" s="35"/>
      <c r="B145" s="36"/>
      <c r="C145" s="193" t="s">
        <v>254</v>
      </c>
      <c r="D145" s="193" t="s">
        <v>180</v>
      </c>
      <c r="E145" s="194" t="s">
        <v>2726</v>
      </c>
      <c r="F145" s="195" t="s">
        <v>2727</v>
      </c>
      <c r="G145" s="196" t="s">
        <v>2715</v>
      </c>
      <c r="H145" s="197">
        <v>1</v>
      </c>
      <c r="I145" s="198"/>
      <c r="J145" s="199">
        <f t="shared" si="10"/>
        <v>0</v>
      </c>
      <c r="K145" s="200"/>
      <c r="L145" s="40"/>
      <c r="M145" s="201" t="s">
        <v>1</v>
      </c>
      <c r="N145" s="202" t="s">
        <v>45</v>
      </c>
      <c r="O145" s="72"/>
      <c r="P145" s="203">
        <f t="shared" si="11"/>
        <v>0</v>
      </c>
      <c r="Q145" s="203">
        <v>0</v>
      </c>
      <c r="R145" s="203">
        <f t="shared" si="12"/>
        <v>0</v>
      </c>
      <c r="S145" s="203">
        <v>0</v>
      </c>
      <c r="T145" s="204">
        <f t="shared" si="13"/>
        <v>0</v>
      </c>
      <c r="U145" s="35"/>
      <c r="V145" s="35"/>
      <c r="W145" s="35"/>
      <c r="X145" s="35"/>
      <c r="Y145" s="35"/>
      <c r="Z145" s="35"/>
      <c r="AA145" s="35"/>
      <c r="AB145" s="35"/>
      <c r="AC145" s="35"/>
      <c r="AD145" s="35"/>
      <c r="AE145" s="35"/>
      <c r="AR145" s="205" t="s">
        <v>193</v>
      </c>
      <c r="AT145" s="205" t="s">
        <v>180</v>
      </c>
      <c r="AU145" s="205" t="s">
        <v>89</v>
      </c>
      <c r="AY145" s="18" t="s">
        <v>177</v>
      </c>
      <c r="BE145" s="206">
        <f t="shared" si="14"/>
        <v>0</v>
      </c>
      <c r="BF145" s="206">
        <f t="shared" si="15"/>
        <v>0</v>
      </c>
      <c r="BG145" s="206">
        <f t="shared" si="16"/>
        <v>0</v>
      </c>
      <c r="BH145" s="206">
        <f t="shared" si="17"/>
        <v>0</v>
      </c>
      <c r="BI145" s="206">
        <f t="shared" si="18"/>
        <v>0</v>
      </c>
      <c r="BJ145" s="18" t="s">
        <v>87</v>
      </c>
      <c r="BK145" s="206">
        <f t="shared" si="19"/>
        <v>0</v>
      </c>
      <c r="BL145" s="18" t="s">
        <v>193</v>
      </c>
      <c r="BM145" s="205" t="s">
        <v>2728</v>
      </c>
    </row>
    <row r="146" spans="1:65" s="2" customFormat="1" ht="21.75" customHeight="1">
      <c r="A146" s="35"/>
      <c r="B146" s="36"/>
      <c r="C146" s="193" t="s">
        <v>193</v>
      </c>
      <c r="D146" s="193" t="s">
        <v>180</v>
      </c>
      <c r="E146" s="194" t="s">
        <v>2729</v>
      </c>
      <c r="F146" s="195" t="s">
        <v>2730</v>
      </c>
      <c r="G146" s="196" t="s">
        <v>380</v>
      </c>
      <c r="H146" s="197">
        <v>3.5999999999999997E-2</v>
      </c>
      <c r="I146" s="198"/>
      <c r="J146" s="199">
        <f t="shared" si="10"/>
        <v>0</v>
      </c>
      <c r="K146" s="200"/>
      <c r="L146" s="40"/>
      <c r="M146" s="201" t="s">
        <v>1</v>
      </c>
      <c r="N146" s="202" t="s">
        <v>45</v>
      </c>
      <c r="O146" s="72"/>
      <c r="P146" s="203">
        <f t="shared" si="11"/>
        <v>0</v>
      </c>
      <c r="Q146" s="203">
        <v>0</v>
      </c>
      <c r="R146" s="203">
        <f t="shared" si="12"/>
        <v>0</v>
      </c>
      <c r="S146" s="203">
        <v>0</v>
      </c>
      <c r="T146" s="204">
        <f t="shared" si="13"/>
        <v>0</v>
      </c>
      <c r="U146" s="35"/>
      <c r="V146" s="35"/>
      <c r="W146" s="35"/>
      <c r="X146" s="35"/>
      <c r="Y146" s="35"/>
      <c r="Z146" s="35"/>
      <c r="AA146" s="35"/>
      <c r="AB146" s="35"/>
      <c r="AC146" s="35"/>
      <c r="AD146" s="35"/>
      <c r="AE146" s="35"/>
      <c r="AR146" s="205" t="s">
        <v>193</v>
      </c>
      <c r="AT146" s="205" t="s">
        <v>180</v>
      </c>
      <c r="AU146" s="205" t="s">
        <v>89</v>
      </c>
      <c r="AY146" s="18" t="s">
        <v>177</v>
      </c>
      <c r="BE146" s="206">
        <f t="shared" si="14"/>
        <v>0</v>
      </c>
      <c r="BF146" s="206">
        <f t="shared" si="15"/>
        <v>0</v>
      </c>
      <c r="BG146" s="206">
        <f t="shared" si="16"/>
        <v>0</v>
      </c>
      <c r="BH146" s="206">
        <f t="shared" si="17"/>
        <v>0</v>
      </c>
      <c r="BI146" s="206">
        <f t="shared" si="18"/>
        <v>0</v>
      </c>
      <c r="BJ146" s="18" t="s">
        <v>87</v>
      </c>
      <c r="BK146" s="206">
        <f t="shared" si="19"/>
        <v>0</v>
      </c>
      <c r="BL146" s="18" t="s">
        <v>193</v>
      </c>
      <c r="BM146" s="205" t="s">
        <v>2731</v>
      </c>
    </row>
    <row r="147" spans="1:65" s="12" customFormat="1" ht="22.9" customHeight="1">
      <c r="B147" s="177"/>
      <c r="C147" s="178"/>
      <c r="D147" s="179" t="s">
        <v>79</v>
      </c>
      <c r="E147" s="191" t="s">
        <v>2732</v>
      </c>
      <c r="F147" s="191" t="s">
        <v>2733</v>
      </c>
      <c r="G147" s="178"/>
      <c r="H147" s="178"/>
      <c r="I147" s="181"/>
      <c r="J147" s="192">
        <f>BK147</f>
        <v>0</v>
      </c>
      <c r="K147" s="178"/>
      <c r="L147" s="183"/>
      <c r="M147" s="184"/>
      <c r="N147" s="185"/>
      <c r="O147" s="185"/>
      <c r="P147" s="186">
        <f>SUM(P148:P162)</f>
        <v>0</v>
      </c>
      <c r="Q147" s="185"/>
      <c r="R147" s="186">
        <f>SUM(R148:R162)</f>
        <v>0</v>
      </c>
      <c r="S147" s="185"/>
      <c r="T147" s="187">
        <f>SUM(T148:T162)</f>
        <v>0</v>
      </c>
      <c r="AR147" s="188" t="s">
        <v>89</v>
      </c>
      <c r="AT147" s="189" t="s">
        <v>79</v>
      </c>
      <c r="AU147" s="189" t="s">
        <v>87</v>
      </c>
      <c r="AY147" s="188" t="s">
        <v>177</v>
      </c>
      <c r="BK147" s="190">
        <f>SUM(BK148:BK162)</f>
        <v>0</v>
      </c>
    </row>
    <row r="148" spans="1:65" s="2" customFormat="1" ht="16.5" customHeight="1">
      <c r="A148" s="35"/>
      <c r="B148" s="36"/>
      <c r="C148" s="193" t="s">
        <v>260</v>
      </c>
      <c r="D148" s="193" t="s">
        <v>180</v>
      </c>
      <c r="E148" s="194" t="s">
        <v>2734</v>
      </c>
      <c r="F148" s="195" t="s">
        <v>2735</v>
      </c>
      <c r="G148" s="196" t="s">
        <v>2076</v>
      </c>
      <c r="H148" s="197">
        <v>2</v>
      </c>
      <c r="I148" s="198"/>
      <c r="J148" s="199">
        <f t="shared" ref="J148:J162" si="20">ROUND(I148*H148,2)</f>
        <v>0</v>
      </c>
      <c r="K148" s="200"/>
      <c r="L148" s="40"/>
      <c r="M148" s="201" t="s">
        <v>1</v>
      </c>
      <c r="N148" s="202" t="s">
        <v>45</v>
      </c>
      <c r="O148" s="72"/>
      <c r="P148" s="203">
        <f t="shared" ref="P148:P162" si="21">O148*H148</f>
        <v>0</v>
      </c>
      <c r="Q148" s="203">
        <v>0</v>
      </c>
      <c r="R148" s="203">
        <f t="shared" ref="R148:R162" si="22">Q148*H148</f>
        <v>0</v>
      </c>
      <c r="S148" s="203">
        <v>0</v>
      </c>
      <c r="T148" s="204">
        <f t="shared" ref="T148:T162" si="23">S148*H148</f>
        <v>0</v>
      </c>
      <c r="U148" s="35"/>
      <c r="V148" s="35"/>
      <c r="W148" s="35"/>
      <c r="X148" s="35"/>
      <c r="Y148" s="35"/>
      <c r="Z148" s="35"/>
      <c r="AA148" s="35"/>
      <c r="AB148" s="35"/>
      <c r="AC148" s="35"/>
      <c r="AD148" s="35"/>
      <c r="AE148" s="35"/>
      <c r="AR148" s="205" t="s">
        <v>193</v>
      </c>
      <c r="AT148" s="205" t="s">
        <v>180</v>
      </c>
      <c r="AU148" s="205" t="s">
        <v>89</v>
      </c>
      <c r="AY148" s="18" t="s">
        <v>177</v>
      </c>
      <c r="BE148" s="206">
        <f t="shared" ref="BE148:BE162" si="24">IF(N148="základní",J148,0)</f>
        <v>0</v>
      </c>
      <c r="BF148" s="206">
        <f t="shared" ref="BF148:BF162" si="25">IF(N148="snížená",J148,0)</f>
        <v>0</v>
      </c>
      <c r="BG148" s="206">
        <f t="shared" ref="BG148:BG162" si="26">IF(N148="zákl. přenesená",J148,0)</f>
        <v>0</v>
      </c>
      <c r="BH148" s="206">
        <f t="shared" ref="BH148:BH162" si="27">IF(N148="sníž. přenesená",J148,0)</f>
        <v>0</v>
      </c>
      <c r="BI148" s="206">
        <f t="shared" ref="BI148:BI162" si="28">IF(N148="nulová",J148,0)</f>
        <v>0</v>
      </c>
      <c r="BJ148" s="18" t="s">
        <v>87</v>
      </c>
      <c r="BK148" s="206">
        <f t="shared" ref="BK148:BK162" si="29">ROUND(I148*H148,2)</f>
        <v>0</v>
      </c>
      <c r="BL148" s="18" t="s">
        <v>193</v>
      </c>
      <c r="BM148" s="205" t="s">
        <v>2736</v>
      </c>
    </row>
    <row r="149" spans="1:65" s="2" customFormat="1" ht="16.5" customHeight="1">
      <c r="A149" s="35"/>
      <c r="B149" s="36"/>
      <c r="C149" s="193" t="s">
        <v>264</v>
      </c>
      <c r="D149" s="193" t="s">
        <v>180</v>
      </c>
      <c r="E149" s="194" t="s">
        <v>2737</v>
      </c>
      <c r="F149" s="195" t="s">
        <v>2738</v>
      </c>
      <c r="G149" s="196" t="s">
        <v>2076</v>
      </c>
      <c r="H149" s="197">
        <v>2</v>
      </c>
      <c r="I149" s="198"/>
      <c r="J149" s="199">
        <f t="shared" si="20"/>
        <v>0</v>
      </c>
      <c r="K149" s="200"/>
      <c r="L149" s="40"/>
      <c r="M149" s="201" t="s">
        <v>1</v>
      </c>
      <c r="N149" s="202" t="s">
        <v>45</v>
      </c>
      <c r="O149" s="72"/>
      <c r="P149" s="203">
        <f t="shared" si="21"/>
        <v>0</v>
      </c>
      <c r="Q149" s="203">
        <v>0</v>
      </c>
      <c r="R149" s="203">
        <f t="shared" si="22"/>
        <v>0</v>
      </c>
      <c r="S149" s="203">
        <v>0</v>
      </c>
      <c r="T149" s="204">
        <f t="shared" si="23"/>
        <v>0</v>
      </c>
      <c r="U149" s="35"/>
      <c r="V149" s="35"/>
      <c r="W149" s="35"/>
      <c r="X149" s="35"/>
      <c r="Y149" s="35"/>
      <c r="Z149" s="35"/>
      <c r="AA149" s="35"/>
      <c r="AB149" s="35"/>
      <c r="AC149" s="35"/>
      <c r="AD149" s="35"/>
      <c r="AE149" s="35"/>
      <c r="AR149" s="205" t="s">
        <v>193</v>
      </c>
      <c r="AT149" s="205" t="s">
        <v>180</v>
      </c>
      <c r="AU149" s="205" t="s">
        <v>89</v>
      </c>
      <c r="AY149" s="18" t="s">
        <v>177</v>
      </c>
      <c r="BE149" s="206">
        <f t="shared" si="24"/>
        <v>0</v>
      </c>
      <c r="BF149" s="206">
        <f t="shared" si="25"/>
        <v>0</v>
      </c>
      <c r="BG149" s="206">
        <f t="shared" si="26"/>
        <v>0</v>
      </c>
      <c r="BH149" s="206">
        <f t="shared" si="27"/>
        <v>0</v>
      </c>
      <c r="BI149" s="206">
        <f t="shared" si="28"/>
        <v>0</v>
      </c>
      <c r="BJ149" s="18" t="s">
        <v>87</v>
      </c>
      <c r="BK149" s="206">
        <f t="shared" si="29"/>
        <v>0</v>
      </c>
      <c r="BL149" s="18" t="s">
        <v>193</v>
      </c>
      <c r="BM149" s="205" t="s">
        <v>2739</v>
      </c>
    </row>
    <row r="150" spans="1:65" s="2" customFormat="1" ht="16.5" customHeight="1">
      <c r="A150" s="35"/>
      <c r="B150" s="36"/>
      <c r="C150" s="193" t="s">
        <v>268</v>
      </c>
      <c r="D150" s="193" t="s">
        <v>180</v>
      </c>
      <c r="E150" s="194" t="s">
        <v>2740</v>
      </c>
      <c r="F150" s="195" t="s">
        <v>2741</v>
      </c>
      <c r="G150" s="196" t="s">
        <v>2076</v>
      </c>
      <c r="H150" s="197">
        <v>2</v>
      </c>
      <c r="I150" s="198"/>
      <c r="J150" s="199">
        <f t="shared" si="20"/>
        <v>0</v>
      </c>
      <c r="K150" s="200"/>
      <c r="L150" s="40"/>
      <c r="M150" s="201" t="s">
        <v>1</v>
      </c>
      <c r="N150" s="202" t="s">
        <v>45</v>
      </c>
      <c r="O150" s="72"/>
      <c r="P150" s="203">
        <f t="shared" si="21"/>
        <v>0</v>
      </c>
      <c r="Q150" s="203">
        <v>0</v>
      </c>
      <c r="R150" s="203">
        <f t="shared" si="22"/>
        <v>0</v>
      </c>
      <c r="S150" s="203">
        <v>0</v>
      </c>
      <c r="T150" s="204">
        <f t="shared" si="23"/>
        <v>0</v>
      </c>
      <c r="U150" s="35"/>
      <c r="V150" s="35"/>
      <c r="W150" s="35"/>
      <c r="X150" s="35"/>
      <c r="Y150" s="35"/>
      <c r="Z150" s="35"/>
      <c r="AA150" s="35"/>
      <c r="AB150" s="35"/>
      <c r="AC150" s="35"/>
      <c r="AD150" s="35"/>
      <c r="AE150" s="35"/>
      <c r="AR150" s="205" t="s">
        <v>193</v>
      </c>
      <c r="AT150" s="205" t="s">
        <v>180</v>
      </c>
      <c r="AU150" s="205" t="s">
        <v>89</v>
      </c>
      <c r="AY150" s="18" t="s">
        <v>177</v>
      </c>
      <c r="BE150" s="206">
        <f t="shared" si="24"/>
        <v>0</v>
      </c>
      <c r="BF150" s="206">
        <f t="shared" si="25"/>
        <v>0</v>
      </c>
      <c r="BG150" s="206">
        <f t="shared" si="26"/>
        <v>0</v>
      </c>
      <c r="BH150" s="206">
        <f t="shared" si="27"/>
        <v>0</v>
      </c>
      <c r="BI150" s="206">
        <f t="shared" si="28"/>
        <v>0</v>
      </c>
      <c r="BJ150" s="18" t="s">
        <v>87</v>
      </c>
      <c r="BK150" s="206">
        <f t="shared" si="29"/>
        <v>0</v>
      </c>
      <c r="BL150" s="18" t="s">
        <v>193</v>
      </c>
      <c r="BM150" s="205" t="s">
        <v>2742</v>
      </c>
    </row>
    <row r="151" spans="1:65" s="2" customFormat="1" ht="16.5" customHeight="1">
      <c r="A151" s="35"/>
      <c r="B151" s="36"/>
      <c r="C151" s="193" t="s">
        <v>272</v>
      </c>
      <c r="D151" s="193" t="s">
        <v>180</v>
      </c>
      <c r="E151" s="194" t="s">
        <v>2743</v>
      </c>
      <c r="F151" s="195" t="s">
        <v>2744</v>
      </c>
      <c r="G151" s="196" t="s">
        <v>2076</v>
      </c>
      <c r="H151" s="197">
        <v>2</v>
      </c>
      <c r="I151" s="198"/>
      <c r="J151" s="199">
        <f t="shared" si="20"/>
        <v>0</v>
      </c>
      <c r="K151" s="200"/>
      <c r="L151" s="40"/>
      <c r="M151" s="201" t="s">
        <v>1</v>
      </c>
      <c r="N151" s="202" t="s">
        <v>45</v>
      </c>
      <c r="O151" s="72"/>
      <c r="P151" s="203">
        <f t="shared" si="21"/>
        <v>0</v>
      </c>
      <c r="Q151" s="203">
        <v>0</v>
      </c>
      <c r="R151" s="203">
        <f t="shared" si="22"/>
        <v>0</v>
      </c>
      <c r="S151" s="203">
        <v>0</v>
      </c>
      <c r="T151" s="204">
        <f t="shared" si="23"/>
        <v>0</v>
      </c>
      <c r="U151" s="35"/>
      <c r="V151" s="35"/>
      <c r="W151" s="35"/>
      <c r="X151" s="35"/>
      <c r="Y151" s="35"/>
      <c r="Z151" s="35"/>
      <c r="AA151" s="35"/>
      <c r="AB151" s="35"/>
      <c r="AC151" s="35"/>
      <c r="AD151" s="35"/>
      <c r="AE151" s="35"/>
      <c r="AR151" s="205" t="s">
        <v>193</v>
      </c>
      <c r="AT151" s="205" t="s">
        <v>180</v>
      </c>
      <c r="AU151" s="205" t="s">
        <v>89</v>
      </c>
      <c r="AY151" s="18" t="s">
        <v>177</v>
      </c>
      <c r="BE151" s="206">
        <f t="shared" si="24"/>
        <v>0</v>
      </c>
      <c r="BF151" s="206">
        <f t="shared" si="25"/>
        <v>0</v>
      </c>
      <c r="BG151" s="206">
        <f t="shared" si="26"/>
        <v>0</v>
      </c>
      <c r="BH151" s="206">
        <f t="shared" si="27"/>
        <v>0</v>
      </c>
      <c r="BI151" s="206">
        <f t="shared" si="28"/>
        <v>0</v>
      </c>
      <c r="BJ151" s="18" t="s">
        <v>87</v>
      </c>
      <c r="BK151" s="206">
        <f t="shared" si="29"/>
        <v>0</v>
      </c>
      <c r="BL151" s="18" t="s">
        <v>193</v>
      </c>
      <c r="BM151" s="205" t="s">
        <v>2745</v>
      </c>
    </row>
    <row r="152" spans="1:65" s="2" customFormat="1" ht="24.2" customHeight="1">
      <c r="A152" s="35"/>
      <c r="B152" s="36"/>
      <c r="C152" s="193" t="s">
        <v>7</v>
      </c>
      <c r="D152" s="193" t="s">
        <v>180</v>
      </c>
      <c r="E152" s="194" t="s">
        <v>2746</v>
      </c>
      <c r="F152" s="195" t="s">
        <v>2747</v>
      </c>
      <c r="G152" s="196" t="s">
        <v>251</v>
      </c>
      <c r="H152" s="197">
        <v>60</v>
      </c>
      <c r="I152" s="198"/>
      <c r="J152" s="199">
        <f t="shared" si="20"/>
        <v>0</v>
      </c>
      <c r="K152" s="200"/>
      <c r="L152" s="40"/>
      <c r="M152" s="201" t="s">
        <v>1</v>
      </c>
      <c r="N152" s="202" t="s">
        <v>45</v>
      </c>
      <c r="O152" s="72"/>
      <c r="P152" s="203">
        <f t="shared" si="21"/>
        <v>0</v>
      </c>
      <c r="Q152" s="203">
        <v>0</v>
      </c>
      <c r="R152" s="203">
        <f t="shared" si="22"/>
        <v>0</v>
      </c>
      <c r="S152" s="203">
        <v>0</v>
      </c>
      <c r="T152" s="204">
        <f t="shared" si="23"/>
        <v>0</v>
      </c>
      <c r="U152" s="35"/>
      <c r="V152" s="35"/>
      <c r="W152" s="35"/>
      <c r="X152" s="35"/>
      <c r="Y152" s="35"/>
      <c r="Z152" s="35"/>
      <c r="AA152" s="35"/>
      <c r="AB152" s="35"/>
      <c r="AC152" s="35"/>
      <c r="AD152" s="35"/>
      <c r="AE152" s="35"/>
      <c r="AR152" s="205" t="s">
        <v>193</v>
      </c>
      <c r="AT152" s="205" t="s">
        <v>180</v>
      </c>
      <c r="AU152" s="205" t="s">
        <v>89</v>
      </c>
      <c r="AY152" s="18" t="s">
        <v>177</v>
      </c>
      <c r="BE152" s="206">
        <f t="shared" si="24"/>
        <v>0</v>
      </c>
      <c r="BF152" s="206">
        <f t="shared" si="25"/>
        <v>0</v>
      </c>
      <c r="BG152" s="206">
        <f t="shared" si="26"/>
        <v>0</v>
      </c>
      <c r="BH152" s="206">
        <f t="shared" si="27"/>
        <v>0</v>
      </c>
      <c r="BI152" s="206">
        <f t="shared" si="28"/>
        <v>0</v>
      </c>
      <c r="BJ152" s="18" t="s">
        <v>87</v>
      </c>
      <c r="BK152" s="206">
        <f t="shared" si="29"/>
        <v>0</v>
      </c>
      <c r="BL152" s="18" t="s">
        <v>193</v>
      </c>
      <c r="BM152" s="205" t="s">
        <v>2748</v>
      </c>
    </row>
    <row r="153" spans="1:65" s="2" customFormat="1" ht="24.2" customHeight="1">
      <c r="A153" s="35"/>
      <c r="B153" s="36"/>
      <c r="C153" s="193" t="s">
        <v>285</v>
      </c>
      <c r="D153" s="193" t="s">
        <v>180</v>
      </c>
      <c r="E153" s="194" t="s">
        <v>2749</v>
      </c>
      <c r="F153" s="195" t="s">
        <v>2750</v>
      </c>
      <c r="G153" s="196" t="s">
        <v>251</v>
      </c>
      <c r="H153" s="197">
        <v>46</v>
      </c>
      <c r="I153" s="198"/>
      <c r="J153" s="199">
        <f t="shared" si="20"/>
        <v>0</v>
      </c>
      <c r="K153" s="200"/>
      <c r="L153" s="40"/>
      <c r="M153" s="201" t="s">
        <v>1</v>
      </c>
      <c r="N153" s="202" t="s">
        <v>45</v>
      </c>
      <c r="O153" s="72"/>
      <c r="P153" s="203">
        <f t="shared" si="21"/>
        <v>0</v>
      </c>
      <c r="Q153" s="203">
        <v>0</v>
      </c>
      <c r="R153" s="203">
        <f t="shared" si="22"/>
        <v>0</v>
      </c>
      <c r="S153" s="203">
        <v>0</v>
      </c>
      <c r="T153" s="204">
        <f t="shared" si="23"/>
        <v>0</v>
      </c>
      <c r="U153" s="35"/>
      <c r="V153" s="35"/>
      <c r="W153" s="35"/>
      <c r="X153" s="35"/>
      <c r="Y153" s="35"/>
      <c r="Z153" s="35"/>
      <c r="AA153" s="35"/>
      <c r="AB153" s="35"/>
      <c r="AC153" s="35"/>
      <c r="AD153" s="35"/>
      <c r="AE153" s="35"/>
      <c r="AR153" s="205" t="s">
        <v>193</v>
      </c>
      <c r="AT153" s="205" t="s">
        <v>180</v>
      </c>
      <c r="AU153" s="205" t="s">
        <v>89</v>
      </c>
      <c r="AY153" s="18" t="s">
        <v>177</v>
      </c>
      <c r="BE153" s="206">
        <f t="shared" si="24"/>
        <v>0</v>
      </c>
      <c r="BF153" s="206">
        <f t="shared" si="25"/>
        <v>0</v>
      </c>
      <c r="BG153" s="206">
        <f t="shared" si="26"/>
        <v>0</v>
      </c>
      <c r="BH153" s="206">
        <f t="shared" si="27"/>
        <v>0</v>
      </c>
      <c r="BI153" s="206">
        <f t="shared" si="28"/>
        <v>0</v>
      </c>
      <c r="BJ153" s="18" t="s">
        <v>87</v>
      </c>
      <c r="BK153" s="206">
        <f t="shared" si="29"/>
        <v>0</v>
      </c>
      <c r="BL153" s="18" t="s">
        <v>193</v>
      </c>
      <c r="BM153" s="205" t="s">
        <v>2751</v>
      </c>
    </row>
    <row r="154" spans="1:65" s="2" customFormat="1" ht="21.75" customHeight="1">
      <c r="A154" s="35"/>
      <c r="B154" s="36"/>
      <c r="C154" s="193" t="s">
        <v>290</v>
      </c>
      <c r="D154" s="193" t="s">
        <v>180</v>
      </c>
      <c r="E154" s="194" t="s">
        <v>2752</v>
      </c>
      <c r="F154" s="195" t="s">
        <v>2753</v>
      </c>
      <c r="G154" s="196" t="s">
        <v>191</v>
      </c>
      <c r="H154" s="197">
        <v>10</v>
      </c>
      <c r="I154" s="198"/>
      <c r="J154" s="199">
        <f t="shared" si="20"/>
        <v>0</v>
      </c>
      <c r="K154" s="200"/>
      <c r="L154" s="40"/>
      <c r="M154" s="201" t="s">
        <v>1</v>
      </c>
      <c r="N154" s="202" t="s">
        <v>45</v>
      </c>
      <c r="O154" s="72"/>
      <c r="P154" s="203">
        <f t="shared" si="21"/>
        <v>0</v>
      </c>
      <c r="Q154" s="203">
        <v>0</v>
      </c>
      <c r="R154" s="203">
        <f t="shared" si="22"/>
        <v>0</v>
      </c>
      <c r="S154" s="203">
        <v>0</v>
      </c>
      <c r="T154" s="204">
        <f t="shared" si="23"/>
        <v>0</v>
      </c>
      <c r="U154" s="35"/>
      <c r="V154" s="35"/>
      <c r="W154" s="35"/>
      <c r="X154" s="35"/>
      <c r="Y154" s="35"/>
      <c r="Z154" s="35"/>
      <c r="AA154" s="35"/>
      <c r="AB154" s="35"/>
      <c r="AC154" s="35"/>
      <c r="AD154" s="35"/>
      <c r="AE154" s="35"/>
      <c r="AR154" s="205" t="s">
        <v>193</v>
      </c>
      <c r="AT154" s="205" t="s">
        <v>180</v>
      </c>
      <c r="AU154" s="205" t="s">
        <v>89</v>
      </c>
      <c r="AY154" s="18" t="s">
        <v>177</v>
      </c>
      <c r="BE154" s="206">
        <f t="shared" si="24"/>
        <v>0</v>
      </c>
      <c r="BF154" s="206">
        <f t="shared" si="25"/>
        <v>0</v>
      </c>
      <c r="BG154" s="206">
        <f t="shared" si="26"/>
        <v>0</v>
      </c>
      <c r="BH154" s="206">
        <f t="shared" si="27"/>
        <v>0</v>
      </c>
      <c r="BI154" s="206">
        <f t="shared" si="28"/>
        <v>0</v>
      </c>
      <c r="BJ154" s="18" t="s">
        <v>87</v>
      </c>
      <c r="BK154" s="206">
        <f t="shared" si="29"/>
        <v>0</v>
      </c>
      <c r="BL154" s="18" t="s">
        <v>193</v>
      </c>
      <c r="BM154" s="205" t="s">
        <v>2754</v>
      </c>
    </row>
    <row r="155" spans="1:65" s="2" customFormat="1" ht="21.75" customHeight="1">
      <c r="A155" s="35"/>
      <c r="B155" s="36"/>
      <c r="C155" s="193" t="s">
        <v>296</v>
      </c>
      <c r="D155" s="193" t="s">
        <v>180</v>
      </c>
      <c r="E155" s="194" t="s">
        <v>2755</v>
      </c>
      <c r="F155" s="195" t="s">
        <v>2756</v>
      </c>
      <c r="G155" s="196" t="s">
        <v>251</v>
      </c>
      <c r="H155" s="197">
        <v>60</v>
      </c>
      <c r="I155" s="198"/>
      <c r="J155" s="199">
        <f t="shared" si="20"/>
        <v>0</v>
      </c>
      <c r="K155" s="200"/>
      <c r="L155" s="40"/>
      <c r="M155" s="201" t="s">
        <v>1</v>
      </c>
      <c r="N155" s="202" t="s">
        <v>45</v>
      </c>
      <c r="O155" s="72"/>
      <c r="P155" s="203">
        <f t="shared" si="21"/>
        <v>0</v>
      </c>
      <c r="Q155" s="203">
        <v>0</v>
      </c>
      <c r="R155" s="203">
        <f t="shared" si="22"/>
        <v>0</v>
      </c>
      <c r="S155" s="203">
        <v>0</v>
      </c>
      <c r="T155" s="204">
        <f t="shared" si="23"/>
        <v>0</v>
      </c>
      <c r="U155" s="35"/>
      <c r="V155" s="35"/>
      <c r="W155" s="35"/>
      <c r="X155" s="35"/>
      <c r="Y155" s="35"/>
      <c r="Z155" s="35"/>
      <c r="AA155" s="35"/>
      <c r="AB155" s="35"/>
      <c r="AC155" s="35"/>
      <c r="AD155" s="35"/>
      <c r="AE155" s="35"/>
      <c r="AR155" s="205" t="s">
        <v>193</v>
      </c>
      <c r="AT155" s="205" t="s">
        <v>180</v>
      </c>
      <c r="AU155" s="205" t="s">
        <v>89</v>
      </c>
      <c r="AY155" s="18" t="s">
        <v>177</v>
      </c>
      <c r="BE155" s="206">
        <f t="shared" si="24"/>
        <v>0</v>
      </c>
      <c r="BF155" s="206">
        <f t="shared" si="25"/>
        <v>0</v>
      </c>
      <c r="BG155" s="206">
        <f t="shared" si="26"/>
        <v>0</v>
      </c>
      <c r="BH155" s="206">
        <f t="shared" si="27"/>
        <v>0</v>
      </c>
      <c r="BI155" s="206">
        <f t="shared" si="28"/>
        <v>0</v>
      </c>
      <c r="BJ155" s="18" t="s">
        <v>87</v>
      </c>
      <c r="BK155" s="206">
        <f t="shared" si="29"/>
        <v>0</v>
      </c>
      <c r="BL155" s="18" t="s">
        <v>193</v>
      </c>
      <c r="BM155" s="205" t="s">
        <v>2757</v>
      </c>
    </row>
    <row r="156" spans="1:65" s="2" customFormat="1" ht="24.2" customHeight="1">
      <c r="A156" s="35"/>
      <c r="B156" s="36"/>
      <c r="C156" s="193" t="s">
        <v>301</v>
      </c>
      <c r="D156" s="193" t="s">
        <v>180</v>
      </c>
      <c r="E156" s="194" t="s">
        <v>2758</v>
      </c>
      <c r="F156" s="195" t="s">
        <v>2759</v>
      </c>
      <c r="G156" s="196" t="s">
        <v>251</v>
      </c>
      <c r="H156" s="197">
        <v>46</v>
      </c>
      <c r="I156" s="198"/>
      <c r="J156" s="199">
        <f t="shared" si="20"/>
        <v>0</v>
      </c>
      <c r="K156" s="200"/>
      <c r="L156" s="40"/>
      <c r="M156" s="201" t="s">
        <v>1</v>
      </c>
      <c r="N156" s="202" t="s">
        <v>45</v>
      </c>
      <c r="O156" s="72"/>
      <c r="P156" s="203">
        <f t="shared" si="21"/>
        <v>0</v>
      </c>
      <c r="Q156" s="203">
        <v>0</v>
      </c>
      <c r="R156" s="203">
        <f t="shared" si="22"/>
        <v>0</v>
      </c>
      <c r="S156" s="203">
        <v>0</v>
      </c>
      <c r="T156" s="204">
        <f t="shared" si="23"/>
        <v>0</v>
      </c>
      <c r="U156" s="35"/>
      <c r="V156" s="35"/>
      <c r="W156" s="35"/>
      <c r="X156" s="35"/>
      <c r="Y156" s="35"/>
      <c r="Z156" s="35"/>
      <c r="AA156" s="35"/>
      <c r="AB156" s="35"/>
      <c r="AC156" s="35"/>
      <c r="AD156" s="35"/>
      <c r="AE156" s="35"/>
      <c r="AR156" s="205" t="s">
        <v>193</v>
      </c>
      <c r="AT156" s="205" t="s">
        <v>180</v>
      </c>
      <c r="AU156" s="205" t="s">
        <v>89</v>
      </c>
      <c r="AY156" s="18" t="s">
        <v>177</v>
      </c>
      <c r="BE156" s="206">
        <f t="shared" si="24"/>
        <v>0</v>
      </c>
      <c r="BF156" s="206">
        <f t="shared" si="25"/>
        <v>0</v>
      </c>
      <c r="BG156" s="206">
        <f t="shared" si="26"/>
        <v>0</v>
      </c>
      <c r="BH156" s="206">
        <f t="shared" si="27"/>
        <v>0</v>
      </c>
      <c r="BI156" s="206">
        <f t="shared" si="28"/>
        <v>0</v>
      </c>
      <c r="BJ156" s="18" t="s">
        <v>87</v>
      </c>
      <c r="BK156" s="206">
        <f t="shared" si="29"/>
        <v>0</v>
      </c>
      <c r="BL156" s="18" t="s">
        <v>193</v>
      </c>
      <c r="BM156" s="205" t="s">
        <v>2760</v>
      </c>
    </row>
    <row r="157" spans="1:65" s="2" customFormat="1" ht="24.2" customHeight="1">
      <c r="A157" s="35"/>
      <c r="B157" s="36"/>
      <c r="C157" s="193" t="s">
        <v>305</v>
      </c>
      <c r="D157" s="193" t="s">
        <v>180</v>
      </c>
      <c r="E157" s="194" t="s">
        <v>2761</v>
      </c>
      <c r="F157" s="195" t="s">
        <v>2762</v>
      </c>
      <c r="G157" s="196" t="s">
        <v>251</v>
      </c>
      <c r="H157" s="197">
        <v>89</v>
      </c>
      <c r="I157" s="198"/>
      <c r="J157" s="199">
        <f t="shared" si="20"/>
        <v>0</v>
      </c>
      <c r="K157" s="200"/>
      <c r="L157" s="40"/>
      <c r="M157" s="201" t="s">
        <v>1</v>
      </c>
      <c r="N157" s="202" t="s">
        <v>45</v>
      </c>
      <c r="O157" s="72"/>
      <c r="P157" s="203">
        <f t="shared" si="21"/>
        <v>0</v>
      </c>
      <c r="Q157" s="203">
        <v>0</v>
      </c>
      <c r="R157" s="203">
        <f t="shared" si="22"/>
        <v>0</v>
      </c>
      <c r="S157" s="203">
        <v>0</v>
      </c>
      <c r="T157" s="204">
        <f t="shared" si="23"/>
        <v>0</v>
      </c>
      <c r="U157" s="35"/>
      <c r="V157" s="35"/>
      <c r="W157" s="35"/>
      <c r="X157" s="35"/>
      <c r="Y157" s="35"/>
      <c r="Z157" s="35"/>
      <c r="AA157" s="35"/>
      <c r="AB157" s="35"/>
      <c r="AC157" s="35"/>
      <c r="AD157" s="35"/>
      <c r="AE157" s="35"/>
      <c r="AR157" s="205" t="s">
        <v>193</v>
      </c>
      <c r="AT157" s="205" t="s">
        <v>180</v>
      </c>
      <c r="AU157" s="205" t="s">
        <v>89</v>
      </c>
      <c r="AY157" s="18" t="s">
        <v>177</v>
      </c>
      <c r="BE157" s="206">
        <f t="shared" si="24"/>
        <v>0</v>
      </c>
      <c r="BF157" s="206">
        <f t="shared" si="25"/>
        <v>0</v>
      </c>
      <c r="BG157" s="206">
        <f t="shared" si="26"/>
        <v>0</v>
      </c>
      <c r="BH157" s="206">
        <f t="shared" si="27"/>
        <v>0</v>
      </c>
      <c r="BI157" s="206">
        <f t="shared" si="28"/>
        <v>0</v>
      </c>
      <c r="BJ157" s="18" t="s">
        <v>87</v>
      </c>
      <c r="BK157" s="206">
        <f t="shared" si="29"/>
        <v>0</v>
      </c>
      <c r="BL157" s="18" t="s">
        <v>193</v>
      </c>
      <c r="BM157" s="205" t="s">
        <v>2763</v>
      </c>
    </row>
    <row r="158" spans="1:65" s="2" customFormat="1" ht="24.2" customHeight="1">
      <c r="A158" s="35"/>
      <c r="B158" s="36"/>
      <c r="C158" s="193" t="s">
        <v>312</v>
      </c>
      <c r="D158" s="193" t="s">
        <v>180</v>
      </c>
      <c r="E158" s="194" t="s">
        <v>2764</v>
      </c>
      <c r="F158" s="195" t="s">
        <v>2765</v>
      </c>
      <c r="G158" s="196" t="s">
        <v>251</v>
      </c>
      <c r="H158" s="197">
        <v>30</v>
      </c>
      <c r="I158" s="198"/>
      <c r="J158" s="199">
        <f t="shared" si="20"/>
        <v>0</v>
      </c>
      <c r="K158" s="200"/>
      <c r="L158" s="40"/>
      <c r="M158" s="201" t="s">
        <v>1</v>
      </c>
      <c r="N158" s="202" t="s">
        <v>45</v>
      </c>
      <c r="O158" s="72"/>
      <c r="P158" s="203">
        <f t="shared" si="21"/>
        <v>0</v>
      </c>
      <c r="Q158" s="203">
        <v>0</v>
      </c>
      <c r="R158" s="203">
        <f t="shared" si="22"/>
        <v>0</v>
      </c>
      <c r="S158" s="203">
        <v>0</v>
      </c>
      <c r="T158" s="204">
        <f t="shared" si="23"/>
        <v>0</v>
      </c>
      <c r="U158" s="35"/>
      <c r="V158" s="35"/>
      <c r="W158" s="35"/>
      <c r="X158" s="35"/>
      <c r="Y158" s="35"/>
      <c r="Z158" s="35"/>
      <c r="AA158" s="35"/>
      <c r="AB158" s="35"/>
      <c r="AC158" s="35"/>
      <c r="AD158" s="35"/>
      <c r="AE158" s="35"/>
      <c r="AR158" s="205" t="s">
        <v>193</v>
      </c>
      <c r="AT158" s="205" t="s">
        <v>180</v>
      </c>
      <c r="AU158" s="205" t="s">
        <v>89</v>
      </c>
      <c r="AY158" s="18" t="s">
        <v>177</v>
      </c>
      <c r="BE158" s="206">
        <f t="shared" si="24"/>
        <v>0</v>
      </c>
      <c r="BF158" s="206">
        <f t="shared" si="25"/>
        <v>0</v>
      </c>
      <c r="BG158" s="206">
        <f t="shared" si="26"/>
        <v>0</v>
      </c>
      <c r="BH158" s="206">
        <f t="shared" si="27"/>
        <v>0</v>
      </c>
      <c r="BI158" s="206">
        <f t="shared" si="28"/>
        <v>0</v>
      </c>
      <c r="BJ158" s="18" t="s">
        <v>87</v>
      </c>
      <c r="BK158" s="206">
        <f t="shared" si="29"/>
        <v>0</v>
      </c>
      <c r="BL158" s="18" t="s">
        <v>193</v>
      </c>
      <c r="BM158" s="205" t="s">
        <v>2766</v>
      </c>
    </row>
    <row r="159" spans="1:65" s="2" customFormat="1" ht="24.2" customHeight="1">
      <c r="A159" s="35"/>
      <c r="B159" s="36"/>
      <c r="C159" s="193" t="s">
        <v>317</v>
      </c>
      <c r="D159" s="193" t="s">
        <v>180</v>
      </c>
      <c r="E159" s="194" t="s">
        <v>2767</v>
      </c>
      <c r="F159" s="195" t="s">
        <v>2768</v>
      </c>
      <c r="G159" s="196" t="s">
        <v>251</v>
      </c>
      <c r="H159" s="197">
        <v>80</v>
      </c>
      <c r="I159" s="198"/>
      <c r="J159" s="199">
        <f t="shared" si="20"/>
        <v>0</v>
      </c>
      <c r="K159" s="200"/>
      <c r="L159" s="40"/>
      <c r="M159" s="201" t="s">
        <v>1</v>
      </c>
      <c r="N159" s="202" t="s">
        <v>45</v>
      </c>
      <c r="O159" s="72"/>
      <c r="P159" s="203">
        <f t="shared" si="21"/>
        <v>0</v>
      </c>
      <c r="Q159" s="203">
        <v>0</v>
      </c>
      <c r="R159" s="203">
        <f t="shared" si="22"/>
        <v>0</v>
      </c>
      <c r="S159" s="203">
        <v>0</v>
      </c>
      <c r="T159" s="204">
        <f t="shared" si="23"/>
        <v>0</v>
      </c>
      <c r="U159" s="35"/>
      <c r="V159" s="35"/>
      <c r="W159" s="35"/>
      <c r="X159" s="35"/>
      <c r="Y159" s="35"/>
      <c r="Z159" s="35"/>
      <c r="AA159" s="35"/>
      <c r="AB159" s="35"/>
      <c r="AC159" s="35"/>
      <c r="AD159" s="35"/>
      <c r="AE159" s="35"/>
      <c r="AR159" s="205" t="s">
        <v>193</v>
      </c>
      <c r="AT159" s="205" t="s">
        <v>180</v>
      </c>
      <c r="AU159" s="205" t="s">
        <v>89</v>
      </c>
      <c r="AY159" s="18" t="s">
        <v>177</v>
      </c>
      <c r="BE159" s="206">
        <f t="shared" si="24"/>
        <v>0</v>
      </c>
      <c r="BF159" s="206">
        <f t="shared" si="25"/>
        <v>0</v>
      </c>
      <c r="BG159" s="206">
        <f t="shared" si="26"/>
        <v>0</v>
      </c>
      <c r="BH159" s="206">
        <f t="shared" si="27"/>
        <v>0</v>
      </c>
      <c r="BI159" s="206">
        <f t="shared" si="28"/>
        <v>0</v>
      </c>
      <c r="BJ159" s="18" t="s">
        <v>87</v>
      </c>
      <c r="BK159" s="206">
        <f t="shared" si="29"/>
        <v>0</v>
      </c>
      <c r="BL159" s="18" t="s">
        <v>193</v>
      </c>
      <c r="BM159" s="205" t="s">
        <v>2769</v>
      </c>
    </row>
    <row r="160" spans="1:65" s="2" customFormat="1" ht="24.2" customHeight="1">
      <c r="A160" s="35"/>
      <c r="B160" s="36"/>
      <c r="C160" s="193" t="s">
        <v>321</v>
      </c>
      <c r="D160" s="193" t="s">
        <v>180</v>
      </c>
      <c r="E160" s="194" t="s">
        <v>2770</v>
      </c>
      <c r="F160" s="195" t="s">
        <v>2771</v>
      </c>
      <c r="G160" s="196" t="s">
        <v>251</v>
      </c>
      <c r="H160" s="197">
        <v>58</v>
      </c>
      <c r="I160" s="198"/>
      <c r="J160" s="199">
        <f t="shared" si="20"/>
        <v>0</v>
      </c>
      <c r="K160" s="200"/>
      <c r="L160" s="40"/>
      <c r="M160" s="201" t="s">
        <v>1</v>
      </c>
      <c r="N160" s="202" t="s">
        <v>45</v>
      </c>
      <c r="O160" s="72"/>
      <c r="P160" s="203">
        <f t="shared" si="21"/>
        <v>0</v>
      </c>
      <c r="Q160" s="203">
        <v>0</v>
      </c>
      <c r="R160" s="203">
        <f t="shared" si="22"/>
        <v>0</v>
      </c>
      <c r="S160" s="203">
        <v>0</v>
      </c>
      <c r="T160" s="204">
        <f t="shared" si="23"/>
        <v>0</v>
      </c>
      <c r="U160" s="35"/>
      <c r="V160" s="35"/>
      <c r="W160" s="35"/>
      <c r="X160" s="35"/>
      <c r="Y160" s="35"/>
      <c r="Z160" s="35"/>
      <c r="AA160" s="35"/>
      <c r="AB160" s="35"/>
      <c r="AC160" s="35"/>
      <c r="AD160" s="35"/>
      <c r="AE160" s="35"/>
      <c r="AR160" s="205" t="s">
        <v>193</v>
      </c>
      <c r="AT160" s="205" t="s">
        <v>180</v>
      </c>
      <c r="AU160" s="205" t="s">
        <v>89</v>
      </c>
      <c r="AY160" s="18" t="s">
        <v>177</v>
      </c>
      <c r="BE160" s="206">
        <f t="shared" si="24"/>
        <v>0</v>
      </c>
      <c r="BF160" s="206">
        <f t="shared" si="25"/>
        <v>0</v>
      </c>
      <c r="BG160" s="206">
        <f t="shared" si="26"/>
        <v>0</v>
      </c>
      <c r="BH160" s="206">
        <f t="shared" si="27"/>
        <v>0</v>
      </c>
      <c r="BI160" s="206">
        <f t="shared" si="28"/>
        <v>0</v>
      </c>
      <c r="BJ160" s="18" t="s">
        <v>87</v>
      </c>
      <c r="BK160" s="206">
        <f t="shared" si="29"/>
        <v>0</v>
      </c>
      <c r="BL160" s="18" t="s">
        <v>193</v>
      </c>
      <c r="BM160" s="205" t="s">
        <v>2772</v>
      </c>
    </row>
    <row r="161" spans="1:65" s="2" customFormat="1" ht="16.5" customHeight="1">
      <c r="A161" s="35"/>
      <c r="B161" s="36"/>
      <c r="C161" s="193" t="s">
        <v>326</v>
      </c>
      <c r="D161" s="193" t="s">
        <v>180</v>
      </c>
      <c r="E161" s="194" t="s">
        <v>2773</v>
      </c>
      <c r="F161" s="195" t="s">
        <v>2774</v>
      </c>
      <c r="G161" s="196" t="s">
        <v>251</v>
      </c>
      <c r="H161" s="197">
        <v>257</v>
      </c>
      <c r="I161" s="198"/>
      <c r="J161" s="199">
        <f t="shared" si="20"/>
        <v>0</v>
      </c>
      <c r="K161" s="200"/>
      <c r="L161" s="40"/>
      <c r="M161" s="201" t="s">
        <v>1</v>
      </c>
      <c r="N161" s="202" t="s">
        <v>45</v>
      </c>
      <c r="O161" s="72"/>
      <c r="P161" s="203">
        <f t="shared" si="21"/>
        <v>0</v>
      </c>
      <c r="Q161" s="203">
        <v>0</v>
      </c>
      <c r="R161" s="203">
        <f t="shared" si="22"/>
        <v>0</v>
      </c>
      <c r="S161" s="203">
        <v>0</v>
      </c>
      <c r="T161" s="204">
        <f t="shared" si="23"/>
        <v>0</v>
      </c>
      <c r="U161" s="35"/>
      <c r="V161" s="35"/>
      <c r="W161" s="35"/>
      <c r="X161" s="35"/>
      <c r="Y161" s="35"/>
      <c r="Z161" s="35"/>
      <c r="AA161" s="35"/>
      <c r="AB161" s="35"/>
      <c r="AC161" s="35"/>
      <c r="AD161" s="35"/>
      <c r="AE161" s="35"/>
      <c r="AR161" s="205" t="s">
        <v>193</v>
      </c>
      <c r="AT161" s="205" t="s">
        <v>180</v>
      </c>
      <c r="AU161" s="205" t="s">
        <v>89</v>
      </c>
      <c r="AY161" s="18" t="s">
        <v>177</v>
      </c>
      <c r="BE161" s="206">
        <f t="shared" si="24"/>
        <v>0</v>
      </c>
      <c r="BF161" s="206">
        <f t="shared" si="25"/>
        <v>0</v>
      </c>
      <c r="BG161" s="206">
        <f t="shared" si="26"/>
        <v>0</v>
      </c>
      <c r="BH161" s="206">
        <f t="shared" si="27"/>
        <v>0</v>
      </c>
      <c r="BI161" s="206">
        <f t="shared" si="28"/>
        <v>0</v>
      </c>
      <c r="BJ161" s="18" t="s">
        <v>87</v>
      </c>
      <c r="BK161" s="206">
        <f t="shared" si="29"/>
        <v>0</v>
      </c>
      <c r="BL161" s="18" t="s">
        <v>193</v>
      </c>
      <c r="BM161" s="205" t="s">
        <v>2775</v>
      </c>
    </row>
    <row r="162" spans="1:65" s="2" customFormat="1" ht="24.2" customHeight="1">
      <c r="A162" s="35"/>
      <c r="B162" s="36"/>
      <c r="C162" s="193" t="s">
        <v>331</v>
      </c>
      <c r="D162" s="193" t="s">
        <v>180</v>
      </c>
      <c r="E162" s="194" t="s">
        <v>2776</v>
      </c>
      <c r="F162" s="195" t="s">
        <v>2777</v>
      </c>
      <c r="G162" s="196" t="s">
        <v>380</v>
      </c>
      <c r="H162" s="197">
        <v>0.44</v>
      </c>
      <c r="I162" s="198"/>
      <c r="J162" s="199">
        <f t="shared" si="20"/>
        <v>0</v>
      </c>
      <c r="K162" s="200"/>
      <c r="L162" s="40"/>
      <c r="M162" s="201" t="s">
        <v>1</v>
      </c>
      <c r="N162" s="202" t="s">
        <v>45</v>
      </c>
      <c r="O162" s="72"/>
      <c r="P162" s="203">
        <f t="shared" si="21"/>
        <v>0</v>
      </c>
      <c r="Q162" s="203">
        <v>0</v>
      </c>
      <c r="R162" s="203">
        <f t="shared" si="22"/>
        <v>0</v>
      </c>
      <c r="S162" s="203">
        <v>0</v>
      </c>
      <c r="T162" s="204">
        <f t="shared" si="23"/>
        <v>0</v>
      </c>
      <c r="U162" s="35"/>
      <c r="V162" s="35"/>
      <c r="W162" s="35"/>
      <c r="X162" s="35"/>
      <c r="Y162" s="35"/>
      <c r="Z162" s="35"/>
      <c r="AA162" s="35"/>
      <c r="AB162" s="35"/>
      <c r="AC162" s="35"/>
      <c r="AD162" s="35"/>
      <c r="AE162" s="35"/>
      <c r="AR162" s="205" t="s">
        <v>193</v>
      </c>
      <c r="AT162" s="205" t="s">
        <v>180</v>
      </c>
      <c r="AU162" s="205" t="s">
        <v>89</v>
      </c>
      <c r="AY162" s="18" t="s">
        <v>177</v>
      </c>
      <c r="BE162" s="206">
        <f t="shared" si="24"/>
        <v>0</v>
      </c>
      <c r="BF162" s="206">
        <f t="shared" si="25"/>
        <v>0</v>
      </c>
      <c r="BG162" s="206">
        <f t="shared" si="26"/>
        <v>0</v>
      </c>
      <c r="BH162" s="206">
        <f t="shared" si="27"/>
        <v>0</v>
      </c>
      <c r="BI162" s="206">
        <f t="shared" si="28"/>
        <v>0</v>
      </c>
      <c r="BJ162" s="18" t="s">
        <v>87</v>
      </c>
      <c r="BK162" s="206">
        <f t="shared" si="29"/>
        <v>0</v>
      </c>
      <c r="BL162" s="18" t="s">
        <v>193</v>
      </c>
      <c r="BM162" s="205" t="s">
        <v>2778</v>
      </c>
    </row>
    <row r="163" spans="1:65" s="12" customFormat="1" ht="22.9" customHeight="1">
      <c r="B163" s="177"/>
      <c r="C163" s="178"/>
      <c r="D163" s="179" t="s">
        <v>79</v>
      </c>
      <c r="E163" s="191" t="s">
        <v>2779</v>
      </c>
      <c r="F163" s="191" t="s">
        <v>2780</v>
      </c>
      <c r="G163" s="178"/>
      <c r="H163" s="178"/>
      <c r="I163" s="181"/>
      <c r="J163" s="192">
        <f>BK163</f>
        <v>0</v>
      </c>
      <c r="K163" s="178"/>
      <c r="L163" s="183"/>
      <c r="M163" s="184"/>
      <c r="N163" s="185"/>
      <c r="O163" s="185"/>
      <c r="P163" s="186">
        <f>SUM(P164:P209)</f>
        <v>0</v>
      </c>
      <c r="Q163" s="185"/>
      <c r="R163" s="186">
        <f>SUM(R164:R209)</f>
        <v>0</v>
      </c>
      <c r="S163" s="185"/>
      <c r="T163" s="187">
        <f>SUM(T164:T209)</f>
        <v>0</v>
      </c>
      <c r="AR163" s="188" t="s">
        <v>89</v>
      </c>
      <c r="AT163" s="189" t="s">
        <v>79</v>
      </c>
      <c r="AU163" s="189" t="s">
        <v>87</v>
      </c>
      <c r="AY163" s="188" t="s">
        <v>177</v>
      </c>
      <c r="BK163" s="190">
        <f>SUM(BK164:BK209)</f>
        <v>0</v>
      </c>
    </row>
    <row r="164" spans="1:65" s="2" customFormat="1" ht="24.2" customHeight="1">
      <c r="A164" s="35"/>
      <c r="B164" s="36"/>
      <c r="C164" s="193" t="s">
        <v>335</v>
      </c>
      <c r="D164" s="193" t="s">
        <v>180</v>
      </c>
      <c r="E164" s="194" t="s">
        <v>2781</v>
      </c>
      <c r="F164" s="195" t="s">
        <v>2782</v>
      </c>
      <c r="G164" s="196" t="s">
        <v>191</v>
      </c>
      <c r="H164" s="197">
        <v>1</v>
      </c>
      <c r="I164" s="198"/>
      <c r="J164" s="199">
        <f t="shared" ref="J164:J209" si="30">ROUND(I164*H164,2)</f>
        <v>0</v>
      </c>
      <c r="K164" s="200"/>
      <c r="L164" s="40"/>
      <c r="M164" s="201" t="s">
        <v>1</v>
      </c>
      <c r="N164" s="202" t="s">
        <v>45</v>
      </c>
      <c r="O164" s="72"/>
      <c r="P164" s="203">
        <f t="shared" ref="P164:P209" si="31">O164*H164</f>
        <v>0</v>
      </c>
      <c r="Q164" s="203">
        <v>0</v>
      </c>
      <c r="R164" s="203">
        <f t="shared" ref="R164:R209" si="32">Q164*H164</f>
        <v>0</v>
      </c>
      <c r="S164" s="203">
        <v>0</v>
      </c>
      <c r="T164" s="204">
        <f t="shared" ref="T164:T209" si="33">S164*H164</f>
        <v>0</v>
      </c>
      <c r="U164" s="35"/>
      <c r="V164" s="35"/>
      <c r="W164" s="35"/>
      <c r="X164" s="35"/>
      <c r="Y164" s="35"/>
      <c r="Z164" s="35"/>
      <c r="AA164" s="35"/>
      <c r="AB164" s="35"/>
      <c r="AC164" s="35"/>
      <c r="AD164" s="35"/>
      <c r="AE164" s="35"/>
      <c r="AR164" s="205" t="s">
        <v>193</v>
      </c>
      <c r="AT164" s="205" t="s">
        <v>180</v>
      </c>
      <c r="AU164" s="205" t="s">
        <v>89</v>
      </c>
      <c r="AY164" s="18" t="s">
        <v>177</v>
      </c>
      <c r="BE164" s="206">
        <f t="shared" ref="BE164:BE209" si="34">IF(N164="základní",J164,0)</f>
        <v>0</v>
      </c>
      <c r="BF164" s="206">
        <f t="shared" ref="BF164:BF209" si="35">IF(N164="snížená",J164,0)</f>
        <v>0</v>
      </c>
      <c r="BG164" s="206">
        <f t="shared" ref="BG164:BG209" si="36">IF(N164="zákl. přenesená",J164,0)</f>
        <v>0</v>
      </c>
      <c r="BH164" s="206">
        <f t="shared" ref="BH164:BH209" si="37">IF(N164="sníž. přenesená",J164,0)</f>
        <v>0</v>
      </c>
      <c r="BI164" s="206">
        <f t="shared" ref="BI164:BI209" si="38">IF(N164="nulová",J164,0)</f>
        <v>0</v>
      </c>
      <c r="BJ164" s="18" t="s">
        <v>87</v>
      </c>
      <c r="BK164" s="206">
        <f t="shared" ref="BK164:BK209" si="39">ROUND(I164*H164,2)</f>
        <v>0</v>
      </c>
      <c r="BL164" s="18" t="s">
        <v>193</v>
      </c>
      <c r="BM164" s="205" t="s">
        <v>2783</v>
      </c>
    </row>
    <row r="165" spans="1:65" s="2" customFormat="1" ht="24.2" customHeight="1">
      <c r="A165" s="35"/>
      <c r="B165" s="36"/>
      <c r="C165" s="193" t="s">
        <v>339</v>
      </c>
      <c r="D165" s="193" t="s">
        <v>180</v>
      </c>
      <c r="E165" s="194" t="s">
        <v>2784</v>
      </c>
      <c r="F165" s="195" t="s">
        <v>2785</v>
      </c>
      <c r="G165" s="196" t="s">
        <v>2076</v>
      </c>
      <c r="H165" s="197">
        <v>2</v>
      </c>
      <c r="I165" s="198"/>
      <c r="J165" s="199">
        <f t="shared" si="30"/>
        <v>0</v>
      </c>
      <c r="K165" s="200"/>
      <c r="L165" s="40"/>
      <c r="M165" s="201" t="s">
        <v>1</v>
      </c>
      <c r="N165" s="202" t="s">
        <v>45</v>
      </c>
      <c r="O165" s="72"/>
      <c r="P165" s="203">
        <f t="shared" si="31"/>
        <v>0</v>
      </c>
      <c r="Q165" s="203">
        <v>0</v>
      </c>
      <c r="R165" s="203">
        <f t="shared" si="32"/>
        <v>0</v>
      </c>
      <c r="S165" s="203">
        <v>0</v>
      </c>
      <c r="T165" s="204">
        <f t="shared" si="33"/>
        <v>0</v>
      </c>
      <c r="U165" s="35"/>
      <c r="V165" s="35"/>
      <c r="W165" s="35"/>
      <c r="X165" s="35"/>
      <c r="Y165" s="35"/>
      <c r="Z165" s="35"/>
      <c r="AA165" s="35"/>
      <c r="AB165" s="35"/>
      <c r="AC165" s="35"/>
      <c r="AD165" s="35"/>
      <c r="AE165" s="35"/>
      <c r="AR165" s="205" t="s">
        <v>193</v>
      </c>
      <c r="AT165" s="205" t="s">
        <v>180</v>
      </c>
      <c r="AU165" s="205" t="s">
        <v>89</v>
      </c>
      <c r="AY165" s="18" t="s">
        <v>177</v>
      </c>
      <c r="BE165" s="206">
        <f t="shared" si="34"/>
        <v>0</v>
      </c>
      <c r="BF165" s="206">
        <f t="shared" si="35"/>
        <v>0</v>
      </c>
      <c r="BG165" s="206">
        <f t="shared" si="36"/>
        <v>0</v>
      </c>
      <c r="BH165" s="206">
        <f t="shared" si="37"/>
        <v>0</v>
      </c>
      <c r="BI165" s="206">
        <f t="shared" si="38"/>
        <v>0</v>
      </c>
      <c r="BJ165" s="18" t="s">
        <v>87</v>
      </c>
      <c r="BK165" s="206">
        <f t="shared" si="39"/>
        <v>0</v>
      </c>
      <c r="BL165" s="18" t="s">
        <v>193</v>
      </c>
      <c r="BM165" s="205" t="s">
        <v>2786</v>
      </c>
    </row>
    <row r="166" spans="1:65" s="2" customFormat="1" ht="24.2" customHeight="1">
      <c r="A166" s="35"/>
      <c r="B166" s="36"/>
      <c r="C166" s="193" t="s">
        <v>344</v>
      </c>
      <c r="D166" s="193" t="s">
        <v>180</v>
      </c>
      <c r="E166" s="194" t="s">
        <v>2787</v>
      </c>
      <c r="F166" s="195" t="s">
        <v>2788</v>
      </c>
      <c r="G166" s="196" t="s">
        <v>2076</v>
      </c>
      <c r="H166" s="197">
        <v>1</v>
      </c>
      <c r="I166" s="198"/>
      <c r="J166" s="199">
        <f t="shared" si="30"/>
        <v>0</v>
      </c>
      <c r="K166" s="200"/>
      <c r="L166" s="40"/>
      <c r="M166" s="201" t="s">
        <v>1</v>
      </c>
      <c r="N166" s="202" t="s">
        <v>45</v>
      </c>
      <c r="O166" s="72"/>
      <c r="P166" s="203">
        <f t="shared" si="31"/>
        <v>0</v>
      </c>
      <c r="Q166" s="203">
        <v>0</v>
      </c>
      <c r="R166" s="203">
        <f t="shared" si="32"/>
        <v>0</v>
      </c>
      <c r="S166" s="203">
        <v>0</v>
      </c>
      <c r="T166" s="204">
        <f t="shared" si="33"/>
        <v>0</v>
      </c>
      <c r="U166" s="35"/>
      <c r="V166" s="35"/>
      <c r="W166" s="35"/>
      <c r="X166" s="35"/>
      <c r="Y166" s="35"/>
      <c r="Z166" s="35"/>
      <c r="AA166" s="35"/>
      <c r="AB166" s="35"/>
      <c r="AC166" s="35"/>
      <c r="AD166" s="35"/>
      <c r="AE166" s="35"/>
      <c r="AR166" s="205" t="s">
        <v>193</v>
      </c>
      <c r="AT166" s="205" t="s">
        <v>180</v>
      </c>
      <c r="AU166" s="205" t="s">
        <v>89</v>
      </c>
      <c r="AY166" s="18" t="s">
        <v>177</v>
      </c>
      <c r="BE166" s="206">
        <f t="shared" si="34"/>
        <v>0</v>
      </c>
      <c r="BF166" s="206">
        <f t="shared" si="35"/>
        <v>0</v>
      </c>
      <c r="BG166" s="206">
        <f t="shared" si="36"/>
        <v>0</v>
      </c>
      <c r="BH166" s="206">
        <f t="shared" si="37"/>
        <v>0</v>
      </c>
      <c r="BI166" s="206">
        <f t="shared" si="38"/>
        <v>0</v>
      </c>
      <c r="BJ166" s="18" t="s">
        <v>87</v>
      </c>
      <c r="BK166" s="206">
        <f t="shared" si="39"/>
        <v>0</v>
      </c>
      <c r="BL166" s="18" t="s">
        <v>193</v>
      </c>
      <c r="BM166" s="205" t="s">
        <v>2789</v>
      </c>
    </row>
    <row r="167" spans="1:65" s="2" customFormat="1" ht="24.2" customHeight="1">
      <c r="A167" s="35"/>
      <c r="B167" s="36"/>
      <c r="C167" s="193" t="s">
        <v>348</v>
      </c>
      <c r="D167" s="193" t="s">
        <v>180</v>
      </c>
      <c r="E167" s="194" t="s">
        <v>2790</v>
      </c>
      <c r="F167" s="195" t="s">
        <v>2791</v>
      </c>
      <c r="G167" s="196" t="s">
        <v>191</v>
      </c>
      <c r="H167" s="197">
        <v>8</v>
      </c>
      <c r="I167" s="198"/>
      <c r="J167" s="199">
        <f t="shared" si="30"/>
        <v>0</v>
      </c>
      <c r="K167" s="200"/>
      <c r="L167" s="40"/>
      <c r="M167" s="201" t="s">
        <v>1</v>
      </c>
      <c r="N167" s="202" t="s">
        <v>45</v>
      </c>
      <c r="O167" s="72"/>
      <c r="P167" s="203">
        <f t="shared" si="31"/>
        <v>0</v>
      </c>
      <c r="Q167" s="203">
        <v>0</v>
      </c>
      <c r="R167" s="203">
        <f t="shared" si="32"/>
        <v>0</v>
      </c>
      <c r="S167" s="203">
        <v>0</v>
      </c>
      <c r="T167" s="204">
        <f t="shared" si="33"/>
        <v>0</v>
      </c>
      <c r="U167" s="35"/>
      <c r="V167" s="35"/>
      <c r="W167" s="35"/>
      <c r="X167" s="35"/>
      <c r="Y167" s="35"/>
      <c r="Z167" s="35"/>
      <c r="AA167" s="35"/>
      <c r="AB167" s="35"/>
      <c r="AC167" s="35"/>
      <c r="AD167" s="35"/>
      <c r="AE167" s="35"/>
      <c r="AR167" s="205" t="s">
        <v>193</v>
      </c>
      <c r="AT167" s="205" t="s">
        <v>180</v>
      </c>
      <c r="AU167" s="205" t="s">
        <v>89</v>
      </c>
      <c r="AY167" s="18" t="s">
        <v>177</v>
      </c>
      <c r="BE167" s="206">
        <f t="shared" si="34"/>
        <v>0</v>
      </c>
      <c r="BF167" s="206">
        <f t="shared" si="35"/>
        <v>0</v>
      </c>
      <c r="BG167" s="206">
        <f t="shared" si="36"/>
        <v>0</v>
      </c>
      <c r="BH167" s="206">
        <f t="shared" si="37"/>
        <v>0</v>
      </c>
      <c r="BI167" s="206">
        <f t="shared" si="38"/>
        <v>0</v>
      </c>
      <c r="BJ167" s="18" t="s">
        <v>87</v>
      </c>
      <c r="BK167" s="206">
        <f t="shared" si="39"/>
        <v>0</v>
      </c>
      <c r="BL167" s="18" t="s">
        <v>193</v>
      </c>
      <c r="BM167" s="205" t="s">
        <v>2792</v>
      </c>
    </row>
    <row r="168" spans="1:65" s="2" customFormat="1" ht="24.2" customHeight="1">
      <c r="A168" s="35"/>
      <c r="B168" s="36"/>
      <c r="C168" s="193" t="s">
        <v>352</v>
      </c>
      <c r="D168" s="193" t="s">
        <v>180</v>
      </c>
      <c r="E168" s="194" t="s">
        <v>2793</v>
      </c>
      <c r="F168" s="195" t="s">
        <v>2794</v>
      </c>
      <c r="G168" s="196" t="s">
        <v>191</v>
      </c>
      <c r="H168" s="197">
        <v>5</v>
      </c>
      <c r="I168" s="198"/>
      <c r="J168" s="199">
        <f t="shared" si="30"/>
        <v>0</v>
      </c>
      <c r="K168" s="200"/>
      <c r="L168" s="40"/>
      <c r="M168" s="201" t="s">
        <v>1</v>
      </c>
      <c r="N168" s="202" t="s">
        <v>45</v>
      </c>
      <c r="O168" s="72"/>
      <c r="P168" s="203">
        <f t="shared" si="31"/>
        <v>0</v>
      </c>
      <c r="Q168" s="203">
        <v>0</v>
      </c>
      <c r="R168" s="203">
        <f t="shared" si="32"/>
        <v>0</v>
      </c>
      <c r="S168" s="203">
        <v>0</v>
      </c>
      <c r="T168" s="204">
        <f t="shared" si="33"/>
        <v>0</v>
      </c>
      <c r="U168" s="35"/>
      <c r="V168" s="35"/>
      <c r="W168" s="35"/>
      <c r="X168" s="35"/>
      <c r="Y168" s="35"/>
      <c r="Z168" s="35"/>
      <c r="AA168" s="35"/>
      <c r="AB168" s="35"/>
      <c r="AC168" s="35"/>
      <c r="AD168" s="35"/>
      <c r="AE168" s="35"/>
      <c r="AR168" s="205" t="s">
        <v>193</v>
      </c>
      <c r="AT168" s="205" t="s">
        <v>180</v>
      </c>
      <c r="AU168" s="205" t="s">
        <v>89</v>
      </c>
      <c r="AY168" s="18" t="s">
        <v>177</v>
      </c>
      <c r="BE168" s="206">
        <f t="shared" si="34"/>
        <v>0</v>
      </c>
      <c r="BF168" s="206">
        <f t="shared" si="35"/>
        <v>0</v>
      </c>
      <c r="BG168" s="206">
        <f t="shared" si="36"/>
        <v>0</v>
      </c>
      <c r="BH168" s="206">
        <f t="shared" si="37"/>
        <v>0</v>
      </c>
      <c r="BI168" s="206">
        <f t="shared" si="38"/>
        <v>0</v>
      </c>
      <c r="BJ168" s="18" t="s">
        <v>87</v>
      </c>
      <c r="BK168" s="206">
        <f t="shared" si="39"/>
        <v>0</v>
      </c>
      <c r="BL168" s="18" t="s">
        <v>193</v>
      </c>
      <c r="BM168" s="205" t="s">
        <v>2795</v>
      </c>
    </row>
    <row r="169" spans="1:65" s="2" customFormat="1" ht="24.2" customHeight="1">
      <c r="A169" s="35"/>
      <c r="B169" s="36"/>
      <c r="C169" s="193" t="s">
        <v>356</v>
      </c>
      <c r="D169" s="193" t="s">
        <v>180</v>
      </c>
      <c r="E169" s="194" t="s">
        <v>2796</v>
      </c>
      <c r="F169" s="195" t="s">
        <v>2797</v>
      </c>
      <c r="G169" s="196" t="s">
        <v>191</v>
      </c>
      <c r="H169" s="197">
        <v>4</v>
      </c>
      <c r="I169" s="198"/>
      <c r="J169" s="199">
        <f t="shared" si="30"/>
        <v>0</v>
      </c>
      <c r="K169" s="200"/>
      <c r="L169" s="40"/>
      <c r="M169" s="201" t="s">
        <v>1</v>
      </c>
      <c r="N169" s="202" t="s">
        <v>45</v>
      </c>
      <c r="O169" s="72"/>
      <c r="P169" s="203">
        <f t="shared" si="31"/>
        <v>0</v>
      </c>
      <c r="Q169" s="203">
        <v>0</v>
      </c>
      <c r="R169" s="203">
        <f t="shared" si="32"/>
        <v>0</v>
      </c>
      <c r="S169" s="203">
        <v>0</v>
      </c>
      <c r="T169" s="204">
        <f t="shared" si="33"/>
        <v>0</v>
      </c>
      <c r="U169" s="35"/>
      <c r="V169" s="35"/>
      <c r="W169" s="35"/>
      <c r="X169" s="35"/>
      <c r="Y169" s="35"/>
      <c r="Z169" s="35"/>
      <c r="AA169" s="35"/>
      <c r="AB169" s="35"/>
      <c r="AC169" s="35"/>
      <c r="AD169" s="35"/>
      <c r="AE169" s="35"/>
      <c r="AR169" s="205" t="s">
        <v>193</v>
      </c>
      <c r="AT169" s="205" t="s">
        <v>180</v>
      </c>
      <c r="AU169" s="205" t="s">
        <v>89</v>
      </c>
      <c r="AY169" s="18" t="s">
        <v>177</v>
      </c>
      <c r="BE169" s="206">
        <f t="shared" si="34"/>
        <v>0</v>
      </c>
      <c r="BF169" s="206">
        <f t="shared" si="35"/>
        <v>0</v>
      </c>
      <c r="BG169" s="206">
        <f t="shared" si="36"/>
        <v>0</v>
      </c>
      <c r="BH169" s="206">
        <f t="shared" si="37"/>
        <v>0</v>
      </c>
      <c r="BI169" s="206">
        <f t="shared" si="38"/>
        <v>0</v>
      </c>
      <c r="BJ169" s="18" t="s">
        <v>87</v>
      </c>
      <c r="BK169" s="206">
        <f t="shared" si="39"/>
        <v>0</v>
      </c>
      <c r="BL169" s="18" t="s">
        <v>193</v>
      </c>
      <c r="BM169" s="205" t="s">
        <v>2798</v>
      </c>
    </row>
    <row r="170" spans="1:65" s="2" customFormat="1" ht="24.2" customHeight="1">
      <c r="A170" s="35"/>
      <c r="B170" s="36"/>
      <c r="C170" s="193" t="s">
        <v>361</v>
      </c>
      <c r="D170" s="193" t="s">
        <v>180</v>
      </c>
      <c r="E170" s="194" t="s">
        <v>2799</v>
      </c>
      <c r="F170" s="195" t="s">
        <v>2800</v>
      </c>
      <c r="G170" s="196" t="s">
        <v>191</v>
      </c>
      <c r="H170" s="197">
        <v>5</v>
      </c>
      <c r="I170" s="198"/>
      <c r="J170" s="199">
        <f t="shared" si="30"/>
        <v>0</v>
      </c>
      <c r="K170" s="200"/>
      <c r="L170" s="40"/>
      <c r="M170" s="201" t="s">
        <v>1</v>
      </c>
      <c r="N170" s="202" t="s">
        <v>45</v>
      </c>
      <c r="O170" s="72"/>
      <c r="P170" s="203">
        <f t="shared" si="31"/>
        <v>0</v>
      </c>
      <c r="Q170" s="203">
        <v>0</v>
      </c>
      <c r="R170" s="203">
        <f t="shared" si="32"/>
        <v>0</v>
      </c>
      <c r="S170" s="203">
        <v>0</v>
      </c>
      <c r="T170" s="204">
        <f t="shared" si="33"/>
        <v>0</v>
      </c>
      <c r="U170" s="35"/>
      <c r="V170" s="35"/>
      <c r="W170" s="35"/>
      <c r="X170" s="35"/>
      <c r="Y170" s="35"/>
      <c r="Z170" s="35"/>
      <c r="AA170" s="35"/>
      <c r="AB170" s="35"/>
      <c r="AC170" s="35"/>
      <c r="AD170" s="35"/>
      <c r="AE170" s="35"/>
      <c r="AR170" s="205" t="s">
        <v>193</v>
      </c>
      <c r="AT170" s="205" t="s">
        <v>180</v>
      </c>
      <c r="AU170" s="205" t="s">
        <v>89</v>
      </c>
      <c r="AY170" s="18" t="s">
        <v>177</v>
      </c>
      <c r="BE170" s="206">
        <f t="shared" si="34"/>
        <v>0</v>
      </c>
      <c r="BF170" s="206">
        <f t="shared" si="35"/>
        <v>0</v>
      </c>
      <c r="BG170" s="206">
        <f t="shared" si="36"/>
        <v>0</v>
      </c>
      <c r="BH170" s="206">
        <f t="shared" si="37"/>
        <v>0</v>
      </c>
      <c r="BI170" s="206">
        <f t="shared" si="38"/>
        <v>0</v>
      </c>
      <c r="BJ170" s="18" t="s">
        <v>87</v>
      </c>
      <c r="BK170" s="206">
        <f t="shared" si="39"/>
        <v>0</v>
      </c>
      <c r="BL170" s="18" t="s">
        <v>193</v>
      </c>
      <c r="BM170" s="205" t="s">
        <v>2801</v>
      </c>
    </row>
    <row r="171" spans="1:65" s="2" customFormat="1" ht="24.2" customHeight="1">
      <c r="A171" s="35"/>
      <c r="B171" s="36"/>
      <c r="C171" s="193" t="s">
        <v>365</v>
      </c>
      <c r="D171" s="193" t="s">
        <v>180</v>
      </c>
      <c r="E171" s="194" t="s">
        <v>2802</v>
      </c>
      <c r="F171" s="195" t="s">
        <v>2803</v>
      </c>
      <c r="G171" s="196" t="s">
        <v>191</v>
      </c>
      <c r="H171" s="197">
        <v>8</v>
      </c>
      <c r="I171" s="198"/>
      <c r="J171" s="199">
        <f t="shared" si="30"/>
        <v>0</v>
      </c>
      <c r="K171" s="200"/>
      <c r="L171" s="40"/>
      <c r="M171" s="201" t="s">
        <v>1</v>
      </c>
      <c r="N171" s="202" t="s">
        <v>45</v>
      </c>
      <c r="O171" s="72"/>
      <c r="P171" s="203">
        <f t="shared" si="31"/>
        <v>0</v>
      </c>
      <c r="Q171" s="203">
        <v>0</v>
      </c>
      <c r="R171" s="203">
        <f t="shared" si="32"/>
        <v>0</v>
      </c>
      <c r="S171" s="203">
        <v>0</v>
      </c>
      <c r="T171" s="204">
        <f t="shared" si="33"/>
        <v>0</v>
      </c>
      <c r="U171" s="35"/>
      <c r="V171" s="35"/>
      <c r="W171" s="35"/>
      <c r="X171" s="35"/>
      <c r="Y171" s="35"/>
      <c r="Z171" s="35"/>
      <c r="AA171" s="35"/>
      <c r="AB171" s="35"/>
      <c r="AC171" s="35"/>
      <c r="AD171" s="35"/>
      <c r="AE171" s="35"/>
      <c r="AR171" s="205" t="s">
        <v>193</v>
      </c>
      <c r="AT171" s="205" t="s">
        <v>180</v>
      </c>
      <c r="AU171" s="205" t="s">
        <v>89</v>
      </c>
      <c r="AY171" s="18" t="s">
        <v>177</v>
      </c>
      <c r="BE171" s="206">
        <f t="shared" si="34"/>
        <v>0</v>
      </c>
      <c r="BF171" s="206">
        <f t="shared" si="35"/>
        <v>0</v>
      </c>
      <c r="BG171" s="206">
        <f t="shared" si="36"/>
        <v>0</v>
      </c>
      <c r="BH171" s="206">
        <f t="shared" si="37"/>
        <v>0</v>
      </c>
      <c r="BI171" s="206">
        <f t="shared" si="38"/>
        <v>0</v>
      </c>
      <c r="BJ171" s="18" t="s">
        <v>87</v>
      </c>
      <c r="BK171" s="206">
        <f t="shared" si="39"/>
        <v>0</v>
      </c>
      <c r="BL171" s="18" t="s">
        <v>193</v>
      </c>
      <c r="BM171" s="205" t="s">
        <v>2804</v>
      </c>
    </row>
    <row r="172" spans="1:65" s="2" customFormat="1" ht="24.2" customHeight="1">
      <c r="A172" s="35"/>
      <c r="B172" s="36"/>
      <c r="C172" s="193" t="s">
        <v>371</v>
      </c>
      <c r="D172" s="193" t="s">
        <v>180</v>
      </c>
      <c r="E172" s="194" t="s">
        <v>2805</v>
      </c>
      <c r="F172" s="195" t="s">
        <v>2806</v>
      </c>
      <c r="G172" s="196" t="s">
        <v>191</v>
      </c>
      <c r="H172" s="197">
        <v>1</v>
      </c>
      <c r="I172" s="198"/>
      <c r="J172" s="199">
        <f t="shared" si="30"/>
        <v>0</v>
      </c>
      <c r="K172" s="200"/>
      <c r="L172" s="40"/>
      <c r="M172" s="201" t="s">
        <v>1</v>
      </c>
      <c r="N172" s="202" t="s">
        <v>45</v>
      </c>
      <c r="O172" s="72"/>
      <c r="P172" s="203">
        <f t="shared" si="31"/>
        <v>0</v>
      </c>
      <c r="Q172" s="203">
        <v>0</v>
      </c>
      <c r="R172" s="203">
        <f t="shared" si="32"/>
        <v>0</v>
      </c>
      <c r="S172" s="203">
        <v>0</v>
      </c>
      <c r="T172" s="204">
        <f t="shared" si="33"/>
        <v>0</v>
      </c>
      <c r="U172" s="35"/>
      <c r="V172" s="35"/>
      <c r="W172" s="35"/>
      <c r="X172" s="35"/>
      <c r="Y172" s="35"/>
      <c r="Z172" s="35"/>
      <c r="AA172" s="35"/>
      <c r="AB172" s="35"/>
      <c r="AC172" s="35"/>
      <c r="AD172" s="35"/>
      <c r="AE172" s="35"/>
      <c r="AR172" s="205" t="s">
        <v>193</v>
      </c>
      <c r="AT172" s="205" t="s">
        <v>180</v>
      </c>
      <c r="AU172" s="205" t="s">
        <v>89</v>
      </c>
      <c r="AY172" s="18" t="s">
        <v>177</v>
      </c>
      <c r="BE172" s="206">
        <f t="shared" si="34"/>
        <v>0</v>
      </c>
      <c r="BF172" s="206">
        <f t="shared" si="35"/>
        <v>0</v>
      </c>
      <c r="BG172" s="206">
        <f t="shared" si="36"/>
        <v>0</v>
      </c>
      <c r="BH172" s="206">
        <f t="shared" si="37"/>
        <v>0</v>
      </c>
      <c r="BI172" s="206">
        <f t="shared" si="38"/>
        <v>0</v>
      </c>
      <c r="BJ172" s="18" t="s">
        <v>87</v>
      </c>
      <c r="BK172" s="206">
        <f t="shared" si="39"/>
        <v>0</v>
      </c>
      <c r="BL172" s="18" t="s">
        <v>193</v>
      </c>
      <c r="BM172" s="205" t="s">
        <v>2807</v>
      </c>
    </row>
    <row r="173" spans="1:65" s="2" customFormat="1" ht="33" customHeight="1">
      <c r="A173" s="35"/>
      <c r="B173" s="36"/>
      <c r="C173" s="193" t="s">
        <v>377</v>
      </c>
      <c r="D173" s="193" t="s">
        <v>180</v>
      </c>
      <c r="E173" s="194" t="s">
        <v>2808</v>
      </c>
      <c r="F173" s="195" t="s">
        <v>2809</v>
      </c>
      <c r="G173" s="196" t="s">
        <v>191</v>
      </c>
      <c r="H173" s="197">
        <v>24</v>
      </c>
      <c r="I173" s="198"/>
      <c r="J173" s="199">
        <f t="shared" si="30"/>
        <v>0</v>
      </c>
      <c r="K173" s="200"/>
      <c r="L173" s="40"/>
      <c r="M173" s="201" t="s">
        <v>1</v>
      </c>
      <c r="N173" s="202" t="s">
        <v>45</v>
      </c>
      <c r="O173" s="72"/>
      <c r="P173" s="203">
        <f t="shared" si="31"/>
        <v>0</v>
      </c>
      <c r="Q173" s="203">
        <v>0</v>
      </c>
      <c r="R173" s="203">
        <f t="shared" si="32"/>
        <v>0</v>
      </c>
      <c r="S173" s="203">
        <v>0</v>
      </c>
      <c r="T173" s="204">
        <f t="shared" si="33"/>
        <v>0</v>
      </c>
      <c r="U173" s="35"/>
      <c r="V173" s="35"/>
      <c r="W173" s="35"/>
      <c r="X173" s="35"/>
      <c r="Y173" s="35"/>
      <c r="Z173" s="35"/>
      <c r="AA173" s="35"/>
      <c r="AB173" s="35"/>
      <c r="AC173" s="35"/>
      <c r="AD173" s="35"/>
      <c r="AE173" s="35"/>
      <c r="AR173" s="205" t="s">
        <v>193</v>
      </c>
      <c r="AT173" s="205" t="s">
        <v>180</v>
      </c>
      <c r="AU173" s="205" t="s">
        <v>89</v>
      </c>
      <c r="AY173" s="18" t="s">
        <v>177</v>
      </c>
      <c r="BE173" s="206">
        <f t="shared" si="34"/>
        <v>0</v>
      </c>
      <c r="BF173" s="206">
        <f t="shared" si="35"/>
        <v>0</v>
      </c>
      <c r="BG173" s="206">
        <f t="shared" si="36"/>
        <v>0</v>
      </c>
      <c r="BH173" s="206">
        <f t="shared" si="37"/>
        <v>0</v>
      </c>
      <c r="BI173" s="206">
        <f t="shared" si="38"/>
        <v>0</v>
      </c>
      <c r="BJ173" s="18" t="s">
        <v>87</v>
      </c>
      <c r="BK173" s="206">
        <f t="shared" si="39"/>
        <v>0</v>
      </c>
      <c r="BL173" s="18" t="s">
        <v>193</v>
      </c>
      <c r="BM173" s="205" t="s">
        <v>2810</v>
      </c>
    </row>
    <row r="174" spans="1:65" s="2" customFormat="1" ht="16.5" customHeight="1">
      <c r="A174" s="35"/>
      <c r="B174" s="36"/>
      <c r="C174" s="193" t="s">
        <v>382</v>
      </c>
      <c r="D174" s="193" t="s">
        <v>180</v>
      </c>
      <c r="E174" s="194" t="s">
        <v>2811</v>
      </c>
      <c r="F174" s="195" t="s">
        <v>2812</v>
      </c>
      <c r="G174" s="196" t="s">
        <v>191</v>
      </c>
      <c r="H174" s="197">
        <v>13</v>
      </c>
      <c r="I174" s="198"/>
      <c r="J174" s="199">
        <f t="shared" si="30"/>
        <v>0</v>
      </c>
      <c r="K174" s="200"/>
      <c r="L174" s="40"/>
      <c r="M174" s="201" t="s">
        <v>1</v>
      </c>
      <c r="N174" s="202" t="s">
        <v>45</v>
      </c>
      <c r="O174" s="72"/>
      <c r="P174" s="203">
        <f t="shared" si="31"/>
        <v>0</v>
      </c>
      <c r="Q174" s="203">
        <v>0</v>
      </c>
      <c r="R174" s="203">
        <f t="shared" si="32"/>
        <v>0</v>
      </c>
      <c r="S174" s="203">
        <v>0</v>
      </c>
      <c r="T174" s="204">
        <f t="shared" si="33"/>
        <v>0</v>
      </c>
      <c r="U174" s="35"/>
      <c r="V174" s="35"/>
      <c r="W174" s="35"/>
      <c r="X174" s="35"/>
      <c r="Y174" s="35"/>
      <c r="Z174" s="35"/>
      <c r="AA174" s="35"/>
      <c r="AB174" s="35"/>
      <c r="AC174" s="35"/>
      <c r="AD174" s="35"/>
      <c r="AE174" s="35"/>
      <c r="AR174" s="205" t="s">
        <v>193</v>
      </c>
      <c r="AT174" s="205" t="s">
        <v>180</v>
      </c>
      <c r="AU174" s="205" t="s">
        <v>89</v>
      </c>
      <c r="AY174" s="18" t="s">
        <v>177</v>
      </c>
      <c r="BE174" s="206">
        <f t="shared" si="34"/>
        <v>0</v>
      </c>
      <c r="BF174" s="206">
        <f t="shared" si="35"/>
        <v>0</v>
      </c>
      <c r="BG174" s="206">
        <f t="shared" si="36"/>
        <v>0</v>
      </c>
      <c r="BH174" s="206">
        <f t="shared" si="37"/>
        <v>0</v>
      </c>
      <c r="BI174" s="206">
        <f t="shared" si="38"/>
        <v>0</v>
      </c>
      <c r="BJ174" s="18" t="s">
        <v>87</v>
      </c>
      <c r="BK174" s="206">
        <f t="shared" si="39"/>
        <v>0</v>
      </c>
      <c r="BL174" s="18" t="s">
        <v>193</v>
      </c>
      <c r="BM174" s="205" t="s">
        <v>2813</v>
      </c>
    </row>
    <row r="175" spans="1:65" s="2" customFormat="1" ht="16.5" customHeight="1">
      <c r="A175" s="35"/>
      <c r="B175" s="36"/>
      <c r="C175" s="193" t="s">
        <v>386</v>
      </c>
      <c r="D175" s="193" t="s">
        <v>180</v>
      </c>
      <c r="E175" s="194" t="s">
        <v>2814</v>
      </c>
      <c r="F175" s="195" t="s">
        <v>2815</v>
      </c>
      <c r="G175" s="196" t="s">
        <v>191</v>
      </c>
      <c r="H175" s="197">
        <v>13</v>
      </c>
      <c r="I175" s="198"/>
      <c r="J175" s="199">
        <f t="shared" si="30"/>
        <v>0</v>
      </c>
      <c r="K175" s="200"/>
      <c r="L175" s="40"/>
      <c r="M175" s="201" t="s">
        <v>1</v>
      </c>
      <c r="N175" s="202" t="s">
        <v>45</v>
      </c>
      <c r="O175" s="72"/>
      <c r="P175" s="203">
        <f t="shared" si="31"/>
        <v>0</v>
      </c>
      <c r="Q175" s="203">
        <v>0</v>
      </c>
      <c r="R175" s="203">
        <f t="shared" si="32"/>
        <v>0</v>
      </c>
      <c r="S175" s="203">
        <v>0</v>
      </c>
      <c r="T175" s="204">
        <f t="shared" si="33"/>
        <v>0</v>
      </c>
      <c r="U175" s="35"/>
      <c r="V175" s="35"/>
      <c r="W175" s="35"/>
      <c r="X175" s="35"/>
      <c r="Y175" s="35"/>
      <c r="Z175" s="35"/>
      <c r="AA175" s="35"/>
      <c r="AB175" s="35"/>
      <c r="AC175" s="35"/>
      <c r="AD175" s="35"/>
      <c r="AE175" s="35"/>
      <c r="AR175" s="205" t="s">
        <v>193</v>
      </c>
      <c r="AT175" s="205" t="s">
        <v>180</v>
      </c>
      <c r="AU175" s="205" t="s">
        <v>89</v>
      </c>
      <c r="AY175" s="18" t="s">
        <v>177</v>
      </c>
      <c r="BE175" s="206">
        <f t="shared" si="34"/>
        <v>0</v>
      </c>
      <c r="BF175" s="206">
        <f t="shared" si="35"/>
        <v>0</v>
      </c>
      <c r="BG175" s="206">
        <f t="shared" si="36"/>
        <v>0</v>
      </c>
      <c r="BH175" s="206">
        <f t="shared" si="37"/>
        <v>0</v>
      </c>
      <c r="BI175" s="206">
        <f t="shared" si="38"/>
        <v>0</v>
      </c>
      <c r="BJ175" s="18" t="s">
        <v>87</v>
      </c>
      <c r="BK175" s="206">
        <f t="shared" si="39"/>
        <v>0</v>
      </c>
      <c r="BL175" s="18" t="s">
        <v>193</v>
      </c>
      <c r="BM175" s="205" t="s">
        <v>2816</v>
      </c>
    </row>
    <row r="176" spans="1:65" s="2" customFormat="1" ht="16.5" customHeight="1">
      <c r="A176" s="35"/>
      <c r="B176" s="36"/>
      <c r="C176" s="193" t="s">
        <v>391</v>
      </c>
      <c r="D176" s="193" t="s">
        <v>180</v>
      </c>
      <c r="E176" s="194" t="s">
        <v>2817</v>
      </c>
      <c r="F176" s="195" t="s">
        <v>2818</v>
      </c>
      <c r="G176" s="196" t="s">
        <v>191</v>
      </c>
      <c r="H176" s="197">
        <v>5</v>
      </c>
      <c r="I176" s="198"/>
      <c r="J176" s="199">
        <f t="shared" si="30"/>
        <v>0</v>
      </c>
      <c r="K176" s="200"/>
      <c r="L176" s="40"/>
      <c r="M176" s="201" t="s">
        <v>1</v>
      </c>
      <c r="N176" s="202" t="s">
        <v>45</v>
      </c>
      <c r="O176" s="72"/>
      <c r="P176" s="203">
        <f t="shared" si="31"/>
        <v>0</v>
      </c>
      <c r="Q176" s="203">
        <v>0</v>
      </c>
      <c r="R176" s="203">
        <f t="shared" si="32"/>
        <v>0</v>
      </c>
      <c r="S176" s="203">
        <v>0</v>
      </c>
      <c r="T176" s="204">
        <f t="shared" si="33"/>
        <v>0</v>
      </c>
      <c r="U176" s="35"/>
      <c r="V176" s="35"/>
      <c r="W176" s="35"/>
      <c r="X176" s="35"/>
      <c r="Y176" s="35"/>
      <c r="Z176" s="35"/>
      <c r="AA176" s="35"/>
      <c r="AB176" s="35"/>
      <c r="AC176" s="35"/>
      <c r="AD176" s="35"/>
      <c r="AE176" s="35"/>
      <c r="AR176" s="205" t="s">
        <v>193</v>
      </c>
      <c r="AT176" s="205" t="s">
        <v>180</v>
      </c>
      <c r="AU176" s="205" t="s">
        <v>89</v>
      </c>
      <c r="AY176" s="18" t="s">
        <v>177</v>
      </c>
      <c r="BE176" s="206">
        <f t="shared" si="34"/>
        <v>0</v>
      </c>
      <c r="BF176" s="206">
        <f t="shared" si="35"/>
        <v>0</v>
      </c>
      <c r="BG176" s="206">
        <f t="shared" si="36"/>
        <v>0</v>
      </c>
      <c r="BH176" s="206">
        <f t="shared" si="37"/>
        <v>0</v>
      </c>
      <c r="BI176" s="206">
        <f t="shared" si="38"/>
        <v>0</v>
      </c>
      <c r="BJ176" s="18" t="s">
        <v>87</v>
      </c>
      <c r="BK176" s="206">
        <f t="shared" si="39"/>
        <v>0</v>
      </c>
      <c r="BL176" s="18" t="s">
        <v>193</v>
      </c>
      <c r="BM176" s="205" t="s">
        <v>2819</v>
      </c>
    </row>
    <row r="177" spans="1:65" s="2" customFormat="1" ht="21.75" customHeight="1">
      <c r="A177" s="35"/>
      <c r="B177" s="36"/>
      <c r="C177" s="193" t="s">
        <v>395</v>
      </c>
      <c r="D177" s="193" t="s">
        <v>180</v>
      </c>
      <c r="E177" s="194" t="s">
        <v>2820</v>
      </c>
      <c r="F177" s="195" t="s">
        <v>2821</v>
      </c>
      <c r="G177" s="196" t="s">
        <v>191</v>
      </c>
      <c r="H177" s="197">
        <v>10</v>
      </c>
      <c r="I177" s="198"/>
      <c r="J177" s="199">
        <f t="shared" si="30"/>
        <v>0</v>
      </c>
      <c r="K177" s="200"/>
      <c r="L177" s="40"/>
      <c r="M177" s="201" t="s">
        <v>1</v>
      </c>
      <c r="N177" s="202" t="s">
        <v>45</v>
      </c>
      <c r="O177" s="72"/>
      <c r="P177" s="203">
        <f t="shared" si="31"/>
        <v>0</v>
      </c>
      <c r="Q177" s="203">
        <v>0</v>
      </c>
      <c r="R177" s="203">
        <f t="shared" si="32"/>
        <v>0</v>
      </c>
      <c r="S177" s="203">
        <v>0</v>
      </c>
      <c r="T177" s="204">
        <f t="shared" si="33"/>
        <v>0</v>
      </c>
      <c r="U177" s="35"/>
      <c r="V177" s="35"/>
      <c r="W177" s="35"/>
      <c r="X177" s="35"/>
      <c r="Y177" s="35"/>
      <c r="Z177" s="35"/>
      <c r="AA177" s="35"/>
      <c r="AB177" s="35"/>
      <c r="AC177" s="35"/>
      <c r="AD177" s="35"/>
      <c r="AE177" s="35"/>
      <c r="AR177" s="205" t="s">
        <v>193</v>
      </c>
      <c r="AT177" s="205" t="s">
        <v>180</v>
      </c>
      <c r="AU177" s="205" t="s">
        <v>89</v>
      </c>
      <c r="AY177" s="18" t="s">
        <v>177</v>
      </c>
      <c r="BE177" s="206">
        <f t="shared" si="34"/>
        <v>0</v>
      </c>
      <c r="BF177" s="206">
        <f t="shared" si="35"/>
        <v>0</v>
      </c>
      <c r="BG177" s="206">
        <f t="shared" si="36"/>
        <v>0</v>
      </c>
      <c r="BH177" s="206">
        <f t="shared" si="37"/>
        <v>0</v>
      </c>
      <c r="BI177" s="206">
        <f t="shared" si="38"/>
        <v>0</v>
      </c>
      <c r="BJ177" s="18" t="s">
        <v>87</v>
      </c>
      <c r="BK177" s="206">
        <f t="shared" si="39"/>
        <v>0</v>
      </c>
      <c r="BL177" s="18" t="s">
        <v>193</v>
      </c>
      <c r="BM177" s="205" t="s">
        <v>2822</v>
      </c>
    </row>
    <row r="178" spans="1:65" s="2" customFormat="1" ht="24.2" customHeight="1">
      <c r="A178" s="35"/>
      <c r="B178" s="36"/>
      <c r="C178" s="193" t="s">
        <v>399</v>
      </c>
      <c r="D178" s="193" t="s">
        <v>180</v>
      </c>
      <c r="E178" s="194" t="s">
        <v>2823</v>
      </c>
      <c r="F178" s="195" t="s">
        <v>2824</v>
      </c>
      <c r="G178" s="196" t="s">
        <v>191</v>
      </c>
      <c r="H178" s="197">
        <v>4</v>
      </c>
      <c r="I178" s="198"/>
      <c r="J178" s="199">
        <f t="shared" si="30"/>
        <v>0</v>
      </c>
      <c r="K178" s="200"/>
      <c r="L178" s="40"/>
      <c r="M178" s="201" t="s">
        <v>1</v>
      </c>
      <c r="N178" s="202" t="s">
        <v>45</v>
      </c>
      <c r="O178" s="72"/>
      <c r="P178" s="203">
        <f t="shared" si="31"/>
        <v>0</v>
      </c>
      <c r="Q178" s="203">
        <v>0</v>
      </c>
      <c r="R178" s="203">
        <f t="shared" si="32"/>
        <v>0</v>
      </c>
      <c r="S178" s="203">
        <v>0</v>
      </c>
      <c r="T178" s="204">
        <f t="shared" si="33"/>
        <v>0</v>
      </c>
      <c r="U178" s="35"/>
      <c r="V178" s="35"/>
      <c r="W178" s="35"/>
      <c r="X178" s="35"/>
      <c r="Y178" s="35"/>
      <c r="Z178" s="35"/>
      <c r="AA178" s="35"/>
      <c r="AB178" s="35"/>
      <c r="AC178" s="35"/>
      <c r="AD178" s="35"/>
      <c r="AE178" s="35"/>
      <c r="AR178" s="205" t="s">
        <v>193</v>
      </c>
      <c r="AT178" s="205" t="s">
        <v>180</v>
      </c>
      <c r="AU178" s="205" t="s">
        <v>89</v>
      </c>
      <c r="AY178" s="18" t="s">
        <v>177</v>
      </c>
      <c r="BE178" s="206">
        <f t="shared" si="34"/>
        <v>0</v>
      </c>
      <c r="BF178" s="206">
        <f t="shared" si="35"/>
        <v>0</v>
      </c>
      <c r="BG178" s="206">
        <f t="shared" si="36"/>
        <v>0</v>
      </c>
      <c r="BH178" s="206">
        <f t="shared" si="37"/>
        <v>0</v>
      </c>
      <c r="BI178" s="206">
        <f t="shared" si="38"/>
        <v>0</v>
      </c>
      <c r="BJ178" s="18" t="s">
        <v>87</v>
      </c>
      <c r="BK178" s="206">
        <f t="shared" si="39"/>
        <v>0</v>
      </c>
      <c r="BL178" s="18" t="s">
        <v>193</v>
      </c>
      <c r="BM178" s="205" t="s">
        <v>2825</v>
      </c>
    </row>
    <row r="179" spans="1:65" s="2" customFormat="1" ht="24.2" customHeight="1">
      <c r="A179" s="35"/>
      <c r="B179" s="36"/>
      <c r="C179" s="193" t="s">
        <v>403</v>
      </c>
      <c r="D179" s="193" t="s">
        <v>180</v>
      </c>
      <c r="E179" s="194" t="s">
        <v>2826</v>
      </c>
      <c r="F179" s="195" t="s">
        <v>2827</v>
      </c>
      <c r="G179" s="196" t="s">
        <v>191</v>
      </c>
      <c r="H179" s="197">
        <v>1</v>
      </c>
      <c r="I179" s="198"/>
      <c r="J179" s="199">
        <f t="shared" si="30"/>
        <v>0</v>
      </c>
      <c r="K179" s="200"/>
      <c r="L179" s="40"/>
      <c r="M179" s="201" t="s">
        <v>1</v>
      </c>
      <c r="N179" s="202" t="s">
        <v>45</v>
      </c>
      <c r="O179" s="72"/>
      <c r="P179" s="203">
        <f t="shared" si="31"/>
        <v>0</v>
      </c>
      <c r="Q179" s="203">
        <v>0</v>
      </c>
      <c r="R179" s="203">
        <f t="shared" si="32"/>
        <v>0</v>
      </c>
      <c r="S179" s="203">
        <v>0</v>
      </c>
      <c r="T179" s="204">
        <f t="shared" si="33"/>
        <v>0</v>
      </c>
      <c r="U179" s="35"/>
      <c r="V179" s="35"/>
      <c r="W179" s="35"/>
      <c r="X179" s="35"/>
      <c r="Y179" s="35"/>
      <c r="Z179" s="35"/>
      <c r="AA179" s="35"/>
      <c r="AB179" s="35"/>
      <c r="AC179" s="35"/>
      <c r="AD179" s="35"/>
      <c r="AE179" s="35"/>
      <c r="AR179" s="205" t="s">
        <v>193</v>
      </c>
      <c r="AT179" s="205" t="s">
        <v>180</v>
      </c>
      <c r="AU179" s="205" t="s">
        <v>89</v>
      </c>
      <c r="AY179" s="18" t="s">
        <v>177</v>
      </c>
      <c r="BE179" s="206">
        <f t="shared" si="34"/>
        <v>0</v>
      </c>
      <c r="BF179" s="206">
        <f t="shared" si="35"/>
        <v>0</v>
      </c>
      <c r="BG179" s="206">
        <f t="shared" si="36"/>
        <v>0</v>
      </c>
      <c r="BH179" s="206">
        <f t="shared" si="37"/>
        <v>0</v>
      </c>
      <c r="BI179" s="206">
        <f t="shared" si="38"/>
        <v>0</v>
      </c>
      <c r="BJ179" s="18" t="s">
        <v>87</v>
      </c>
      <c r="BK179" s="206">
        <f t="shared" si="39"/>
        <v>0</v>
      </c>
      <c r="BL179" s="18" t="s">
        <v>193</v>
      </c>
      <c r="BM179" s="205" t="s">
        <v>2828</v>
      </c>
    </row>
    <row r="180" spans="1:65" s="2" customFormat="1" ht="24.2" customHeight="1">
      <c r="A180" s="35"/>
      <c r="B180" s="36"/>
      <c r="C180" s="193" t="s">
        <v>407</v>
      </c>
      <c r="D180" s="193" t="s">
        <v>180</v>
      </c>
      <c r="E180" s="194" t="s">
        <v>2829</v>
      </c>
      <c r="F180" s="195" t="s">
        <v>2830</v>
      </c>
      <c r="G180" s="196" t="s">
        <v>191</v>
      </c>
      <c r="H180" s="197">
        <v>2</v>
      </c>
      <c r="I180" s="198"/>
      <c r="J180" s="199">
        <f t="shared" si="30"/>
        <v>0</v>
      </c>
      <c r="K180" s="200"/>
      <c r="L180" s="40"/>
      <c r="M180" s="201" t="s">
        <v>1</v>
      </c>
      <c r="N180" s="202" t="s">
        <v>45</v>
      </c>
      <c r="O180" s="72"/>
      <c r="P180" s="203">
        <f t="shared" si="31"/>
        <v>0</v>
      </c>
      <c r="Q180" s="203">
        <v>0</v>
      </c>
      <c r="R180" s="203">
        <f t="shared" si="32"/>
        <v>0</v>
      </c>
      <c r="S180" s="203">
        <v>0</v>
      </c>
      <c r="T180" s="204">
        <f t="shared" si="33"/>
        <v>0</v>
      </c>
      <c r="U180" s="35"/>
      <c r="V180" s="35"/>
      <c r="W180" s="35"/>
      <c r="X180" s="35"/>
      <c r="Y180" s="35"/>
      <c r="Z180" s="35"/>
      <c r="AA180" s="35"/>
      <c r="AB180" s="35"/>
      <c r="AC180" s="35"/>
      <c r="AD180" s="35"/>
      <c r="AE180" s="35"/>
      <c r="AR180" s="205" t="s">
        <v>193</v>
      </c>
      <c r="AT180" s="205" t="s">
        <v>180</v>
      </c>
      <c r="AU180" s="205" t="s">
        <v>89</v>
      </c>
      <c r="AY180" s="18" t="s">
        <v>177</v>
      </c>
      <c r="BE180" s="206">
        <f t="shared" si="34"/>
        <v>0</v>
      </c>
      <c r="BF180" s="206">
        <f t="shared" si="35"/>
        <v>0</v>
      </c>
      <c r="BG180" s="206">
        <f t="shared" si="36"/>
        <v>0</v>
      </c>
      <c r="BH180" s="206">
        <f t="shared" si="37"/>
        <v>0</v>
      </c>
      <c r="BI180" s="206">
        <f t="shared" si="38"/>
        <v>0</v>
      </c>
      <c r="BJ180" s="18" t="s">
        <v>87</v>
      </c>
      <c r="BK180" s="206">
        <f t="shared" si="39"/>
        <v>0</v>
      </c>
      <c r="BL180" s="18" t="s">
        <v>193</v>
      </c>
      <c r="BM180" s="205" t="s">
        <v>2831</v>
      </c>
    </row>
    <row r="181" spans="1:65" s="2" customFormat="1" ht="24.2" customHeight="1">
      <c r="A181" s="35"/>
      <c r="B181" s="36"/>
      <c r="C181" s="193" t="s">
        <v>415</v>
      </c>
      <c r="D181" s="193" t="s">
        <v>180</v>
      </c>
      <c r="E181" s="194" t="s">
        <v>2832</v>
      </c>
      <c r="F181" s="195" t="s">
        <v>2833</v>
      </c>
      <c r="G181" s="196" t="s">
        <v>191</v>
      </c>
      <c r="H181" s="197">
        <v>1</v>
      </c>
      <c r="I181" s="198"/>
      <c r="J181" s="199">
        <f t="shared" si="30"/>
        <v>0</v>
      </c>
      <c r="K181" s="200"/>
      <c r="L181" s="40"/>
      <c r="M181" s="201" t="s">
        <v>1</v>
      </c>
      <c r="N181" s="202" t="s">
        <v>45</v>
      </c>
      <c r="O181" s="72"/>
      <c r="P181" s="203">
        <f t="shared" si="31"/>
        <v>0</v>
      </c>
      <c r="Q181" s="203">
        <v>0</v>
      </c>
      <c r="R181" s="203">
        <f t="shared" si="32"/>
        <v>0</v>
      </c>
      <c r="S181" s="203">
        <v>0</v>
      </c>
      <c r="T181" s="204">
        <f t="shared" si="33"/>
        <v>0</v>
      </c>
      <c r="U181" s="35"/>
      <c r="V181" s="35"/>
      <c r="W181" s="35"/>
      <c r="X181" s="35"/>
      <c r="Y181" s="35"/>
      <c r="Z181" s="35"/>
      <c r="AA181" s="35"/>
      <c r="AB181" s="35"/>
      <c r="AC181" s="35"/>
      <c r="AD181" s="35"/>
      <c r="AE181" s="35"/>
      <c r="AR181" s="205" t="s">
        <v>193</v>
      </c>
      <c r="AT181" s="205" t="s">
        <v>180</v>
      </c>
      <c r="AU181" s="205" t="s">
        <v>89</v>
      </c>
      <c r="AY181" s="18" t="s">
        <v>177</v>
      </c>
      <c r="BE181" s="206">
        <f t="shared" si="34"/>
        <v>0</v>
      </c>
      <c r="BF181" s="206">
        <f t="shared" si="35"/>
        <v>0</v>
      </c>
      <c r="BG181" s="206">
        <f t="shared" si="36"/>
        <v>0</v>
      </c>
      <c r="BH181" s="206">
        <f t="shared" si="37"/>
        <v>0</v>
      </c>
      <c r="BI181" s="206">
        <f t="shared" si="38"/>
        <v>0</v>
      </c>
      <c r="BJ181" s="18" t="s">
        <v>87</v>
      </c>
      <c r="BK181" s="206">
        <f t="shared" si="39"/>
        <v>0</v>
      </c>
      <c r="BL181" s="18" t="s">
        <v>193</v>
      </c>
      <c r="BM181" s="205" t="s">
        <v>2834</v>
      </c>
    </row>
    <row r="182" spans="1:65" s="2" customFormat="1" ht="33" customHeight="1">
      <c r="A182" s="35"/>
      <c r="B182" s="36"/>
      <c r="C182" s="193" t="s">
        <v>423</v>
      </c>
      <c r="D182" s="193" t="s">
        <v>180</v>
      </c>
      <c r="E182" s="194" t="s">
        <v>2835</v>
      </c>
      <c r="F182" s="195" t="s">
        <v>2836</v>
      </c>
      <c r="G182" s="196" t="s">
        <v>191</v>
      </c>
      <c r="H182" s="197">
        <v>4</v>
      </c>
      <c r="I182" s="198"/>
      <c r="J182" s="199">
        <f t="shared" si="30"/>
        <v>0</v>
      </c>
      <c r="K182" s="200"/>
      <c r="L182" s="40"/>
      <c r="M182" s="201" t="s">
        <v>1</v>
      </c>
      <c r="N182" s="202" t="s">
        <v>45</v>
      </c>
      <c r="O182" s="72"/>
      <c r="P182" s="203">
        <f t="shared" si="31"/>
        <v>0</v>
      </c>
      <c r="Q182" s="203">
        <v>0</v>
      </c>
      <c r="R182" s="203">
        <f t="shared" si="32"/>
        <v>0</v>
      </c>
      <c r="S182" s="203">
        <v>0</v>
      </c>
      <c r="T182" s="204">
        <f t="shared" si="33"/>
        <v>0</v>
      </c>
      <c r="U182" s="35"/>
      <c r="V182" s="35"/>
      <c r="W182" s="35"/>
      <c r="X182" s="35"/>
      <c r="Y182" s="35"/>
      <c r="Z182" s="35"/>
      <c r="AA182" s="35"/>
      <c r="AB182" s="35"/>
      <c r="AC182" s="35"/>
      <c r="AD182" s="35"/>
      <c r="AE182" s="35"/>
      <c r="AR182" s="205" t="s">
        <v>193</v>
      </c>
      <c r="AT182" s="205" t="s">
        <v>180</v>
      </c>
      <c r="AU182" s="205" t="s">
        <v>89</v>
      </c>
      <c r="AY182" s="18" t="s">
        <v>177</v>
      </c>
      <c r="BE182" s="206">
        <f t="shared" si="34"/>
        <v>0</v>
      </c>
      <c r="BF182" s="206">
        <f t="shared" si="35"/>
        <v>0</v>
      </c>
      <c r="BG182" s="206">
        <f t="shared" si="36"/>
        <v>0</v>
      </c>
      <c r="BH182" s="206">
        <f t="shared" si="37"/>
        <v>0</v>
      </c>
      <c r="BI182" s="206">
        <f t="shared" si="38"/>
        <v>0</v>
      </c>
      <c r="BJ182" s="18" t="s">
        <v>87</v>
      </c>
      <c r="BK182" s="206">
        <f t="shared" si="39"/>
        <v>0</v>
      </c>
      <c r="BL182" s="18" t="s">
        <v>193</v>
      </c>
      <c r="BM182" s="205" t="s">
        <v>2837</v>
      </c>
    </row>
    <row r="183" spans="1:65" s="2" customFormat="1" ht="21.75" customHeight="1">
      <c r="A183" s="35"/>
      <c r="B183" s="36"/>
      <c r="C183" s="193" t="s">
        <v>429</v>
      </c>
      <c r="D183" s="193" t="s">
        <v>180</v>
      </c>
      <c r="E183" s="194" t="s">
        <v>2838</v>
      </c>
      <c r="F183" s="195" t="s">
        <v>2839</v>
      </c>
      <c r="G183" s="196" t="s">
        <v>191</v>
      </c>
      <c r="H183" s="197">
        <v>2</v>
      </c>
      <c r="I183" s="198"/>
      <c r="J183" s="199">
        <f t="shared" si="30"/>
        <v>0</v>
      </c>
      <c r="K183" s="200"/>
      <c r="L183" s="40"/>
      <c r="M183" s="201" t="s">
        <v>1</v>
      </c>
      <c r="N183" s="202" t="s">
        <v>45</v>
      </c>
      <c r="O183" s="72"/>
      <c r="P183" s="203">
        <f t="shared" si="31"/>
        <v>0</v>
      </c>
      <c r="Q183" s="203">
        <v>0</v>
      </c>
      <c r="R183" s="203">
        <f t="shared" si="32"/>
        <v>0</v>
      </c>
      <c r="S183" s="203">
        <v>0</v>
      </c>
      <c r="T183" s="204">
        <f t="shared" si="33"/>
        <v>0</v>
      </c>
      <c r="U183" s="35"/>
      <c r="V183" s="35"/>
      <c r="W183" s="35"/>
      <c r="X183" s="35"/>
      <c r="Y183" s="35"/>
      <c r="Z183" s="35"/>
      <c r="AA183" s="35"/>
      <c r="AB183" s="35"/>
      <c r="AC183" s="35"/>
      <c r="AD183" s="35"/>
      <c r="AE183" s="35"/>
      <c r="AR183" s="205" t="s">
        <v>193</v>
      </c>
      <c r="AT183" s="205" t="s">
        <v>180</v>
      </c>
      <c r="AU183" s="205" t="s">
        <v>89</v>
      </c>
      <c r="AY183" s="18" t="s">
        <v>177</v>
      </c>
      <c r="BE183" s="206">
        <f t="shared" si="34"/>
        <v>0</v>
      </c>
      <c r="BF183" s="206">
        <f t="shared" si="35"/>
        <v>0</v>
      </c>
      <c r="BG183" s="206">
        <f t="shared" si="36"/>
        <v>0</v>
      </c>
      <c r="BH183" s="206">
        <f t="shared" si="37"/>
        <v>0</v>
      </c>
      <c r="BI183" s="206">
        <f t="shared" si="38"/>
        <v>0</v>
      </c>
      <c r="BJ183" s="18" t="s">
        <v>87</v>
      </c>
      <c r="BK183" s="206">
        <f t="shared" si="39"/>
        <v>0</v>
      </c>
      <c r="BL183" s="18" t="s">
        <v>193</v>
      </c>
      <c r="BM183" s="205" t="s">
        <v>2840</v>
      </c>
    </row>
    <row r="184" spans="1:65" s="2" customFormat="1" ht="21.75" customHeight="1">
      <c r="A184" s="35"/>
      <c r="B184" s="36"/>
      <c r="C184" s="193" t="s">
        <v>433</v>
      </c>
      <c r="D184" s="193" t="s">
        <v>180</v>
      </c>
      <c r="E184" s="194" t="s">
        <v>2841</v>
      </c>
      <c r="F184" s="195" t="s">
        <v>2842</v>
      </c>
      <c r="G184" s="196" t="s">
        <v>191</v>
      </c>
      <c r="H184" s="197">
        <v>1</v>
      </c>
      <c r="I184" s="198"/>
      <c r="J184" s="199">
        <f t="shared" si="30"/>
        <v>0</v>
      </c>
      <c r="K184" s="200"/>
      <c r="L184" s="40"/>
      <c r="M184" s="201" t="s">
        <v>1</v>
      </c>
      <c r="N184" s="202" t="s">
        <v>45</v>
      </c>
      <c r="O184" s="72"/>
      <c r="P184" s="203">
        <f t="shared" si="31"/>
        <v>0</v>
      </c>
      <c r="Q184" s="203">
        <v>0</v>
      </c>
      <c r="R184" s="203">
        <f t="shared" si="32"/>
        <v>0</v>
      </c>
      <c r="S184" s="203">
        <v>0</v>
      </c>
      <c r="T184" s="204">
        <f t="shared" si="33"/>
        <v>0</v>
      </c>
      <c r="U184" s="35"/>
      <c r="V184" s="35"/>
      <c r="W184" s="35"/>
      <c r="X184" s="35"/>
      <c r="Y184" s="35"/>
      <c r="Z184" s="35"/>
      <c r="AA184" s="35"/>
      <c r="AB184" s="35"/>
      <c r="AC184" s="35"/>
      <c r="AD184" s="35"/>
      <c r="AE184" s="35"/>
      <c r="AR184" s="205" t="s">
        <v>193</v>
      </c>
      <c r="AT184" s="205" t="s">
        <v>180</v>
      </c>
      <c r="AU184" s="205" t="s">
        <v>89</v>
      </c>
      <c r="AY184" s="18" t="s">
        <v>177</v>
      </c>
      <c r="BE184" s="206">
        <f t="shared" si="34"/>
        <v>0</v>
      </c>
      <c r="BF184" s="206">
        <f t="shared" si="35"/>
        <v>0</v>
      </c>
      <c r="BG184" s="206">
        <f t="shared" si="36"/>
        <v>0</v>
      </c>
      <c r="BH184" s="206">
        <f t="shared" si="37"/>
        <v>0</v>
      </c>
      <c r="BI184" s="206">
        <f t="shared" si="38"/>
        <v>0</v>
      </c>
      <c r="BJ184" s="18" t="s">
        <v>87</v>
      </c>
      <c r="BK184" s="206">
        <f t="shared" si="39"/>
        <v>0</v>
      </c>
      <c r="BL184" s="18" t="s">
        <v>193</v>
      </c>
      <c r="BM184" s="205" t="s">
        <v>2843</v>
      </c>
    </row>
    <row r="185" spans="1:65" s="2" customFormat="1" ht="21.75" customHeight="1">
      <c r="A185" s="35"/>
      <c r="B185" s="36"/>
      <c r="C185" s="193" t="s">
        <v>438</v>
      </c>
      <c r="D185" s="193" t="s">
        <v>180</v>
      </c>
      <c r="E185" s="194" t="s">
        <v>2844</v>
      </c>
      <c r="F185" s="195" t="s">
        <v>2845</v>
      </c>
      <c r="G185" s="196" t="s">
        <v>191</v>
      </c>
      <c r="H185" s="197">
        <v>2</v>
      </c>
      <c r="I185" s="198"/>
      <c r="J185" s="199">
        <f t="shared" si="30"/>
        <v>0</v>
      </c>
      <c r="K185" s="200"/>
      <c r="L185" s="40"/>
      <c r="M185" s="201" t="s">
        <v>1</v>
      </c>
      <c r="N185" s="202" t="s">
        <v>45</v>
      </c>
      <c r="O185" s="72"/>
      <c r="P185" s="203">
        <f t="shared" si="31"/>
        <v>0</v>
      </c>
      <c r="Q185" s="203">
        <v>0</v>
      </c>
      <c r="R185" s="203">
        <f t="shared" si="32"/>
        <v>0</v>
      </c>
      <c r="S185" s="203">
        <v>0</v>
      </c>
      <c r="T185" s="204">
        <f t="shared" si="33"/>
        <v>0</v>
      </c>
      <c r="U185" s="35"/>
      <c r="V185" s="35"/>
      <c r="W185" s="35"/>
      <c r="X185" s="35"/>
      <c r="Y185" s="35"/>
      <c r="Z185" s="35"/>
      <c r="AA185" s="35"/>
      <c r="AB185" s="35"/>
      <c r="AC185" s="35"/>
      <c r="AD185" s="35"/>
      <c r="AE185" s="35"/>
      <c r="AR185" s="205" t="s">
        <v>193</v>
      </c>
      <c r="AT185" s="205" t="s">
        <v>180</v>
      </c>
      <c r="AU185" s="205" t="s">
        <v>89</v>
      </c>
      <c r="AY185" s="18" t="s">
        <v>177</v>
      </c>
      <c r="BE185" s="206">
        <f t="shared" si="34"/>
        <v>0</v>
      </c>
      <c r="BF185" s="206">
        <f t="shared" si="35"/>
        <v>0</v>
      </c>
      <c r="BG185" s="206">
        <f t="shared" si="36"/>
        <v>0</v>
      </c>
      <c r="BH185" s="206">
        <f t="shared" si="37"/>
        <v>0</v>
      </c>
      <c r="BI185" s="206">
        <f t="shared" si="38"/>
        <v>0</v>
      </c>
      <c r="BJ185" s="18" t="s">
        <v>87</v>
      </c>
      <c r="BK185" s="206">
        <f t="shared" si="39"/>
        <v>0</v>
      </c>
      <c r="BL185" s="18" t="s">
        <v>193</v>
      </c>
      <c r="BM185" s="205" t="s">
        <v>2846</v>
      </c>
    </row>
    <row r="186" spans="1:65" s="2" customFormat="1" ht="21.75" customHeight="1">
      <c r="A186" s="35"/>
      <c r="B186" s="36"/>
      <c r="C186" s="193" t="s">
        <v>442</v>
      </c>
      <c r="D186" s="193" t="s">
        <v>180</v>
      </c>
      <c r="E186" s="194" t="s">
        <v>2847</v>
      </c>
      <c r="F186" s="195" t="s">
        <v>2848</v>
      </c>
      <c r="G186" s="196" t="s">
        <v>191</v>
      </c>
      <c r="H186" s="197">
        <v>3</v>
      </c>
      <c r="I186" s="198"/>
      <c r="J186" s="199">
        <f t="shared" si="30"/>
        <v>0</v>
      </c>
      <c r="K186" s="200"/>
      <c r="L186" s="40"/>
      <c r="M186" s="201" t="s">
        <v>1</v>
      </c>
      <c r="N186" s="202" t="s">
        <v>45</v>
      </c>
      <c r="O186" s="72"/>
      <c r="P186" s="203">
        <f t="shared" si="31"/>
        <v>0</v>
      </c>
      <c r="Q186" s="203">
        <v>0</v>
      </c>
      <c r="R186" s="203">
        <f t="shared" si="32"/>
        <v>0</v>
      </c>
      <c r="S186" s="203">
        <v>0</v>
      </c>
      <c r="T186" s="204">
        <f t="shared" si="33"/>
        <v>0</v>
      </c>
      <c r="U186" s="35"/>
      <c r="V186" s="35"/>
      <c r="W186" s="35"/>
      <c r="X186" s="35"/>
      <c r="Y186" s="35"/>
      <c r="Z186" s="35"/>
      <c r="AA186" s="35"/>
      <c r="AB186" s="35"/>
      <c r="AC186" s="35"/>
      <c r="AD186" s="35"/>
      <c r="AE186" s="35"/>
      <c r="AR186" s="205" t="s">
        <v>193</v>
      </c>
      <c r="AT186" s="205" t="s">
        <v>180</v>
      </c>
      <c r="AU186" s="205" t="s">
        <v>89</v>
      </c>
      <c r="AY186" s="18" t="s">
        <v>177</v>
      </c>
      <c r="BE186" s="206">
        <f t="shared" si="34"/>
        <v>0</v>
      </c>
      <c r="BF186" s="206">
        <f t="shared" si="35"/>
        <v>0</v>
      </c>
      <c r="BG186" s="206">
        <f t="shared" si="36"/>
        <v>0</v>
      </c>
      <c r="BH186" s="206">
        <f t="shared" si="37"/>
        <v>0</v>
      </c>
      <c r="BI186" s="206">
        <f t="shared" si="38"/>
        <v>0</v>
      </c>
      <c r="BJ186" s="18" t="s">
        <v>87</v>
      </c>
      <c r="BK186" s="206">
        <f t="shared" si="39"/>
        <v>0</v>
      </c>
      <c r="BL186" s="18" t="s">
        <v>193</v>
      </c>
      <c r="BM186" s="205" t="s">
        <v>2849</v>
      </c>
    </row>
    <row r="187" spans="1:65" s="2" customFormat="1" ht="21.75" customHeight="1">
      <c r="A187" s="35"/>
      <c r="B187" s="36"/>
      <c r="C187" s="193" t="s">
        <v>446</v>
      </c>
      <c r="D187" s="193" t="s">
        <v>180</v>
      </c>
      <c r="E187" s="194" t="s">
        <v>2850</v>
      </c>
      <c r="F187" s="195" t="s">
        <v>2851</v>
      </c>
      <c r="G187" s="196" t="s">
        <v>191</v>
      </c>
      <c r="H187" s="197">
        <v>1</v>
      </c>
      <c r="I187" s="198"/>
      <c r="J187" s="199">
        <f t="shared" si="30"/>
        <v>0</v>
      </c>
      <c r="K187" s="200"/>
      <c r="L187" s="40"/>
      <c r="M187" s="201" t="s">
        <v>1</v>
      </c>
      <c r="N187" s="202" t="s">
        <v>45</v>
      </c>
      <c r="O187" s="72"/>
      <c r="P187" s="203">
        <f t="shared" si="31"/>
        <v>0</v>
      </c>
      <c r="Q187" s="203">
        <v>0</v>
      </c>
      <c r="R187" s="203">
        <f t="shared" si="32"/>
        <v>0</v>
      </c>
      <c r="S187" s="203">
        <v>0</v>
      </c>
      <c r="T187" s="204">
        <f t="shared" si="33"/>
        <v>0</v>
      </c>
      <c r="U187" s="35"/>
      <c r="V187" s="35"/>
      <c r="W187" s="35"/>
      <c r="X187" s="35"/>
      <c r="Y187" s="35"/>
      <c r="Z187" s="35"/>
      <c r="AA187" s="35"/>
      <c r="AB187" s="35"/>
      <c r="AC187" s="35"/>
      <c r="AD187" s="35"/>
      <c r="AE187" s="35"/>
      <c r="AR187" s="205" t="s">
        <v>193</v>
      </c>
      <c r="AT187" s="205" t="s">
        <v>180</v>
      </c>
      <c r="AU187" s="205" t="s">
        <v>89</v>
      </c>
      <c r="AY187" s="18" t="s">
        <v>177</v>
      </c>
      <c r="BE187" s="206">
        <f t="shared" si="34"/>
        <v>0</v>
      </c>
      <c r="BF187" s="206">
        <f t="shared" si="35"/>
        <v>0</v>
      </c>
      <c r="BG187" s="206">
        <f t="shared" si="36"/>
        <v>0</v>
      </c>
      <c r="BH187" s="206">
        <f t="shared" si="37"/>
        <v>0</v>
      </c>
      <c r="BI187" s="206">
        <f t="shared" si="38"/>
        <v>0</v>
      </c>
      <c r="BJ187" s="18" t="s">
        <v>87</v>
      </c>
      <c r="BK187" s="206">
        <f t="shared" si="39"/>
        <v>0</v>
      </c>
      <c r="BL187" s="18" t="s">
        <v>193</v>
      </c>
      <c r="BM187" s="205" t="s">
        <v>2852</v>
      </c>
    </row>
    <row r="188" spans="1:65" s="2" customFormat="1" ht="24.2" customHeight="1">
      <c r="A188" s="35"/>
      <c r="B188" s="36"/>
      <c r="C188" s="193" t="s">
        <v>450</v>
      </c>
      <c r="D188" s="193" t="s">
        <v>180</v>
      </c>
      <c r="E188" s="194" t="s">
        <v>2853</v>
      </c>
      <c r="F188" s="195" t="s">
        <v>2854</v>
      </c>
      <c r="G188" s="196" t="s">
        <v>191</v>
      </c>
      <c r="H188" s="197">
        <v>9</v>
      </c>
      <c r="I188" s="198"/>
      <c r="J188" s="199">
        <f t="shared" si="30"/>
        <v>0</v>
      </c>
      <c r="K188" s="200"/>
      <c r="L188" s="40"/>
      <c r="M188" s="201" t="s">
        <v>1</v>
      </c>
      <c r="N188" s="202" t="s">
        <v>45</v>
      </c>
      <c r="O188" s="72"/>
      <c r="P188" s="203">
        <f t="shared" si="31"/>
        <v>0</v>
      </c>
      <c r="Q188" s="203">
        <v>0</v>
      </c>
      <c r="R188" s="203">
        <f t="shared" si="32"/>
        <v>0</v>
      </c>
      <c r="S188" s="203">
        <v>0</v>
      </c>
      <c r="T188" s="204">
        <f t="shared" si="33"/>
        <v>0</v>
      </c>
      <c r="U188" s="35"/>
      <c r="V188" s="35"/>
      <c r="W188" s="35"/>
      <c r="X188" s="35"/>
      <c r="Y188" s="35"/>
      <c r="Z188" s="35"/>
      <c r="AA188" s="35"/>
      <c r="AB188" s="35"/>
      <c r="AC188" s="35"/>
      <c r="AD188" s="35"/>
      <c r="AE188" s="35"/>
      <c r="AR188" s="205" t="s">
        <v>193</v>
      </c>
      <c r="AT188" s="205" t="s">
        <v>180</v>
      </c>
      <c r="AU188" s="205" t="s">
        <v>89</v>
      </c>
      <c r="AY188" s="18" t="s">
        <v>177</v>
      </c>
      <c r="BE188" s="206">
        <f t="shared" si="34"/>
        <v>0</v>
      </c>
      <c r="BF188" s="206">
        <f t="shared" si="35"/>
        <v>0</v>
      </c>
      <c r="BG188" s="206">
        <f t="shared" si="36"/>
        <v>0</v>
      </c>
      <c r="BH188" s="206">
        <f t="shared" si="37"/>
        <v>0</v>
      </c>
      <c r="BI188" s="206">
        <f t="shared" si="38"/>
        <v>0</v>
      </c>
      <c r="BJ188" s="18" t="s">
        <v>87</v>
      </c>
      <c r="BK188" s="206">
        <f t="shared" si="39"/>
        <v>0</v>
      </c>
      <c r="BL188" s="18" t="s">
        <v>193</v>
      </c>
      <c r="BM188" s="205" t="s">
        <v>2855</v>
      </c>
    </row>
    <row r="189" spans="1:65" s="2" customFormat="1" ht="24.2" customHeight="1">
      <c r="A189" s="35"/>
      <c r="B189" s="36"/>
      <c r="C189" s="193" t="s">
        <v>454</v>
      </c>
      <c r="D189" s="193" t="s">
        <v>180</v>
      </c>
      <c r="E189" s="194" t="s">
        <v>2856</v>
      </c>
      <c r="F189" s="195" t="s">
        <v>2857</v>
      </c>
      <c r="G189" s="196" t="s">
        <v>191</v>
      </c>
      <c r="H189" s="197">
        <v>5</v>
      </c>
      <c r="I189" s="198"/>
      <c r="J189" s="199">
        <f t="shared" si="30"/>
        <v>0</v>
      </c>
      <c r="K189" s="200"/>
      <c r="L189" s="40"/>
      <c r="M189" s="201" t="s">
        <v>1</v>
      </c>
      <c r="N189" s="202" t="s">
        <v>45</v>
      </c>
      <c r="O189" s="72"/>
      <c r="P189" s="203">
        <f t="shared" si="31"/>
        <v>0</v>
      </c>
      <c r="Q189" s="203">
        <v>0</v>
      </c>
      <c r="R189" s="203">
        <f t="shared" si="32"/>
        <v>0</v>
      </c>
      <c r="S189" s="203">
        <v>0</v>
      </c>
      <c r="T189" s="204">
        <f t="shared" si="33"/>
        <v>0</v>
      </c>
      <c r="U189" s="35"/>
      <c r="V189" s="35"/>
      <c r="W189" s="35"/>
      <c r="X189" s="35"/>
      <c r="Y189" s="35"/>
      <c r="Z189" s="35"/>
      <c r="AA189" s="35"/>
      <c r="AB189" s="35"/>
      <c r="AC189" s="35"/>
      <c r="AD189" s="35"/>
      <c r="AE189" s="35"/>
      <c r="AR189" s="205" t="s">
        <v>193</v>
      </c>
      <c r="AT189" s="205" t="s">
        <v>180</v>
      </c>
      <c r="AU189" s="205" t="s">
        <v>89</v>
      </c>
      <c r="AY189" s="18" t="s">
        <v>177</v>
      </c>
      <c r="BE189" s="206">
        <f t="shared" si="34"/>
        <v>0</v>
      </c>
      <c r="BF189" s="206">
        <f t="shared" si="35"/>
        <v>0</v>
      </c>
      <c r="BG189" s="206">
        <f t="shared" si="36"/>
        <v>0</v>
      </c>
      <c r="BH189" s="206">
        <f t="shared" si="37"/>
        <v>0</v>
      </c>
      <c r="BI189" s="206">
        <f t="shared" si="38"/>
        <v>0</v>
      </c>
      <c r="BJ189" s="18" t="s">
        <v>87</v>
      </c>
      <c r="BK189" s="206">
        <f t="shared" si="39"/>
        <v>0</v>
      </c>
      <c r="BL189" s="18" t="s">
        <v>193</v>
      </c>
      <c r="BM189" s="205" t="s">
        <v>2858</v>
      </c>
    </row>
    <row r="190" spans="1:65" s="2" customFormat="1" ht="24.2" customHeight="1">
      <c r="A190" s="35"/>
      <c r="B190" s="36"/>
      <c r="C190" s="193" t="s">
        <v>458</v>
      </c>
      <c r="D190" s="193" t="s">
        <v>180</v>
      </c>
      <c r="E190" s="194" t="s">
        <v>2859</v>
      </c>
      <c r="F190" s="195" t="s">
        <v>2860</v>
      </c>
      <c r="G190" s="196" t="s">
        <v>191</v>
      </c>
      <c r="H190" s="197">
        <v>7</v>
      </c>
      <c r="I190" s="198"/>
      <c r="J190" s="199">
        <f t="shared" si="30"/>
        <v>0</v>
      </c>
      <c r="K190" s="200"/>
      <c r="L190" s="40"/>
      <c r="M190" s="201" t="s">
        <v>1</v>
      </c>
      <c r="N190" s="202" t="s">
        <v>45</v>
      </c>
      <c r="O190" s="72"/>
      <c r="P190" s="203">
        <f t="shared" si="31"/>
        <v>0</v>
      </c>
      <c r="Q190" s="203">
        <v>0</v>
      </c>
      <c r="R190" s="203">
        <f t="shared" si="32"/>
        <v>0</v>
      </c>
      <c r="S190" s="203">
        <v>0</v>
      </c>
      <c r="T190" s="204">
        <f t="shared" si="33"/>
        <v>0</v>
      </c>
      <c r="U190" s="35"/>
      <c r="V190" s="35"/>
      <c r="W190" s="35"/>
      <c r="X190" s="35"/>
      <c r="Y190" s="35"/>
      <c r="Z190" s="35"/>
      <c r="AA190" s="35"/>
      <c r="AB190" s="35"/>
      <c r="AC190" s="35"/>
      <c r="AD190" s="35"/>
      <c r="AE190" s="35"/>
      <c r="AR190" s="205" t="s">
        <v>193</v>
      </c>
      <c r="AT190" s="205" t="s">
        <v>180</v>
      </c>
      <c r="AU190" s="205" t="s">
        <v>89</v>
      </c>
      <c r="AY190" s="18" t="s">
        <v>177</v>
      </c>
      <c r="BE190" s="206">
        <f t="shared" si="34"/>
        <v>0</v>
      </c>
      <c r="BF190" s="206">
        <f t="shared" si="35"/>
        <v>0</v>
      </c>
      <c r="BG190" s="206">
        <f t="shared" si="36"/>
        <v>0</v>
      </c>
      <c r="BH190" s="206">
        <f t="shared" si="37"/>
        <v>0</v>
      </c>
      <c r="BI190" s="206">
        <f t="shared" si="38"/>
        <v>0</v>
      </c>
      <c r="BJ190" s="18" t="s">
        <v>87</v>
      </c>
      <c r="BK190" s="206">
        <f t="shared" si="39"/>
        <v>0</v>
      </c>
      <c r="BL190" s="18" t="s">
        <v>193</v>
      </c>
      <c r="BM190" s="205" t="s">
        <v>2861</v>
      </c>
    </row>
    <row r="191" spans="1:65" s="2" customFormat="1" ht="24.2" customHeight="1">
      <c r="A191" s="35"/>
      <c r="B191" s="36"/>
      <c r="C191" s="193" t="s">
        <v>468</v>
      </c>
      <c r="D191" s="193" t="s">
        <v>180</v>
      </c>
      <c r="E191" s="194" t="s">
        <v>2862</v>
      </c>
      <c r="F191" s="195" t="s">
        <v>2863</v>
      </c>
      <c r="G191" s="196" t="s">
        <v>191</v>
      </c>
      <c r="H191" s="197">
        <v>1</v>
      </c>
      <c r="I191" s="198"/>
      <c r="J191" s="199">
        <f t="shared" si="30"/>
        <v>0</v>
      </c>
      <c r="K191" s="200"/>
      <c r="L191" s="40"/>
      <c r="M191" s="201" t="s">
        <v>1</v>
      </c>
      <c r="N191" s="202" t="s">
        <v>45</v>
      </c>
      <c r="O191" s="72"/>
      <c r="P191" s="203">
        <f t="shared" si="31"/>
        <v>0</v>
      </c>
      <c r="Q191" s="203">
        <v>0</v>
      </c>
      <c r="R191" s="203">
        <f t="shared" si="32"/>
        <v>0</v>
      </c>
      <c r="S191" s="203">
        <v>0</v>
      </c>
      <c r="T191" s="204">
        <f t="shared" si="33"/>
        <v>0</v>
      </c>
      <c r="U191" s="35"/>
      <c r="V191" s="35"/>
      <c r="W191" s="35"/>
      <c r="X191" s="35"/>
      <c r="Y191" s="35"/>
      <c r="Z191" s="35"/>
      <c r="AA191" s="35"/>
      <c r="AB191" s="35"/>
      <c r="AC191" s="35"/>
      <c r="AD191" s="35"/>
      <c r="AE191" s="35"/>
      <c r="AR191" s="205" t="s">
        <v>193</v>
      </c>
      <c r="AT191" s="205" t="s">
        <v>180</v>
      </c>
      <c r="AU191" s="205" t="s">
        <v>89</v>
      </c>
      <c r="AY191" s="18" t="s">
        <v>177</v>
      </c>
      <c r="BE191" s="206">
        <f t="shared" si="34"/>
        <v>0</v>
      </c>
      <c r="BF191" s="206">
        <f t="shared" si="35"/>
        <v>0</v>
      </c>
      <c r="BG191" s="206">
        <f t="shared" si="36"/>
        <v>0</v>
      </c>
      <c r="BH191" s="206">
        <f t="shared" si="37"/>
        <v>0</v>
      </c>
      <c r="BI191" s="206">
        <f t="shared" si="38"/>
        <v>0</v>
      </c>
      <c r="BJ191" s="18" t="s">
        <v>87</v>
      </c>
      <c r="BK191" s="206">
        <f t="shared" si="39"/>
        <v>0</v>
      </c>
      <c r="BL191" s="18" t="s">
        <v>193</v>
      </c>
      <c r="BM191" s="205" t="s">
        <v>2864</v>
      </c>
    </row>
    <row r="192" spans="1:65" s="2" customFormat="1" ht="24.2" customHeight="1">
      <c r="A192" s="35"/>
      <c r="B192" s="36"/>
      <c r="C192" s="193" t="s">
        <v>464</v>
      </c>
      <c r="D192" s="193" t="s">
        <v>180</v>
      </c>
      <c r="E192" s="194" t="s">
        <v>2865</v>
      </c>
      <c r="F192" s="195" t="s">
        <v>2866</v>
      </c>
      <c r="G192" s="196" t="s">
        <v>191</v>
      </c>
      <c r="H192" s="197">
        <v>4</v>
      </c>
      <c r="I192" s="198"/>
      <c r="J192" s="199">
        <f t="shared" si="30"/>
        <v>0</v>
      </c>
      <c r="K192" s="200"/>
      <c r="L192" s="40"/>
      <c r="M192" s="201" t="s">
        <v>1</v>
      </c>
      <c r="N192" s="202" t="s">
        <v>45</v>
      </c>
      <c r="O192" s="72"/>
      <c r="P192" s="203">
        <f t="shared" si="31"/>
        <v>0</v>
      </c>
      <c r="Q192" s="203">
        <v>0</v>
      </c>
      <c r="R192" s="203">
        <f t="shared" si="32"/>
        <v>0</v>
      </c>
      <c r="S192" s="203">
        <v>0</v>
      </c>
      <c r="T192" s="204">
        <f t="shared" si="33"/>
        <v>0</v>
      </c>
      <c r="U192" s="35"/>
      <c r="V192" s="35"/>
      <c r="W192" s="35"/>
      <c r="X192" s="35"/>
      <c r="Y192" s="35"/>
      <c r="Z192" s="35"/>
      <c r="AA192" s="35"/>
      <c r="AB192" s="35"/>
      <c r="AC192" s="35"/>
      <c r="AD192" s="35"/>
      <c r="AE192" s="35"/>
      <c r="AR192" s="205" t="s">
        <v>193</v>
      </c>
      <c r="AT192" s="205" t="s">
        <v>180</v>
      </c>
      <c r="AU192" s="205" t="s">
        <v>89</v>
      </c>
      <c r="AY192" s="18" t="s">
        <v>177</v>
      </c>
      <c r="BE192" s="206">
        <f t="shared" si="34"/>
        <v>0</v>
      </c>
      <c r="BF192" s="206">
        <f t="shared" si="35"/>
        <v>0</v>
      </c>
      <c r="BG192" s="206">
        <f t="shared" si="36"/>
        <v>0</v>
      </c>
      <c r="BH192" s="206">
        <f t="shared" si="37"/>
        <v>0</v>
      </c>
      <c r="BI192" s="206">
        <f t="shared" si="38"/>
        <v>0</v>
      </c>
      <c r="BJ192" s="18" t="s">
        <v>87</v>
      </c>
      <c r="BK192" s="206">
        <f t="shared" si="39"/>
        <v>0</v>
      </c>
      <c r="BL192" s="18" t="s">
        <v>193</v>
      </c>
      <c r="BM192" s="205" t="s">
        <v>2867</v>
      </c>
    </row>
    <row r="193" spans="1:65" s="2" customFormat="1" ht="24.2" customHeight="1">
      <c r="A193" s="35"/>
      <c r="B193" s="36"/>
      <c r="C193" s="193" t="s">
        <v>474</v>
      </c>
      <c r="D193" s="193" t="s">
        <v>180</v>
      </c>
      <c r="E193" s="194" t="s">
        <v>2868</v>
      </c>
      <c r="F193" s="195" t="s">
        <v>2869</v>
      </c>
      <c r="G193" s="196" t="s">
        <v>191</v>
      </c>
      <c r="H193" s="197">
        <v>9</v>
      </c>
      <c r="I193" s="198"/>
      <c r="J193" s="199">
        <f t="shared" si="30"/>
        <v>0</v>
      </c>
      <c r="K193" s="200"/>
      <c r="L193" s="40"/>
      <c r="M193" s="201" t="s">
        <v>1</v>
      </c>
      <c r="N193" s="202" t="s">
        <v>45</v>
      </c>
      <c r="O193" s="72"/>
      <c r="P193" s="203">
        <f t="shared" si="31"/>
        <v>0</v>
      </c>
      <c r="Q193" s="203">
        <v>0</v>
      </c>
      <c r="R193" s="203">
        <f t="shared" si="32"/>
        <v>0</v>
      </c>
      <c r="S193" s="203">
        <v>0</v>
      </c>
      <c r="T193" s="204">
        <f t="shared" si="33"/>
        <v>0</v>
      </c>
      <c r="U193" s="35"/>
      <c r="V193" s="35"/>
      <c r="W193" s="35"/>
      <c r="X193" s="35"/>
      <c r="Y193" s="35"/>
      <c r="Z193" s="35"/>
      <c r="AA193" s="35"/>
      <c r="AB193" s="35"/>
      <c r="AC193" s="35"/>
      <c r="AD193" s="35"/>
      <c r="AE193" s="35"/>
      <c r="AR193" s="205" t="s">
        <v>193</v>
      </c>
      <c r="AT193" s="205" t="s">
        <v>180</v>
      </c>
      <c r="AU193" s="205" t="s">
        <v>89</v>
      </c>
      <c r="AY193" s="18" t="s">
        <v>177</v>
      </c>
      <c r="BE193" s="206">
        <f t="shared" si="34"/>
        <v>0</v>
      </c>
      <c r="BF193" s="206">
        <f t="shared" si="35"/>
        <v>0</v>
      </c>
      <c r="BG193" s="206">
        <f t="shared" si="36"/>
        <v>0</v>
      </c>
      <c r="BH193" s="206">
        <f t="shared" si="37"/>
        <v>0</v>
      </c>
      <c r="BI193" s="206">
        <f t="shared" si="38"/>
        <v>0</v>
      </c>
      <c r="BJ193" s="18" t="s">
        <v>87</v>
      </c>
      <c r="BK193" s="206">
        <f t="shared" si="39"/>
        <v>0</v>
      </c>
      <c r="BL193" s="18" t="s">
        <v>193</v>
      </c>
      <c r="BM193" s="205" t="s">
        <v>2870</v>
      </c>
    </row>
    <row r="194" spans="1:65" s="2" customFormat="1" ht="24.2" customHeight="1">
      <c r="A194" s="35"/>
      <c r="B194" s="36"/>
      <c r="C194" s="193" t="s">
        <v>478</v>
      </c>
      <c r="D194" s="193" t="s">
        <v>180</v>
      </c>
      <c r="E194" s="194" t="s">
        <v>2871</v>
      </c>
      <c r="F194" s="195" t="s">
        <v>2872</v>
      </c>
      <c r="G194" s="196" t="s">
        <v>191</v>
      </c>
      <c r="H194" s="197">
        <v>6</v>
      </c>
      <c r="I194" s="198"/>
      <c r="J194" s="199">
        <f t="shared" si="30"/>
        <v>0</v>
      </c>
      <c r="K194" s="200"/>
      <c r="L194" s="40"/>
      <c r="M194" s="201" t="s">
        <v>1</v>
      </c>
      <c r="N194" s="202" t="s">
        <v>45</v>
      </c>
      <c r="O194" s="72"/>
      <c r="P194" s="203">
        <f t="shared" si="31"/>
        <v>0</v>
      </c>
      <c r="Q194" s="203">
        <v>0</v>
      </c>
      <c r="R194" s="203">
        <f t="shared" si="32"/>
        <v>0</v>
      </c>
      <c r="S194" s="203">
        <v>0</v>
      </c>
      <c r="T194" s="204">
        <f t="shared" si="33"/>
        <v>0</v>
      </c>
      <c r="U194" s="35"/>
      <c r="V194" s="35"/>
      <c r="W194" s="35"/>
      <c r="X194" s="35"/>
      <c r="Y194" s="35"/>
      <c r="Z194" s="35"/>
      <c r="AA194" s="35"/>
      <c r="AB194" s="35"/>
      <c r="AC194" s="35"/>
      <c r="AD194" s="35"/>
      <c r="AE194" s="35"/>
      <c r="AR194" s="205" t="s">
        <v>193</v>
      </c>
      <c r="AT194" s="205" t="s">
        <v>180</v>
      </c>
      <c r="AU194" s="205" t="s">
        <v>89</v>
      </c>
      <c r="AY194" s="18" t="s">
        <v>177</v>
      </c>
      <c r="BE194" s="206">
        <f t="shared" si="34"/>
        <v>0</v>
      </c>
      <c r="BF194" s="206">
        <f t="shared" si="35"/>
        <v>0</v>
      </c>
      <c r="BG194" s="206">
        <f t="shared" si="36"/>
        <v>0</v>
      </c>
      <c r="BH194" s="206">
        <f t="shared" si="37"/>
        <v>0</v>
      </c>
      <c r="BI194" s="206">
        <f t="shared" si="38"/>
        <v>0</v>
      </c>
      <c r="BJ194" s="18" t="s">
        <v>87</v>
      </c>
      <c r="BK194" s="206">
        <f t="shared" si="39"/>
        <v>0</v>
      </c>
      <c r="BL194" s="18" t="s">
        <v>193</v>
      </c>
      <c r="BM194" s="205" t="s">
        <v>2873</v>
      </c>
    </row>
    <row r="195" spans="1:65" s="2" customFormat="1" ht="24.2" customHeight="1">
      <c r="A195" s="35"/>
      <c r="B195" s="36"/>
      <c r="C195" s="193" t="s">
        <v>482</v>
      </c>
      <c r="D195" s="193" t="s">
        <v>180</v>
      </c>
      <c r="E195" s="194" t="s">
        <v>2874</v>
      </c>
      <c r="F195" s="195" t="s">
        <v>2875</v>
      </c>
      <c r="G195" s="196" t="s">
        <v>191</v>
      </c>
      <c r="H195" s="197">
        <v>3</v>
      </c>
      <c r="I195" s="198"/>
      <c r="J195" s="199">
        <f t="shared" si="30"/>
        <v>0</v>
      </c>
      <c r="K195" s="200"/>
      <c r="L195" s="40"/>
      <c r="M195" s="201" t="s">
        <v>1</v>
      </c>
      <c r="N195" s="202" t="s">
        <v>45</v>
      </c>
      <c r="O195" s="72"/>
      <c r="P195" s="203">
        <f t="shared" si="31"/>
        <v>0</v>
      </c>
      <c r="Q195" s="203">
        <v>0</v>
      </c>
      <c r="R195" s="203">
        <f t="shared" si="32"/>
        <v>0</v>
      </c>
      <c r="S195" s="203">
        <v>0</v>
      </c>
      <c r="T195" s="204">
        <f t="shared" si="33"/>
        <v>0</v>
      </c>
      <c r="U195" s="35"/>
      <c r="V195" s="35"/>
      <c r="W195" s="35"/>
      <c r="X195" s="35"/>
      <c r="Y195" s="35"/>
      <c r="Z195" s="35"/>
      <c r="AA195" s="35"/>
      <c r="AB195" s="35"/>
      <c r="AC195" s="35"/>
      <c r="AD195" s="35"/>
      <c r="AE195" s="35"/>
      <c r="AR195" s="205" t="s">
        <v>193</v>
      </c>
      <c r="AT195" s="205" t="s">
        <v>180</v>
      </c>
      <c r="AU195" s="205" t="s">
        <v>89</v>
      </c>
      <c r="AY195" s="18" t="s">
        <v>177</v>
      </c>
      <c r="BE195" s="206">
        <f t="shared" si="34"/>
        <v>0</v>
      </c>
      <c r="BF195" s="206">
        <f t="shared" si="35"/>
        <v>0</v>
      </c>
      <c r="BG195" s="206">
        <f t="shared" si="36"/>
        <v>0</v>
      </c>
      <c r="BH195" s="206">
        <f t="shared" si="37"/>
        <v>0</v>
      </c>
      <c r="BI195" s="206">
        <f t="shared" si="38"/>
        <v>0</v>
      </c>
      <c r="BJ195" s="18" t="s">
        <v>87</v>
      </c>
      <c r="BK195" s="206">
        <f t="shared" si="39"/>
        <v>0</v>
      </c>
      <c r="BL195" s="18" t="s">
        <v>193</v>
      </c>
      <c r="BM195" s="205" t="s">
        <v>2876</v>
      </c>
    </row>
    <row r="196" spans="1:65" s="2" customFormat="1" ht="24.2" customHeight="1">
      <c r="A196" s="35"/>
      <c r="B196" s="36"/>
      <c r="C196" s="193" t="s">
        <v>486</v>
      </c>
      <c r="D196" s="193" t="s">
        <v>180</v>
      </c>
      <c r="E196" s="194" t="s">
        <v>2877</v>
      </c>
      <c r="F196" s="195" t="s">
        <v>2878</v>
      </c>
      <c r="G196" s="196" t="s">
        <v>191</v>
      </c>
      <c r="H196" s="197">
        <v>20</v>
      </c>
      <c r="I196" s="198"/>
      <c r="J196" s="199">
        <f t="shared" si="30"/>
        <v>0</v>
      </c>
      <c r="K196" s="200"/>
      <c r="L196" s="40"/>
      <c r="M196" s="201" t="s">
        <v>1</v>
      </c>
      <c r="N196" s="202" t="s">
        <v>45</v>
      </c>
      <c r="O196" s="72"/>
      <c r="P196" s="203">
        <f t="shared" si="31"/>
        <v>0</v>
      </c>
      <c r="Q196" s="203">
        <v>0</v>
      </c>
      <c r="R196" s="203">
        <f t="shared" si="32"/>
        <v>0</v>
      </c>
      <c r="S196" s="203">
        <v>0</v>
      </c>
      <c r="T196" s="204">
        <f t="shared" si="33"/>
        <v>0</v>
      </c>
      <c r="U196" s="35"/>
      <c r="V196" s="35"/>
      <c r="W196" s="35"/>
      <c r="X196" s="35"/>
      <c r="Y196" s="35"/>
      <c r="Z196" s="35"/>
      <c r="AA196" s="35"/>
      <c r="AB196" s="35"/>
      <c r="AC196" s="35"/>
      <c r="AD196" s="35"/>
      <c r="AE196" s="35"/>
      <c r="AR196" s="205" t="s">
        <v>193</v>
      </c>
      <c r="AT196" s="205" t="s">
        <v>180</v>
      </c>
      <c r="AU196" s="205" t="s">
        <v>89</v>
      </c>
      <c r="AY196" s="18" t="s">
        <v>177</v>
      </c>
      <c r="BE196" s="206">
        <f t="shared" si="34"/>
        <v>0</v>
      </c>
      <c r="BF196" s="206">
        <f t="shared" si="35"/>
        <v>0</v>
      </c>
      <c r="BG196" s="206">
        <f t="shared" si="36"/>
        <v>0</v>
      </c>
      <c r="BH196" s="206">
        <f t="shared" si="37"/>
        <v>0</v>
      </c>
      <c r="BI196" s="206">
        <f t="shared" si="38"/>
        <v>0</v>
      </c>
      <c r="BJ196" s="18" t="s">
        <v>87</v>
      </c>
      <c r="BK196" s="206">
        <f t="shared" si="39"/>
        <v>0</v>
      </c>
      <c r="BL196" s="18" t="s">
        <v>193</v>
      </c>
      <c r="BM196" s="205" t="s">
        <v>2879</v>
      </c>
    </row>
    <row r="197" spans="1:65" s="2" customFormat="1" ht="24.2" customHeight="1">
      <c r="A197" s="35"/>
      <c r="B197" s="36"/>
      <c r="C197" s="193" t="s">
        <v>490</v>
      </c>
      <c r="D197" s="193" t="s">
        <v>180</v>
      </c>
      <c r="E197" s="194" t="s">
        <v>2880</v>
      </c>
      <c r="F197" s="195" t="s">
        <v>2881</v>
      </c>
      <c r="G197" s="196" t="s">
        <v>191</v>
      </c>
      <c r="H197" s="197">
        <v>2</v>
      </c>
      <c r="I197" s="198"/>
      <c r="J197" s="199">
        <f t="shared" si="30"/>
        <v>0</v>
      </c>
      <c r="K197" s="200"/>
      <c r="L197" s="40"/>
      <c r="M197" s="201" t="s">
        <v>1</v>
      </c>
      <c r="N197" s="202" t="s">
        <v>45</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193</v>
      </c>
      <c r="AT197" s="205" t="s">
        <v>180</v>
      </c>
      <c r="AU197" s="205" t="s">
        <v>89</v>
      </c>
      <c r="AY197" s="18" t="s">
        <v>177</v>
      </c>
      <c r="BE197" s="206">
        <f t="shared" si="34"/>
        <v>0</v>
      </c>
      <c r="BF197" s="206">
        <f t="shared" si="35"/>
        <v>0</v>
      </c>
      <c r="BG197" s="206">
        <f t="shared" si="36"/>
        <v>0</v>
      </c>
      <c r="BH197" s="206">
        <f t="shared" si="37"/>
        <v>0</v>
      </c>
      <c r="BI197" s="206">
        <f t="shared" si="38"/>
        <v>0</v>
      </c>
      <c r="BJ197" s="18" t="s">
        <v>87</v>
      </c>
      <c r="BK197" s="206">
        <f t="shared" si="39"/>
        <v>0</v>
      </c>
      <c r="BL197" s="18" t="s">
        <v>193</v>
      </c>
      <c r="BM197" s="205" t="s">
        <v>2882</v>
      </c>
    </row>
    <row r="198" spans="1:65" s="2" customFormat="1" ht="24.2" customHeight="1">
      <c r="A198" s="35"/>
      <c r="B198" s="36"/>
      <c r="C198" s="193" t="s">
        <v>492</v>
      </c>
      <c r="D198" s="193" t="s">
        <v>180</v>
      </c>
      <c r="E198" s="194" t="s">
        <v>2883</v>
      </c>
      <c r="F198" s="195" t="s">
        <v>2884</v>
      </c>
      <c r="G198" s="196" t="s">
        <v>191</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193</v>
      </c>
      <c r="AT198" s="205" t="s">
        <v>180</v>
      </c>
      <c r="AU198" s="205" t="s">
        <v>89</v>
      </c>
      <c r="AY198" s="18" t="s">
        <v>177</v>
      </c>
      <c r="BE198" s="206">
        <f t="shared" si="34"/>
        <v>0</v>
      </c>
      <c r="BF198" s="206">
        <f t="shared" si="35"/>
        <v>0</v>
      </c>
      <c r="BG198" s="206">
        <f t="shared" si="36"/>
        <v>0</v>
      </c>
      <c r="BH198" s="206">
        <f t="shared" si="37"/>
        <v>0</v>
      </c>
      <c r="BI198" s="206">
        <f t="shared" si="38"/>
        <v>0</v>
      </c>
      <c r="BJ198" s="18" t="s">
        <v>87</v>
      </c>
      <c r="BK198" s="206">
        <f t="shared" si="39"/>
        <v>0</v>
      </c>
      <c r="BL198" s="18" t="s">
        <v>193</v>
      </c>
      <c r="BM198" s="205" t="s">
        <v>2885</v>
      </c>
    </row>
    <row r="199" spans="1:65" s="2" customFormat="1" ht="24.2" customHeight="1">
      <c r="A199" s="35"/>
      <c r="B199" s="36"/>
      <c r="C199" s="193" t="s">
        <v>498</v>
      </c>
      <c r="D199" s="193" t="s">
        <v>180</v>
      </c>
      <c r="E199" s="194" t="s">
        <v>2886</v>
      </c>
      <c r="F199" s="195" t="s">
        <v>2887</v>
      </c>
      <c r="G199" s="196" t="s">
        <v>191</v>
      </c>
      <c r="H199" s="197">
        <v>2</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193</v>
      </c>
      <c r="AT199" s="205" t="s">
        <v>180</v>
      </c>
      <c r="AU199" s="205" t="s">
        <v>89</v>
      </c>
      <c r="AY199" s="18" t="s">
        <v>177</v>
      </c>
      <c r="BE199" s="206">
        <f t="shared" si="34"/>
        <v>0</v>
      </c>
      <c r="BF199" s="206">
        <f t="shared" si="35"/>
        <v>0</v>
      </c>
      <c r="BG199" s="206">
        <f t="shared" si="36"/>
        <v>0</v>
      </c>
      <c r="BH199" s="206">
        <f t="shared" si="37"/>
        <v>0</v>
      </c>
      <c r="BI199" s="206">
        <f t="shared" si="38"/>
        <v>0</v>
      </c>
      <c r="BJ199" s="18" t="s">
        <v>87</v>
      </c>
      <c r="BK199" s="206">
        <f t="shared" si="39"/>
        <v>0</v>
      </c>
      <c r="BL199" s="18" t="s">
        <v>193</v>
      </c>
      <c r="BM199" s="205" t="s">
        <v>2888</v>
      </c>
    </row>
    <row r="200" spans="1:65" s="2" customFormat="1" ht="24.2" customHeight="1">
      <c r="A200" s="35"/>
      <c r="B200" s="36"/>
      <c r="C200" s="193" t="s">
        <v>502</v>
      </c>
      <c r="D200" s="193" t="s">
        <v>180</v>
      </c>
      <c r="E200" s="194" t="s">
        <v>2889</v>
      </c>
      <c r="F200" s="195" t="s">
        <v>2890</v>
      </c>
      <c r="G200" s="196" t="s">
        <v>191</v>
      </c>
      <c r="H200" s="197">
        <v>3</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193</v>
      </c>
      <c r="AT200" s="205" t="s">
        <v>180</v>
      </c>
      <c r="AU200" s="205" t="s">
        <v>89</v>
      </c>
      <c r="AY200" s="18" t="s">
        <v>177</v>
      </c>
      <c r="BE200" s="206">
        <f t="shared" si="34"/>
        <v>0</v>
      </c>
      <c r="BF200" s="206">
        <f t="shared" si="35"/>
        <v>0</v>
      </c>
      <c r="BG200" s="206">
        <f t="shared" si="36"/>
        <v>0</v>
      </c>
      <c r="BH200" s="206">
        <f t="shared" si="37"/>
        <v>0</v>
      </c>
      <c r="BI200" s="206">
        <f t="shared" si="38"/>
        <v>0</v>
      </c>
      <c r="BJ200" s="18" t="s">
        <v>87</v>
      </c>
      <c r="BK200" s="206">
        <f t="shared" si="39"/>
        <v>0</v>
      </c>
      <c r="BL200" s="18" t="s">
        <v>193</v>
      </c>
      <c r="BM200" s="205" t="s">
        <v>2891</v>
      </c>
    </row>
    <row r="201" spans="1:65" s="2" customFormat="1" ht="24.2" customHeight="1">
      <c r="A201" s="35"/>
      <c r="B201" s="36"/>
      <c r="C201" s="193" t="s">
        <v>507</v>
      </c>
      <c r="D201" s="193" t="s">
        <v>180</v>
      </c>
      <c r="E201" s="194" t="s">
        <v>2892</v>
      </c>
      <c r="F201" s="195" t="s">
        <v>2893</v>
      </c>
      <c r="G201" s="196" t="s">
        <v>191</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193</v>
      </c>
      <c r="AT201" s="205" t="s">
        <v>180</v>
      </c>
      <c r="AU201" s="205" t="s">
        <v>89</v>
      </c>
      <c r="AY201" s="18" t="s">
        <v>177</v>
      </c>
      <c r="BE201" s="206">
        <f t="shared" si="34"/>
        <v>0</v>
      </c>
      <c r="BF201" s="206">
        <f t="shared" si="35"/>
        <v>0</v>
      </c>
      <c r="BG201" s="206">
        <f t="shared" si="36"/>
        <v>0</v>
      </c>
      <c r="BH201" s="206">
        <f t="shared" si="37"/>
        <v>0</v>
      </c>
      <c r="BI201" s="206">
        <f t="shared" si="38"/>
        <v>0</v>
      </c>
      <c r="BJ201" s="18" t="s">
        <v>87</v>
      </c>
      <c r="BK201" s="206">
        <f t="shared" si="39"/>
        <v>0</v>
      </c>
      <c r="BL201" s="18" t="s">
        <v>193</v>
      </c>
      <c r="BM201" s="205" t="s">
        <v>2894</v>
      </c>
    </row>
    <row r="202" spans="1:65" s="2" customFormat="1" ht="21.75" customHeight="1">
      <c r="A202" s="35"/>
      <c r="B202" s="36"/>
      <c r="C202" s="193" t="s">
        <v>512</v>
      </c>
      <c r="D202" s="193" t="s">
        <v>180</v>
      </c>
      <c r="E202" s="194" t="s">
        <v>2895</v>
      </c>
      <c r="F202" s="195" t="s">
        <v>2896</v>
      </c>
      <c r="G202" s="196" t="s">
        <v>191</v>
      </c>
      <c r="H202" s="197">
        <v>5</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193</v>
      </c>
      <c r="AT202" s="205" t="s">
        <v>180</v>
      </c>
      <c r="AU202" s="205" t="s">
        <v>89</v>
      </c>
      <c r="AY202" s="18" t="s">
        <v>177</v>
      </c>
      <c r="BE202" s="206">
        <f t="shared" si="34"/>
        <v>0</v>
      </c>
      <c r="BF202" s="206">
        <f t="shared" si="35"/>
        <v>0</v>
      </c>
      <c r="BG202" s="206">
        <f t="shared" si="36"/>
        <v>0</v>
      </c>
      <c r="BH202" s="206">
        <f t="shared" si="37"/>
        <v>0</v>
      </c>
      <c r="BI202" s="206">
        <f t="shared" si="38"/>
        <v>0</v>
      </c>
      <c r="BJ202" s="18" t="s">
        <v>87</v>
      </c>
      <c r="BK202" s="206">
        <f t="shared" si="39"/>
        <v>0</v>
      </c>
      <c r="BL202" s="18" t="s">
        <v>193</v>
      </c>
      <c r="BM202" s="205" t="s">
        <v>2897</v>
      </c>
    </row>
    <row r="203" spans="1:65" s="2" customFormat="1" ht="21.75" customHeight="1">
      <c r="A203" s="35"/>
      <c r="B203" s="36"/>
      <c r="C203" s="193" t="s">
        <v>516</v>
      </c>
      <c r="D203" s="193" t="s">
        <v>180</v>
      </c>
      <c r="E203" s="194" t="s">
        <v>2898</v>
      </c>
      <c r="F203" s="195" t="s">
        <v>2899</v>
      </c>
      <c r="G203" s="196" t="s">
        <v>191</v>
      </c>
      <c r="H203" s="197">
        <v>4</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193</v>
      </c>
      <c r="AT203" s="205" t="s">
        <v>180</v>
      </c>
      <c r="AU203" s="205" t="s">
        <v>89</v>
      </c>
      <c r="AY203" s="18" t="s">
        <v>177</v>
      </c>
      <c r="BE203" s="206">
        <f t="shared" si="34"/>
        <v>0</v>
      </c>
      <c r="BF203" s="206">
        <f t="shared" si="35"/>
        <v>0</v>
      </c>
      <c r="BG203" s="206">
        <f t="shared" si="36"/>
        <v>0</v>
      </c>
      <c r="BH203" s="206">
        <f t="shared" si="37"/>
        <v>0</v>
      </c>
      <c r="BI203" s="206">
        <f t="shared" si="38"/>
        <v>0</v>
      </c>
      <c r="BJ203" s="18" t="s">
        <v>87</v>
      </c>
      <c r="BK203" s="206">
        <f t="shared" si="39"/>
        <v>0</v>
      </c>
      <c r="BL203" s="18" t="s">
        <v>193</v>
      </c>
      <c r="BM203" s="205" t="s">
        <v>2900</v>
      </c>
    </row>
    <row r="204" spans="1:65" s="2" customFormat="1" ht="24.2" customHeight="1">
      <c r="A204" s="35"/>
      <c r="B204" s="36"/>
      <c r="C204" s="193" t="s">
        <v>520</v>
      </c>
      <c r="D204" s="193" t="s">
        <v>180</v>
      </c>
      <c r="E204" s="194" t="s">
        <v>2901</v>
      </c>
      <c r="F204" s="195" t="s">
        <v>2902</v>
      </c>
      <c r="G204" s="196" t="s">
        <v>191</v>
      </c>
      <c r="H204" s="197">
        <v>6</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193</v>
      </c>
      <c r="AT204" s="205" t="s">
        <v>180</v>
      </c>
      <c r="AU204" s="205" t="s">
        <v>89</v>
      </c>
      <c r="AY204" s="18" t="s">
        <v>177</v>
      </c>
      <c r="BE204" s="206">
        <f t="shared" si="34"/>
        <v>0</v>
      </c>
      <c r="BF204" s="206">
        <f t="shared" si="35"/>
        <v>0</v>
      </c>
      <c r="BG204" s="206">
        <f t="shared" si="36"/>
        <v>0</v>
      </c>
      <c r="BH204" s="206">
        <f t="shared" si="37"/>
        <v>0</v>
      </c>
      <c r="BI204" s="206">
        <f t="shared" si="38"/>
        <v>0</v>
      </c>
      <c r="BJ204" s="18" t="s">
        <v>87</v>
      </c>
      <c r="BK204" s="206">
        <f t="shared" si="39"/>
        <v>0</v>
      </c>
      <c r="BL204" s="18" t="s">
        <v>193</v>
      </c>
      <c r="BM204" s="205" t="s">
        <v>2903</v>
      </c>
    </row>
    <row r="205" spans="1:65" s="2" customFormat="1" ht="24.2" customHeight="1">
      <c r="A205" s="35"/>
      <c r="B205" s="36"/>
      <c r="C205" s="193" t="s">
        <v>524</v>
      </c>
      <c r="D205" s="193" t="s">
        <v>180</v>
      </c>
      <c r="E205" s="194" t="s">
        <v>2904</v>
      </c>
      <c r="F205" s="195" t="s">
        <v>2905</v>
      </c>
      <c r="G205" s="196" t="s">
        <v>191</v>
      </c>
      <c r="H205" s="197">
        <v>5</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193</v>
      </c>
      <c r="AT205" s="205" t="s">
        <v>180</v>
      </c>
      <c r="AU205" s="205" t="s">
        <v>89</v>
      </c>
      <c r="AY205" s="18" t="s">
        <v>177</v>
      </c>
      <c r="BE205" s="206">
        <f t="shared" si="34"/>
        <v>0</v>
      </c>
      <c r="BF205" s="206">
        <f t="shared" si="35"/>
        <v>0</v>
      </c>
      <c r="BG205" s="206">
        <f t="shared" si="36"/>
        <v>0</v>
      </c>
      <c r="BH205" s="206">
        <f t="shared" si="37"/>
        <v>0</v>
      </c>
      <c r="BI205" s="206">
        <f t="shared" si="38"/>
        <v>0</v>
      </c>
      <c r="BJ205" s="18" t="s">
        <v>87</v>
      </c>
      <c r="BK205" s="206">
        <f t="shared" si="39"/>
        <v>0</v>
      </c>
      <c r="BL205" s="18" t="s">
        <v>193</v>
      </c>
      <c r="BM205" s="205" t="s">
        <v>2906</v>
      </c>
    </row>
    <row r="206" spans="1:65" s="2" customFormat="1" ht="21.75" customHeight="1">
      <c r="A206" s="35"/>
      <c r="B206" s="36"/>
      <c r="C206" s="193" t="s">
        <v>528</v>
      </c>
      <c r="D206" s="193" t="s">
        <v>180</v>
      </c>
      <c r="E206" s="194" t="s">
        <v>2907</v>
      </c>
      <c r="F206" s="195" t="s">
        <v>2908</v>
      </c>
      <c r="G206" s="196" t="s">
        <v>191</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193</v>
      </c>
      <c r="AT206" s="205" t="s">
        <v>180</v>
      </c>
      <c r="AU206" s="205" t="s">
        <v>89</v>
      </c>
      <c r="AY206" s="18" t="s">
        <v>177</v>
      </c>
      <c r="BE206" s="206">
        <f t="shared" si="34"/>
        <v>0</v>
      </c>
      <c r="BF206" s="206">
        <f t="shared" si="35"/>
        <v>0</v>
      </c>
      <c r="BG206" s="206">
        <f t="shared" si="36"/>
        <v>0</v>
      </c>
      <c r="BH206" s="206">
        <f t="shared" si="37"/>
        <v>0</v>
      </c>
      <c r="BI206" s="206">
        <f t="shared" si="38"/>
        <v>0</v>
      </c>
      <c r="BJ206" s="18" t="s">
        <v>87</v>
      </c>
      <c r="BK206" s="206">
        <f t="shared" si="39"/>
        <v>0</v>
      </c>
      <c r="BL206" s="18" t="s">
        <v>193</v>
      </c>
      <c r="BM206" s="205" t="s">
        <v>2909</v>
      </c>
    </row>
    <row r="207" spans="1:65" s="2" customFormat="1" ht="24.2" customHeight="1">
      <c r="A207" s="35"/>
      <c r="B207" s="36"/>
      <c r="C207" s="193" t="s">
        <v>533</v>
      </c>
      <c r="D207" s="193" t="s">
        <v>180</v>
      </c>
      <c r="E207" s="194" t="s">
        <v>2910</v>
      </c>
      <c r="F207" s="195" t="s">
        <v>2911</v>
      </c>
      <c r="G207" s="196" t="s">
        <v>191</v>
      </c>
      <c r="H207" s="197">
        <v>1</v>
      </c>
      <c r="I207" s="198"/>
      <c r="J207" s="199">
        <f t="shared" si="30"/>
        <v>0</v>
      </c>
      <c r="K207" s="200"/>
      <c r="L207" s="40"/>
      <c r="M207" s="201" t="s">
        <v>1</v>
      </c>
      <c r="N207" s="202" t="s">
        <v>45</v>
      </c>
      <c r="O207" s="72"/>
      <c r="P207" s="203">
        <f t="shared" si="31"/>
        <v>0</v>
      </c>
      <c r="Q207" s="203">
        <v>0</v>
      </c>
      <c r="R207" s="203">
        <f t="shared" si="32"/>
        <v>0</v>
      </c>
      <c r="S207" s="203">
        <v>0</v>
      </c>
      <c r="T207" s="204">
        <f t="shared" si="33"/>
        <v>0</v>
      </c>
      <c r="U207" s="35"/>
      <c r="V207" s="35"/>
      <c r="W207" s="35"/>
      <c r="X207" s="35"/>
      <c r="Y207" s="35"/>
      <c r="Z207" s="35"/>
      <c r="AA207" s="35"/>
      <c r="AB207" s="35"/>
      <c r="AC207" s="35"/>
      <c r="AD207" s="35"/>
      <c r="AE207" s="35"/>
      <c r="AR207" s="205" t="s">
        <v>193</v>
      </c>
      <c r="AT207" s="205" t="s">
        <v>180</v>
      </c>
      <c r="AU207" s="205" t="s">
        <v>89</v>
      </c>
      <c r="AY207" s="18" t="s">
        <v>177</v>
      </c>
      <c r="BE207" s="206">
        <f t="shared" si="34"/>
        <v>0</v>
      </c>
      <c r="BF207" s="206">
        <f t="shared" si="35"/>
        <v>0</v>
      </c>
      <c r="BG207" s="206">
        <f t="shared" si="36"/>
        <v>0</v>
      </c>
      <c r="BH207" s="206">
        <f t="shared" si="37"/>
        <v>0</v>
      </c>
      <c r="BI207" s="206">
        <f t="shared" si="38"/>
        <v>0</v>
      </c>
      <c r="BJ207" s="18" t="s">
        <v>87</v>
      </c>
      <c r="BK207" s="206">
        <f t="shared" si="39"/>
        <v>0</v>
      </c>
      <c r="BL207" s="18" t="s">
        <v>193</v>
      </c>
      <c r="BM207" s="205" t="s">
        <v>2912</v>
      </c>
    </row>
    <row r="208" spans="1:65" s="2" customFormat="1" ht="24.2" customHeight="1">
      <c r="A208" s="35"/>
      <c r="B208" s="36"/>
      <c r="C208" s="193" t="s">
        <v>539</v>
      </c>
      <c r="D208" s="193" t="s">
        <v>180</v>
      </c>
      <c r="E208" s="194" t="s">
        <v>2913</v>
      </c>
      <c r="F208" s="195" t="s">
        <v>2914</v>
      </c>
      <c r="G208" s="196" t="s">
        <v>191</v>
      </c>
      <c r="H208" s="197">
        <v>18</v>
      </c>
      <c r="I208" s="198"/>
      <c r="J208" s="199">
        <f t="shared" si="30"/>
        <v>0</v>
      </c>
      <c r="K208" s="200"/>
      <c r="L208" s="40"/>
      <c r="M208" s="201" t="s">
        <v>1</v>
      </c>
      <c r="N208" s="202" t="s">
        <v>45</v>
      </c>
      <c r="O208" s="72"/>
      <c r="P208" s="203">
        <f t="shared" si="31"/>
        <v>0</v>
      </c>
      <c r="Q208" s="203">
        <v>0</v>
      </c>
      <c r="R208" s="203">
        <f t="shared" si="32"/>
        <v>0</v>
      </c>
      <c r="S208" s="203">
        <v>0</v>
      </c>
      <c r="T208" s="204">
        <f t="shared" si="33"/>
        <v>0</v>
      </c>
      <c r="U208" s="35"/>
      <c r="V208" s="35"/>
      <c r="W208" s="35"/>
      <c r="X208" s="35"/>
      <c r="Y208" s="35"/>
      <c r="Z208" s="35"/>
      <c r="AA208" s="35"/>
      <c r="AB208" s="35"/>
      <c r="AC208" s="35"/>
      <c r="AD208" s="35"/>
      <c r="AE208" s="35"/>
      <c r="AR208" s="205" t="s">
        <v>193</v>
      </c>
      <c r="AT208" s="205" t="s">
        <v>180</v>
      </c>
      <c r="AU208" s="205" t="s">
        <v>89</v>
      </c>
      <c r="AY208" s="18" t="s">
        <v>177</v>
      </c>
      <c r="BE208" s="206">
        <f t="shared" si="34"/>
        <v>0</v>
      </c>
      <c r="BF208" s="206">
        <f t="shared" si="35"/>
        <v>0</v>
      </c>
      <c r="BG208" s="206">
        <f t="shared" si="36"/>
        <v>0</v>
      </c>
      <c r="BH208" s="206">
        <f t="shared" si="37"/>
        <v>0</v>
      </c>
      <c r="BI208" s="206">
        <f t="shared" si="38"/>
        <v>0</v>
      </c>
      <c r="BJ208" s="18" t="s">
        <v>87</v>
      </c>
      <c r="BK208" s="206">
        <f t="shared" si="39"/>
        <v>0</v>
      </c>
      <c r="BL208" s="18" t="s">
        <v>193</v>
      </c>
      <c r="BM208" s="205" t="s">
        <v>2915</v>
      </c>
    </row>
    <row r="209" spans="1:65" s="2" customFormat="1" ht="21.75" customHeight="1">
      <c r="A209" s="35"/>
      <c r="B209" s="36"/>
      <c r="C209" s="193" t="s">
        <v>543</v>
      </c>
      <c r="D209" s="193" t="s">
        <v>180</v>
      </c>
      <c r="E209" s="194" t="s">
        <v>2916</v>
      </c>
      <c r="F209" s="195" t="s">
        <v>2917</v>
      </c>
      <c r="G209" s="196" t="s">
        <v>380</v>
      </c>
      <c r="H209" s="197">
        <v>7.2999999999999995E-2</v>
      </c>
      <c r="I209" s="198"/>
      <c r="J209" s="199">
        <f t="shared" si="30"/>
        <v>0</v>
      </c>
      <c r="K209" s="200"/>
      <c r="L209" s="40"/>
      <c r="M209" s="201" t="s">
        <v>1</v>
      </c>
      <c r="N209" s="202" t="s">
        <v>45</v>
      </c>
      <c r="O209" s="72"/>
      <c r="P209" s="203">
        <f t="shared" si="31"/>
        <v>0</v>
      </c>
      <c r="Q209" s="203">
        <v>0</v>
      </c>
      <c r="R209" s="203">
        <f t="shared" si="32"/>
        <v>0</v>
      </c>
      <c r="S209" s="203">
        <v>0</v>
      </c>
      <c r="T209" s="204">
        <f t="shared" si="33"/>
        <v>0</v>
      </c>
      <c r="U209" s="35"/>
      <c r="V209" s="35"/>
      <c r="W209" s="35"/>
      <c r="X209" s="35"/>
      <c r="Y209" s="35"/>
      <c r="Z209" s="35"/>
      <c r="AA209" s="35"/>
      <c r="AB209" s="35"/>
      <c r="AC209" s="35"/>
      <c r="AD209" s="35"/>
      <c r="AE209" s="35"/>
      <c r="AR209" s="205" t="s">
        <v>193</v>
      </c>
      <c r="AT209" s="205" t="s">
        <v>180</v>
      </c>
      <c r="AU209" s="205" t="s">
        <v>89</v>
      </c>
      <c r="AY209" s="18" t="s">
        <v>177</v>
      </c>
      <c r="BE209" s="206">
        <f t="shared" si="34"/>
        <v>0</v>
      </c>
      <c r="BF209" s="206">
        <f t="shared" si="35"/>
        <v>0</v>
      </c>
      <c r="BG209" s="206">
        <f t="shared" si="36"/>
        <v>0</v>
      </c>
      <c r="BH209" s="206">
        <f t="shared" si="37"/>
        <v>0</v>
      </c>
      <c r="BI209" s="206">
        <f t="shared" si="38"/>
        <v>0</v>
      </c>
      <c r="BJ209" s="18" t="s">
        <v>87</v>
      </c>
      <c r="BK209" s="206">
        <f t="shared" si="39"/>
        <v>0</v>
      </c>
      <c r="BL209" s="18" t="s">
        <v>193</v>
      </c>
      <c r="BM209" s="205" t="s">
        <v>2918</v>
      </c>
    </row>
    <row r="210" spans="1:65" s="12" customFormat="1" ht="22.9" customHeight="1">
      <c r="B210" s="177"/>
      <c r="C210" s="178"/>
      <c r="D210" s="179" t="s">
        <v>79</v>
      </c>
      <c r="E210" s="191" t="s">
        <v>2919</v>
      </c>
      <c r="F210" s="191" t="s">
        <v>2920</v>
      </c>
      <c r="G210" s="178"/>
      <c r="H210" s="178"/>
      <c r="I210" s="181"/>
      <c r="J210" s="192">
        <f>BK210</f>
        <v>0</v>
      </c>
      <c r="K210" s="178"/>
      <c r="L210" s="183"/>
      <c r="M210" s="184"/>
      <c r="N210" s="185"/>
      <c r="O210" s="185"/>
      <c r="P210" s="186">
        <f>SUM(P211:P227)</f>
        <v>0</v>
      </c>
      <c r="Q210" s="185"/>
      <c r="R210" s="186">
        <f>SUM(R211:R227)</f>
        <v>0</v>
      </c>
      <c r="S210" s="185"/>
      <c r="T210" s="187">
        <f>SUM(T211:T227)</f>
        <v>0</v>
      </c>
      <c r="AR210" s="188" t="s">
        <v>89</v>
      </c>
      <c r="AT210" s="189" t="s">
        <v>79</v>
      </c>
      <c r="AU210" s="189" t="s">
        <v>87</v>
      </c>
      <c r="AY210" s="188" t="s">
        <v>177</v>
      </c>
      <c r="BK210" s="190">
        <f>SUM(BK211:BK227)</f>
        <v>0</v>
      </c>
    </row>
    <row r="211" spans="1:65" s="2" customFormat="1" ht="33" customHeight="1">
      <c r="A211" s="35"/>
      <c r="B211" s="36"/>
      <c r="C211" s="193" t="s">
        <v>547</v>
      </c>
      <c r="D211" s="193" t="s">
        <v>180</v>
      </c>
      <c r="E211" s="194" t="s">
        <v>2921</v>
      </c>
      <c r="F211" s="195" t="s">
        <v>2922</v>
      </c>
      <c r="G211" s="196" t="s">
        <v>191</v>
      </c>
      <c r="H211" s="197">
        <v>1</v>
      </c>
      <c r="I211" s="198"/>
      <c r="J211" s="199">
        <f t="shared" ref="J211:J227" si="40">ROUND(I211*H211,2)</f>
        <v>0</v>
      </c>
      <c r="K211" s="200"/>
      <c r="L211" s="40"/>
      <c r="M211" s="201" t="s">
        <v>1</v>
      </c>
      <c r="N211" s="202" t="s">
        <v>45</v>
      </c>
      <c r="O211" s="72"/>
      <c r="P211" s="203">
        <f t="shared" ref="P211:P227" si="41">O211*H211</f>
        <v>0</v>
      </c>
      <c r="Q211" s="203">
        <v>0</v>
      </c>
      <c r="R211" s="203">
        <f t="shared" ref="R211:R227" si="42">Q211*H211</f>
        <v>0</v>
      </c>
      <c r="S211" s="203">
        <v>0</v>
      </c>
      <c r="T211" s="204">
        <f t="shared" ref="T211:T227" si="43">S211*H211</f>
        <v>0</v>
      </c>
      <c r="U211" s="35"/>
      <c r="V211" s="35"/>
      <c r="W211" s="35"/>
      <c r="X211" s="35"/>
      <c r="Y211" s="35"/>
      <c r="Z211" s="35"/>
      <c r="AA211" s="35"/>
      <c r="AB211" s="35"/>
      <c r="AC211" s="35"/>
      <c r="AD211" s="35"/>
      <c r="AE211" s="35"/>
      <c r="AR211" s="205" t="s">
        <v>193</v>
      </c>
      <c r="AT211" s="205" t="s">
        <v>180</v>
      </c>
      <c r="AU211" s="205" t="s">
        <v>89</v>
      </c>
      <c r="AY211" s="18" t="s">
        <v>177</v>
      </c>
      <c r="BE211" s="206">
        <f t="shared" ref="BE211:BE227" si="44">IF(N211="základní",J211,0)</f>
        <v>0</v>
      </c>
      <c r="BF211" s="206">
        <f t="shared" ref="BF211:BF227" si="45">IF(N211="snížená",J211,0)</f>
        <v>0</v>
      </c>
      <c r="BG211" s="206">
        <f t="shared" ref="BG211:BG227" si="46">IF(N211="zákl. přenesená",J211,0)</f>
        <v>0</v>
      </c>
      <c r="BH211" s="206">
        <f t="shared" ref="BH211:BH227" si="47">IF(N211="sníž. přenesená",J211,0)</f>
        <v>0</v>
      </c>
      <c r="BI211" s="206">
        <f t="shared" ref="BI211:BI227" si="48">IF(N211="nulová",J211,0)</f>
        <v>0</v>
      </c>
      <c r="BJ211" s="18" t="s">
        <v>87</v>
      </c>
      <c r="BK211" s="206">
        <f t="shared" ref="BK211:BK227" si="49">ROUND(I211*H211,2)</f>
        <v>0</v>
      </c>
      <c r="BL211" s="18" t="s">
        <v>193</v>
      </c>
      <c r="BM211" s="205" t="s">
        <v>2923</v>
      </c>
    </row>
    <row r="212" spans="1:65" s="2" customFormat="1" ht="33" customHeight="1">
      <c r="A212" s="35"/>
      <c r="B212" s="36"/>
      <c r="C212" s="193" t="s">
        <v>554</v>
      </c>
      <c r="D212" s="193" t="s">
        <v>180</v>
      </c>
      <c r="E212" s="194" t="s">
        <v>2924</v>
      </c>
      <c r="F212" s="195" t="s">
        <v>2925</v>
      </c>
      <c r="G212" s="196" t="s">
        <v>191</v>
      </c>
      <c r="H212" s="197">
        <v>1</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193</v>
      </c>
      <c r="AT212" s="205" t="s">
        <v>180</v>
      </c>
      <c r="AU212" s="205" t="s">
        <v>89</v>
      </c>
      <c r="AY212" s="18" t="s">
        <v>177</v>
      </c>
      <c r="BE212" s="206">
        <f t="shared" si="44"/>
        <v>0</v>
      </c>
      <c r="BF212" s="206">
        <f t="shared" si="45"/>
        <v>0</v>
      </c>
      <c r="BG212" s="206">
        <f t="shared" si="46"/>
        <v>0</v>
      </c>
      <c r="BH212" s="206">
        <f t="shared" si="47"/>
        <v>0</v>
      </c>
      <c r="BI212" s="206">
        <f t="shared" si="48"/>
        <v>0</v>
      </c>
      <c r="BJ212" s="18" t="s">
        <v>87</v>
      </c>
      <c r="BK212" s="206">
        <f t="shared" si="49"/>
        <v>0</v>
      </c>
      <c r="BL212" s="18" t="s">
        <v>193</v>
      </c>
      <c r="BM212" s="205" t="s">
        <v>2926</v>
      </c>
    </row>
    <row r="213" spans="1:65" s="2" customFormat="1" ht="33" customHeight="1">
      <c r="A213" s="35"/>
      <c r="B213" s="36"/>
      <c r="C213" s="193" t="s">
        <v>559</v>
      </c>
      <c r="D213" s="193" t="s">
        <v>180</v>
      </c>
      <c r="E213" s="194" t="s">
        <v>2927</v>
      </c>
      <c r="F213" s="195" t="s">
        <v>2928</v>
      </c>
      <c r="G213" s="196" t="s">
        <v>191</v>
      </c>
      <c r="H213" s="197">
        <v>1</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193</v>
      </c>
      <c r="AT213" s="205" t="s">
        <v>180</v>
      </c>
      <c r="AU213" s="205" t="s">
        <v>89</v>
      </c>
      <c r="AY213" s="18" t="s">
        <v>177</v>
      </c>
      <c r="BE213" s="206">
        <f t="shared" si="44"/>
        <v>0</v>
      </c>
      <c r="BF213" s="206">
        <f t="shared" si="45"/>
        <v>0</v>
      </c>
      <c r="BG213" s="206">
        <f t="shared" si="46"/>
        <v>0</v>
      </c>
      <c r="BH213" s="206">
        <f t="shared" si="47"/>
        <v>0</v>
      </c>
      <c r="BI213" s="206">
        <f t="shared" si="48"/>
        <v>0</v>
      </c>
      <c r="BJ213" s="18" t="s">
        <v>87</v>
      </c>
      <c r="BK213" s="206">
        <f t="shared" si="49"/>
        <v>0</v>
      </c>
      <c r="BL213" s="18" t="s">
        <v>193</v>
      </c>
      <c r="BM213" s="205" t="s">
        <v>2929</v>
      </c>
    </row>
    <row r="214" spans="1:65" s="2" customFormat="1" ht="33" customHeight="1">
      <c r="A214" s="35"/>
      <c r="B214" s="36"/>
      <c r="C214" s="193" t="s">
        <v>563</v>
      </c>
      <c r="D214" s="193" t="s">
        <v>180</v>
      </c>
      <c r="E214" s="194" t="s">
        <v>2930</v>
      </c>
      <c r="F214" s="195" t="s">
        <v>2931</v>
      </c>
      <c r="G214" s="196" t="s">
        <v>191</v>
      </c>
      <c r="H214" s="197">
        <v>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193</v>
      </c>
      <c r="AT214" s="205" t="s">
        <v>180</v>
      </c>
      <c r="AU214" s="205" t="s">
        <v>89</v>
      </c>
      <c r="AY214" s="18" t="s">
        <v>177</v>
      </c>
      <c r="BE214" s="206">
        <f t="shared" si="44"/>
        <v>0</v>
      </c>
      <c r="BF214" s="206">
        <f t="shared" si="45"/>
        <v>0</v>
      </c>
      <c r="BG214" s="206">
        <f t="shared" si="46"/>
        <v>0</v>
      </c>
      <c r="BH214" s="206">
        <f t="shared" si="47"/>
        <v>0</v>
      </c>
      <c r="BI214" s="206">
        <f t="shared" si="48"/>
        <v>0</v>
      </c>
      <c r="BJ214" s="18" t="s">
        <v>87</v>
      </c>
      <c r="BK214" s="206">
        <f t="shared" si="49"/>
        <v>0</v>
      </c>
      <c r="BL214" s="18" t="s">
        <v>193</v>
      </c>
      <c r="BM214" s="205" t="s">
        <v>2932</v>
      </c>
    </row>
    <row r="215" spans="1:65" s="2" customFormat="1" ht="33" customHeight="1">
      <c r="A215" s="35"/>
      <c r="B215" s="36"/>
      <c r="C215" s="193" t="s">
        <v>569</v>
      </c>
      <c r="D215" s="193" t="s">
        <v>180</v>
      </c>
      <c r="E215" s="194" t="s">
        <v>2933</v>
      </c>
      <c r="F215" s="195" t="s">
        <v>2934</v>
      </c>
      <c r="G215" s="196" t="s">
        <v>191</v>
      </c>
      <c r="H215" s="197">
        <v>1</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193</v>
      </c>
      <c r="AT215" s="205" t="s">
        <v>180</v>
      </c>
      <c r="AU215" s="205" t="s">
        <v>89</v>
      </c>
      <c r="AY215" s="18" t="s">
        <v>177</v>
      </c>
      <c r="BE215" s="206">
        <f t="shared" si="44"/>
        <v>0</v>
      </c>
      <c r="BF215" s="206">
        <f t="shared" si="45"/>
        <v>0</v>
      </c>
      <c r="BG215" s="206">
        <f t="shared" si="46"/>
        <v>0</v>
      </c>
      <c r="BH215" s="206">
        <f t="shared" si="47"/>
        <v>0</v>
      </c>
      <c r="BI215" s="206">
        <f t="shared" si="48"/>
        <v>0</v>
      </c>
      <c r="BJ215" s="18" t="s">
        <v>87</v>
      </c>
      <c r="BK215" s="206">
        <f t="shared" si="49"/>
        <v>0</v>
      </c>
      <c r="BL215" s="18" t="s">
        <v>193</v>
      </c>
      <c r="BM215" s="205" t="s">
        <v>2935</v>
      </c>
    </row>
    <row r="216" spans="1:65" s="2" customFormat="1" ht="33" customHeight="1">
      <c r="A216" s="35"/>
      <c r="B216" s="36"/>
      <c r="C216" s="193" t="s">
        <v>576</v>
      </c>
      <c r="D216" s="193" t="s">
        <v>180</v>
      </c>
      <c r="E216" s="194" t="s">
        <v>2936</v>
      </c>
      <c r="F216" s="195" t="s">
        <v>2937</v>
      </c>
      <c r="G216" s="196" t="s">
        <v>191</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193</v>
      </c>
      <c r="AT216" s="205" t="s">
        <v>180</v>
      </c>
      <c r="AU216" s="205" t="s">
        <v>89</v>
      </c>
      <c r="AY216" s="18" t="s">
        <v>177</v>
      </c>
      <c r="BE216" s="206">
        <f t="shared" si="44"/>
        <v>0</v>
      </c>
      <c r="BF216" s="206">
        <f t="shared" si="45"/>
        <v>0</v>
      </c>
      <c r="BG216" s="206">
        <f t="shared" si="46"/>
        <v>0</v>
      </c>
      <c r="BH216" s="206">
        <f t="shared" si="47"/>
        <v>0</v>
      </c>
      <c r="BI216" s="206">
        <f t="shared" si="48"/>
        <v>0</v>
      </c>
      <c r="BJ216" s="18" t="s">
        <v>87</v>
      </c>
      <c r="BK216" s="206">
        <f t="shared" si="49"/>
        <v>0</v>
      </c>
      <c r="BL216" s="18" t="s">
        <v>193</v>
      </c>
      <c r="BM216" s="205" t="s">
        <v>2938</v>
      </c>
    </row>
    <row r="217" spans="1:65" s="2" customFormat="1" ht="33" customHeight="1">
      <c r="A217" s="35"/>
      <c r="B217" s="36"/>
      <c r="C217" s="193" t="s">
        <v>581</v>
      </c>
      <c r="D217" s="193" t="s">
        <v>180</v>
      </c>
      <c r="E217" s="194" t="s">
        <v>2939</v>
      </c>
      <c r="F217" s="195" t="s">
        <v>2940</v>
      </c>
      <c r="G217" s="196" t="s">
        <v>191</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193</v>
      </c>
      <c r="AT217" s="205" t="s">
        <v>180</v>
      </c>
      <c r="AU217" s="205" t="s">
        <v>89</v>
      </c>
      <c r="AY217" s="18" t="s">
        <v>177</v>
      </c>
      <c r="BE217" s="206">
        <f t="shared" si="44"/>
        <v>0</v>
      </c>
      <c r="BF217" s="206">
        <f t="shared" si="45"/>
        <v>0</v>
      </c>
      <c r="BG217" s="206">
        <f t="shared" si="46"/>
        <v>0</v>
      </c>
      <c r="BH217" s="206">
        <f t="shared" si="47"/>
        <v>0</v>
      </c>
      <c r="BI217" s="206">
        <f t="shared" si="48"/>
        <v>0</v>
      </c>
      <c r="BJ217" s="18" t="s">
        <v>87</v>
      </c>
      <c r="BK217" s="206">
        <f t="shared" si="49"/>
        <v>0</v>
      </c>
      <c r="BL217" s="18" t="s">
        <v>193</v>
      </c>
      <c r="BM217" s="205" t="s">
        <v>2941</v>
      </c>
    </row>
    <row r="218" spans="1:65" s="2" customFormat="1" ht="33" customHeight="1">
      <c r="A218" s="35"/>
      <c r="B218" s="36"/>
      <c r="C218" s="193" t="s">
        <v>586</v>
      </c>
      <c r="D218" s="193" t="s">
        <v>180</v>
      </c>
      <c r="E218" s="194" t="s">
        <v>2942</v>
      </c>
      <c r="F218" s="195" t="s">
        <v>2943</v>
      </c>
      <c r="G218" s="196" t="s">
        <v>191</v>
      </c>
      <c r="H218" s="197">
        <v>1</v>
      </c>
      <c r="I218" s="198"/>
      <c r="J218" s="199">
        <f t="shared" si="40"/>
        <v>0</v>
      </c>
      <c r="K218" s="200"/>
      <c r="L218" s="40"/>
      <c r="M218" s="201" t="s">
        <v>1</v>
      </c>
      <c r="N218" s="202" t="s">
        <v>45</v>
      </c>
      <c r="O218" s="72"/>
      <c r="P218" s="203">
        <f t="shared" si="41"/>
        <v>0</v>
      </c>
      <c r="Q218" s="203">
        <v>0</v>
      </c>
      <c r="R218" s="203">
        <f t="shared" si="42"/>
        <v>0</v>
      </c>
      <c r="S218" s="203">
        <v>0</v>
      </c>
      <c r="T218" s="204">
        <f t="shared" si="43"/>
        <v>0</v>
      </c>
      <c r="U218" s="35"/>
      <c r="V218" s="35"/>
      <c r="W218" s="35"/>
      <c r="X218" s="35"/>
      <c r="Y218" s="35"/>
      <c r="Z218" s="35"/>
      <c r="AA218" s="35"/>
      <c r="AB218" s="35"/>
      <c r="AC218" s="35"/>
      <c r="AD218" s="35"/>
      <c r="AE218" s="35"/>
      <c r="AR218" s="205" t="s">
        <v>193</v>
      </c>
      <c r="AT218" s="205" t="s">
        <v>180</v>
      </c>
      <c r="AU218" s="205" t="s">
        <v>89</v>
      </c>
      <c r="AY218" s="18" t="s">
        <v>177</v>
      </c>
      <c r="BE218" s="206">
        <f t="shared" si="44"/>
        <v>0</v>
      </c>
      <c r="BF218" s="206">
        <f t="shared" si="45"/>
        <v>0</v>
      </c>
      <c r="BG218" s="206">
        <f t="shared" si="46"/>
        <v>0</v>
      </c>
      <c r="BH218" s="206">
        <f t="shared" si="47"/>
        <v>0</v>
      </c>
      <c r="BI218" s="206">
        <f t="shared" si="48"/>
        <v>0</v>
      </c>
      <c r="BJ218" s="18" t="s">
        <v>87</v>
      </c>
      <c r="BK218" s="206">
        <f t="shared" si="49"/>
        <v>0</v>
      </c>
      <c r="BL218" s="18" t="s">
        <v>193</v>
      </c>
      <c r="BM218" s="205" t="s">
        <v>2944</v>
      </c>
    </row>
    <row r="219" spans="1:65" s="2" customFormat="1" ht="33" customHeight="1">
      <c r="A219" s="35"/>
      <c r="B219" s="36"/>
      <c r="C219" s="193" t="s">
        <v>591</v>
      </c>
      <c r="D219" s="193" t="s">
        <v>180</v>
      </c>
      <c r="E219" s="194" t="s">
        <v>2945</v>
      </c>
      <c r="F219" s="195" t="s">
        <v>2946</v>
      </c>
      <c r="G219" s="196" t="s">
        <v>191</v>
      </c>
      <c r="H219" s="197">
        <v>1</v>
      </c>
      <c r="I219" s="198"/>
      <c r="J219" s="199">
        <f t="shared" si="40"/>
        <v>0</v>
      </c>
      <c r="K219" s="200"/>
      <c r="L219" s="40"/>
      <c r="M219" s="201" t="s">
        <v>1</v>
      </c>
      <c r="N219" s="202" t="s">
        <v>45</v>
      </c>
      <c r="O219" s="72"/>
      <c r="P219" s="203">
        <f t="shared" si="41"/>
        <v>0</v>
      </c>
      <c r="Q219" s="203">
        <v>0</v>
      </c>
      <c r="R219" s="203">
        <f t="shared" si="42"/>
        <v>0</v>
      </c>
      <c r="S219" s="203">
        <v>0</v>
      </c>
      <c r="T219" s="204">
        <f t="shared" si="43"/>
        <v>0</v>
      </c>
      <c r="U219" s="35"/>
      <c r="V219" s="35"/>
      <c r="W219" s="35"/>
      <c r="X219" s="35"/>
      <c r="Y219" s="35"/>
      <c r="Z219" s="35"/>
      <c r="AA219" s="35"/>
      <c r="AB219" s="35"/>
      <c r="AC219" s="35"/>
      <c r="AD219" s="35"/>
      <c r="AE219" s="35"/>
      <c r="AR219" s="205" t="s">
        <v>193</v>
      </c>
      <c r="AT219" s="205" t="s">
        <v>180</v>
      </c>
      <c r="AU219" s="205" t="s">
        <v>89</v>
      </c>
      <c r="AY219" s="18" t="s">
        <v>177</v>
      </c>
      <c r="BE219" s="206">
        <f t="shared" si="44"/>
        <v>0</v>
      </c>
      <c r="BF219" s="206">
        <f t="shared" si="45"/>
        <v>0</v>
      </c>
      <c r="BG219" s="206">
        <f t="shared" si="46"/>
        <v>0</v>
      </c>
      <c r="BH219" s="206">
        <f t="shared" si="47"/>
        <v>0</v>
      </c>
      <c r="BI219" s="206">
        <f t="shared" si="48"/>
        <v>0</v>
      </c>
      <c r="BJ219" s="18" t="s">
        <v>87</v>
      </c>
      <c r="BK219" s="206">
        <f t="shared" si="49"/>
        <v>0</v>
      </c>
      <c r="BL219" s="18" t="s">
        <v>193</v>
      </c>
      <c r="BM219" s="205" t="s">
        <v>2947</v>
      </c>
    </row>
    <row r="220" spans="1:65" s="2" customFormat="1" ht="33" customHeight="1">
      <c r="A220" s="35"/>
      <c r="B220" s="36"/>
      <c r="C220" s="193" t="s">
        <v>595</v>
      </c>
      <c r="D220" s="193" t="s">
        <v>180</v>
      </c>
      <c r="E220" s="194" t="s">
        <v>2948</v>
      </c>
      <c r="F220" s="195" t="s">
        <v>2949</v>
      </c>
      <c r="G220" s="196" t="s">
        <v>191</v>
      </c>
      <c r="H220" s="197">
        <v>1</v>
      </c>
      <c r="I220" s="198"/>
      <c r="J220" s="199">
        <f t="shared" si="40"/>
        <v>0</v>
      </c>
      <c r="K220" s="200"/>
      <c r="L220" s="40"/>
      <c r="M220" s="201" t="s">
        <v>1</v>
      </c>
      <c r="N220" s="202" t="s">
        <v>45</v>
      </c>
      <c r="O220" s="72"/>
      <c r="P220" s="203">
        <f t="shared" si="41"/>
        <v>0</v>
      </c>
      <c r="Q220" s="203">
        <v>0</v>
      </c>
      <c r="R220" s="203">
        <f t="shared" si="42"/>
        <v>0</v>
      </c>
      <c r="S220" s="203">
        <v>0</v>
      </c>
      <c r="T220" s="204">
        <f t="shared" si="43"/>
        <v>0</v>
      </c>
      <c r="U220" s="35"/>
      <c r="V220" s="35"/>
      <c r="W220" s="35"/>
      <c r="X220" s="35"/>
      <c r="Y220" s="35"/>
      <c r="Z220" s="35"/>
      <c r="AA220" s="35"/>
      <c r="AB220" s="35"/>
      <c r="AC220" s="35"/>
      <c r="AD220" s="35"/>
      <c r="AE220" s="35"/>
      <c r="AR220" s="205" t="s">
        <v>193</v>
      </c>
      <c r="AT220" s="205" t="s">
        <v>180</v>
      </c>
      <c r="AU220" s="205" t="s">
        <v>89</v>
      </c>
      <c r="AY220" s="18" t="s">
        <v>177</v>
      </c>
      <c r="BE220" s="206">
        <f t="shared" si="44"/>
        <v>0</v>
      </c>
      <c r="BF220" s="206">
        <f t="shared" si="45"/>
        <v>0</v>
      </c>
      <c r="BG220" s="206">
        <f t="shared" si="46"/>
        <v>0</v>
      </c>
      <c r="BH220" s="206">
        <f t="shared" si="47"/>
        <v>0</v>
      </c>
      <c r="BI220" s="206">
        <f t="shared" si="48"/>
        <v>0</v>
      </c>
      <c r="BJ220" s="18" t="s">
        <v>87</v>
      </c>
      <c r="BK220" s="206">
        <f t="shared" si="49"/>
        <v>0</v>
      </c>
      <c r="BL220" s="18" t="s">
        <v>193</v>
      </c>
      <c r="BM220" s="205" t="s">
        <v>2950</v>
      </c>
    </row>
    <row r="221" spans="1:65" s="2" customFormat="1" ht="33" customHeight="1">
      <c r="A221" s="35"/>
      <c r="B221" s="36"/>
      <c r="C221" s="193" t="s">
        <v>599</v>
      </c>
      <c r="D221" s="193" t="s">
        <v>180</v>
      </c>
      <c r="E221" s="194" t="s">
        <v>2951</v>
      </c>
      <c r="F221" s="195" t="s">
        <v>2952</v>
      </c>
      <c r="G221" s="196" t="s">
        <v>191</v>
      </c>
      <c r="H221" s="197">
        <v>1</v>
      </c>
      <c r="I221" s="198"/>
      <c r="J221" s="199">
        <f t="shared" si="40"/>
        <v>0</v>
      </c>
      <c r="K221" s="200"/>
      <c r="L221" s="40"/>
      <c r="M221" s="201" t="s">
        <v>1</v>
      </c>
      <c r="N221" s="202" t="s">
        <v>45</v>
      </c>
      <c r="O221" s="72"/>
      <c r="P221" s="203">
        <f t="shared" si="41"/>
        <v>0</v>
      </c>
      <c r="Q221" s="203">
        <v>0</v>
      </c>
      <c r="R221" s="203">
        <f t="shared" si="42"/>
        <v>0</v>
      </c>
      <c r="S221" s="203">
        <v>0</v>
      </c>
      <c r="T221" s="204">
        <f t="shared" si="43"/>
        <v>0</v>
      </c>
      <c r="U221" s="35"/>
      <c r="V221" s="35"/>
      <c r="W221" s="35"/>
      <c r="X221" s="35"/>
      <c r="Y221" s="35"/>
      <c r="Z221" s="35"/>
      <c r="AA221" s="35"/>
      <c r="AB221" s="35"/>
      <c r="AC221" s="35"/>
      <c r="AD221" s="35"/>
      <c r="AE221" s="35"/>
      <c r="AR221" s="205" t="s">
        <v>193</v>
      </c>
      <c r="AT221" s="205" t="s">
        <v>180</v>
      </c>
      <c r="AU221" s="205" t="s">
        <v>89</v>
      </c>
      <c r="AY221" s="18" t="s">
        <v>177</v>
      </c>
      <c r="BE221" s="206">
        <f t="shared" si="44"/>
        <v>0</v>
      </c>
      <c r="BF221" s="206">
        <f t="shared" si="45"/>
        <v>0</v>
      </c>
      <c r="BG221" s="206">
        <f t="shared" si="46"/>
        <v>0</v>
      </c>
      <c r="BH221" s="206">
        <f t="shared" si="47"/>
        <v>0</v>
      </c>
      <c r="BI221" s="206">
        <f t="shared" si="48"/>
        <v>0</v>
      </c>
      <c r="BJ221" s="18" t="s">
        <v>87</v>
      </c>
      <c r="BK221" s="206">
        <f t="shared" si="49"/>
        <v>0</v>
      </c>
      <c r="BL221" s="18" t="s">
        <v>193</v>
      </c>
      <c r="BM221" s="205" t="s">
        <v>2953</v>
      </c>
    </row>
    <row r="222" spans="1:65" s="2" customFormat="1" ht="33" customHeight="1">
      <c r="A222" s="35"/>
      <c r="B222" s="36"/>
      <c r="C222" s="193" t="s">
        <v>604</v>
      </c>
      <c r="D222" s="193" t="s">
        <v>180</v>
      </c>
      <c r="E222" s="194" t="s">
        <v>2954</v>
      </c>
      <c r="F222" s="195" t="s">
        <v>2955</v>
      </c>
      <c r="G222" s="196" t="s">
        <v>191</v>
      </c>
      <c r="H222" s="197">
        <v>1</v>
      </c>
      <c r="I222" s="198"/>
      <c r="J222" s="199">
        <f t="shared" si="40"/>
        <v>0</v>
      </c>
      <c r="K222" s="200"/>
      <c r="L222" s="40"/>
      <c r="M222" s="201" t="s">
        <v>1</v>
      </c>
      <c r="N222" s="202" t="s">
        <v>45</v>
      </c>
      <c r="O222" s="72"/>
      <c r="P222" s="203">
        <f t="shared" si="41"/>
        <v>0</v>
      </c>
      <c r="Q222" s="203">
        <v>0</v>
      </c>
      <c r="R222" s="203">
        <f t="shared" si="42"/>
        <v>0</v>
      </c>
      <c r="S222" s="203">
        <v>0</v>
      </c>
      <c r="T222" s="204">
        <f t="shared" si="43"/>
        <v>0</v>
      </c>
      <c r="U222" s="35"/>
      <c r="V222" s="35"/>
      <c r="W222" s="35"/>
      <c r="X222" s="35"/>
      <c r="Y222" s="35"/>
      <c r="Z222" s="35"/>
      <c r="AA222" s="35"/>
      <c r="AB222" s="35"/>
      <c r="AC222" s="35"/>
      <c r="AD222" s="35"/>
      <c r="AE222" s="35"/>
      <c r="AR222" s="205" t="s">
        <v>193</v>
      </c>
      <c r="AT222" s="205" t="s">
        <v>180</v>
      </c>
      <c r="AU222" s="205" t="s">
        <v>89</v>
      </c>
      <c r="AY222" s="18" t="s">
        <v>177</v>
      </c>
      <c r="BE222" s="206">
        <f t="shared" si="44"/>
        <v>0</v>
      </c>
      <c r="BF222" s="206">
        <f t="shared" si="45"/>
        <v>0</v>
      </c>
      <c r="BG222" s="206">
        <f t="shared" si="46"/>
        <v>0</v>
      </c>
      <c r="BH222" s="206">
        <f t="shared" si="47"/>
        <v>0</v>
      </c>
      <c r="BI222" s="206">
        <f t="shared" si="48"/>
        <v>0</v>
      </c>
      <c r="BJ222" s="18" t="s">
        <v>87</v>
      </c>
      <c r="BK222" s="206">
        <f t="shared" si="49"/>
        <v>0</v>
      </c>
      <c r="BL222" s="18" t="s">
        <v>193</v>
      </c>
      <c r="BM222" s="205" t="s">
        <v>2956</v>
      </c>
    </row>
    <row r="223" spans="1:65" s="2" customFormat="1" ht="33" customHeight="1">
      <c r="A223" s="35"/>
      <c r="B223" s="36"/>
      <c r="C223" s="193" t="s">
        <v>608</v>
      </c>
      <c r="D223" s="193" t="s">
        <v>180</v>
      </c>
      <c r="E223" s="194" t="s">
        <v>2957</v>
      </c>
      <c r="F223" s="195" t="s">
        <v>2958</v>
      </c>
      <c r="G223" s="196" t="s">
        <v>191</v>
      </c>
      <c r="H223" s="197">
        <v>3</v>
      </c>
      <c r="I223" s="198"/>
      <c r="J223" s="199">
        <f t="shared" si="40"/>
        <v>0</v>
      </c>
      <c r="K223" s="200"/>
      <c r="L223" s="40"/>
      <c r="M223" s="201" t="s">
        <v>1</v>
      </c>
      <c r="N223" s="202" t="s">
        <v>45</v>
      </c>
      <c r="O223" s="72"/>
      <c r="P223" s="203">
        <f t="shared" si="41"/>
        <v>0</v>
      </c>
      <c r="Q223" s="203">
        <v>0</v>
      </c>
      <c r="R223" s="203">
        <f t="shared" si="42"/>
        <v>0</v>
      </c>
      <c r="S223" s="203">
        <v>0</v>
      </c>
      <c r="T223" s="204">
        <f t="shared" si="43"/>
        <v>0</v>
      </c>
      <c r="U223" s="35"/>
      <c r="V223" s="35"/>
      <c r="W223" s="35"/>
      <c r="X223" s="35"/>
      <c r="Y223" s="35"/>
      <c r="Z223" s="35"/>
      <c r="AA223" s="35"/>
      <c r="AB223" s="35"/>
      <c r="AC223" s="35"/>
      <c r="AD223" s="35"/>
      <c r="AE223" s="35"/>
      <c r="AR223" s="205" t="s">
        <v>193</v>
      </c>
      <c r="AT223" s="205" t="s">
        <v>180</v>
      </c>
      <c r="AU223" s="205" t="s">
        <v>89</v>
      </c>
      <c r="AY223" s="18" t="s">
        <v>177</v>
      </c>
      <c r="BE223" s="206">
        <f t="shared" si="44"/>
        <v>0</v>
      </c>
      <c r="BF223" s="206">
        <f t="shared" si="45"/>
        <v>0</v>
      </c>
      <c r="BG223" s="206">
        <f t="shared" si="46"/>
        <v>0</v>
      </c>
      <c r="BH223" s="206">
        <f t="shared" si="47"/>
        <v>0</v>
      </c>
      <c r="BI223" s="206">
        <f t="shared" si="48"/>
        <v>0</v>
      </c>
      <c r="BJ223" s="18" t="s">
        <v>87</v>
      </c>
      <c r="BK223" s="206">
        <f t="shared" si="49"/>
        <v>0</v>
      </c>
      <c r="BL223" s="18" t="s">
        <v>193</v>
      </c>
      <c r="BM223" s="205" t="s">
        <v>2959</v>
      </c>
    </row>
    <row r="224" spans="1:65" s="2" customFormat="1" ht="24.2" customHeight="1">
      <c r="A224" s="35"/>
      <c r="B224" s="36"/>
      <c r="C224" s="193" t="s">
        <v>613</v>
      </c>
      <c r="D224" s="193" t="s">
        <v>180</v>
      </c>
      <c r="E224" s="194" t="s">
        <v>2960</v>
      </c>
      <c r="F224" s="195" t="s">
        <v>2961</v>
      </c>
      <c r="G224" s="196" t="s">
        <v>191</v>
      </c>
      <c r="H224" s="197">
        <v>1</v>
      </c>
      <c r="I224" s="198"/>
      <c r="J224" s="199">
        <f t="shared" si="40"/>
        <v>0</v>
      </c>
      <c r="K224" s="200"/>
      <c r="L224" s="40"/>
      <c r="M224" s="201" t="s">
        <v>1</v>
      </c>
      <c r="N224" s="202" t="s">
        <v>45</v>
      </c>
      <c r="O224" s="72"/>
      <c r="P224" s="203">
        <f t="shared" si="41"/>
        <v>0</v>
      </c>
      <c r="Q224" s="203">
        <v>0</v>
      </c>
      <c r="R224" s="203">
        <f t="shared" si="42"/>
        <v>0</v>
      </c>
      <c r="S224" s="203">
        <v>0</v>
      </c>
      <c r="T224" s="204">
        <f t="shared" si="43"/>
        <v>0</v>
      </c>
      <c r="U224" s="35"/>
      <c r="V224" s="35"/>
      <c r="W224" s="35"/>
      <c r="X224" s="35"/>
      <c r="Y224" s="35"/>
      <c r="Z224" s="35"/>
      <c r="AA224" s="35"/>
      <c r="AB224" s="35"/>
      <c r="AC224" s="35"/>
      <c r="AD224" s="35"/>
      <c r="AE224" s="35"/>
      <c r="AR224" s="205" t="s">
        <v>193</v>
      </c>
      <c r="AT224" s="205" t="s">
        <v>180</v>
      </c>
      <c r="AU224" s="205" t="s">
        <v>89</v>
      </c>
      <c r="AY224" s="18" t="s">
        <v>177</v>
      </c>
      <c r="BE224" s="206">
        <f t="shared" si="44"/>
        <v>0</v>
      </c>
      <c r="BF224" s="206">
        <f t="shared" si="45"/>
        <v>0</v>
      </c>
      <c r="BG224" s="206">
        <f t="shared" si="46"/>
        <v>0</v>
      </c>
      <c r="BH224" s="206">
        <f t="shared" si="47"/>
        <v>0</v>
      </c>
      <c r="BI224" s="206">
        <f t="shared" si="48"/>
        <v>0</v>
      </c>
      <c r="BJ224" s="18" t="s">
        <v>87</v>
      </c>
      <c r="BK224" s="206">
        <f t="shared" si="49"/>
        <v>0</v>
      </c>
      <c r="BL224" s="18" t="s">
        <v>193</v>
      </c>
      <c r="BM224" s="205" t="s">
        <v>2962</v>
      </c>
    </row>
    <row r="225" spans="1:65" s="2" customFormat="1" ht="24.2" customHeight="1">
      <c r="A225" s="35"/>
      <c r="B225" s="36"/>
      <c r="C225" s="193" t="s">
        <v>617</v>
      </c>
      <c r="D225" s="193" t="s">
        <v>180</v>
      </c>
      <c r="E225" s="194" t="s">
        <v>2963</v>
      </c>
      <c r="F225" s="195" t="s">
        <v>2964</v>
      </c>
      <c r="G225" s="196" t="s">
        <v>191</v>
      </c>
      <c r="H225" s="197">
        <v>1</v>
      </c>
      <c r="I225" s="198"/>
      <c r="J225" s="199">
        <f t="shared" si="40"/>
        <v>0</v>
      </c>
      <c r="K225" s="200"/>
      <c r="L225" s="40"/>
      <c r="M225" s="201" t="s">
        <v>1</v>
      </c>
      <c r="N225" s="202" t="s">
        <v>45</v>
      </c>
      <c r="O225" s="72"/>
      <c r="P225" s="203">
        <f t="shared" si="41"/>
        <v>0</v>
      </c>
      <c r="Q225" s="203">
        <v>0</v>
      </c>
      <c r="R225" s="203">
        <f t="shared" si="42"/>
        <v>0</v>
      </c>
      <c r="S225" s="203">
        <v>0</v>
      </c>
      <c r="T225" s="204">
        <f t="shared" si="43"/>
        <v>0</v>
      </c>
      <c r="U225" s="35"/>
      <c r="V225" s="35"/>
      <c r="W225" s="35"/>
      <c r="X225" s="35"/>
      <c r="Y225" s="35"/>
      <c r="Z225" s="35"/>
      <c r="AA225" s="35"/>
      <c r="AB225" s="35"/>
      <c r="AC225" s="35"/>
      <c r="AD225" s="35"/>
      <c r="AE225" s="35"/>
      <c r="AR225" s="205" t="s">
        <v>193</v>
      </c>
      <c r="AT225" s="205" t="s">
        <v>180</v>
      </c>
      <c r="AU225" s="205" t="s">
        <v>89</v>
      </c>
      <c r="AY225" s="18" t="s">
        <v>177</v>
      </c>
      <c r="BE225" s="206">
        <f t="shared" si="44"/>
        <v>0</v>
      </c>
      <c r="BF225" s="206">
        <f t="shared" si="45"/>
        <v>0</v>
      </c>
      <c r="BG225" s="206">
        <f t="shared" si="46"/>
        <v>0</v>
      </c>
      <c r="BH225" s="206">
        <f t="shared" si="47"/>
        <v>0</v>
      </c>
      <c r="BI225" s="206">
        <f t="shared" si="48"/>
        <v>0</v>
      </c>
      <c r="BJ225" s="18" t="s">
        <v>87</v>
      </c>
      <c r="BK225" s="206">
        <f t="shared" si="49"/>
        <v>0</v>
      </c>
      <c r="BL225" s="18" t="s">
        <v>193</v>
      </c>
      <c r="BM225" s="205" t="s">
        <v>2965</v>
      </c>
    </row>
    <row r="226" spans="1:65" s="2" customFormat="1" ht="24.2" customHeight="1">
      <c r="A226" s="35"/>
      <c r="B226" s="36"/>
      <c r="C226" s="193" t="s">
        <v>621</v>
      </c>
      <c r="D226" s="193" t="s">
        <v>180</v>
      </c>
      <c r="E226" s="194" t="s">
        <v>2966</v>
      </c>
      <c r="F226" s="195" t="s">
        <v>2967</v>
      </c>
      <c r="G226" s="196" t="s">
        <v>191</v>
      </c>
      <c r="H226" s="197">
        <v>2</v>
      </c>
      <c r="I226" s="198"/>
      <c r="J226" s="199">
        <f t="shared" si="40"/>
        <v>0</v>
      </c>
      <c r="K226" s="200"/>
      <c r="L226" s="40"/>
      <c r="M226" s="201" t="s">
        <v>1</v>
      </c>
      <c r="N226" s="202" t="s">
        <v>45</v>
      </c>
      <c r="O226" s="72"/>
      <c r="P226" s="203">
        <f t="shared" si="41"/>
        <v>0</v>
      </c>
      <c r="Q226" s="203">
        <v>0</v>
      </c>
      <c r="R226" s="203">
        <f t="shared" si="42"/>
        <v>0</v>
      </c>
      <c r="S226" s="203">
        <v>0</v>
      </c>
      <c r="T226" s="204">
        <f t="shared" si="43"/>
        <v>0</v>
      </c>
      <c r="U226" s="35"/>
      <c r="V226" s="35"/>
      <c r="W226" s="35"/>
      <c r="X226" s="35"/>
      <c r="Y226" s="35"/>
      <c r="Z226" s="35"/>
      <c r="AA226" s="35"/>
      <c r="AB226" s="35"/>
      <c r="AC226" s="35"/>
      <c r="AD226" s="35"/>
      <c r="AE226" s="35"/>
      <c r="AR226" s="205" t="s">
        <v>193</v>
      </c>
      <c r="AT226" s="205" t="s">
        <v>180</v>
      </c>
      <c r="AU226" s="205" t="s">
        <v>89</v>
      </c>
      <c r="AY226" s="18" t="s">
        <v>177</v>
      </c>
      <c r="BE226" s="206">
        <f t="shared" si="44"/>
        <v>0</v>
      </c>
      <c r="BF226" s="206">
        <f t="shared" si="45"/>
        <v>0</v>
      </c>
      <c r="BG226" s="206">
        <f t="shared" si="46"/>
        <v>0</v>
      </c>
      <c r="BH226" s="206">
        <f t="shared" si="47"/>
        <v>0</v>
      </c>
      <c r="BI226" s="206">
        <f t="shared" si="48"/>
        <v>0</v>
      </c>
      <c r="BJ226" s="18" t="s">
        <v>87</v>
      </c>
      <c r="BK226" s="206">
        <f t="shared" si="49"/>
        <v>0</v>
      </c>
      <c r="BL226" s="18" t="s">
        <v>193</v>
      </c>
      <c r="BM226" s="205" t="s">
        <v>2968</v>
      </c>
    </row>
    <row r="227" spans="1:65" s="2" customFormat="1" ht="24.2" customHeight="1">
      <c r="A227" s="35"/>
      <c r="B227" s="36"/>
      <c r="C227" s="193" t="s">
        <v>625</v>
      </c>
      <c r="D227" s="193" t="s">
        <v>180</v>
      </c>
      <c r="E227" s="194" t="s">
        <v>2969</v>
      </c>
      <c r="F227" s="195" t="s">
        <v>2970</v>
      </c>
      <c r="G227" s="196" t="s">
        <v>380</v>
      </c>
      <c r="H227" s="197">
        <v>0.501</v>
      </c>
      <c r="I227" s="198"/>
      <c r="J227" s="199">
        <f t="shared" si="40"/>
        <v>0</v>
      </c>
      <c r="K227" s="200"/>
      <c r="L227" s="40"/>
      <c r="M227" s="201" t="s">
        <v>1</v>
      </c>
      <c r="N227" s="202" t="s">
        <v>45</v>
      </c>
      <c r="O227" s="72"/>
      <c r="P227" s="203">
        <f t="shared" si="41"/>
        <v>0</v>
      </c>
      <c r="Q227" s="203">
        <v>0</v>
      </c>
      <c r="R227" s="203">
        <f t="shared" si="42"/>
        <v>0</v>
      </c>
      <c r="S227" s="203">
        <v>0</v>
      </c>
      <c r="T227" s="204">
        <f t="shared" si="43"/>
        <v>0</v>
      </c>
      <c r="U227" s="35"/>
      <c r="V227" s="35"/>
      <c r="W227" s="35"/>
      <c r="X227" s="35"/>
      <c r="Y227" s="35"/>
      <c r="Z227" s="35"/>
      <c r="AA227" s="35"/>
      <c r="AB227" s="35"/>
      <c r="AC227" s="35"/>
      <c r="AD227" s="35"/>
      <c r="AE227" s="35"/>
      <c r="AR227" s="205" t="s">
        <v>193</v>
      </c>
      <c r="AT227" s="205" t="s">
        <v>180</v>
      </c>
      <c r="AU227" s="205" t="s">
        <v>89</v>
      </c>
      <c r="AY227" s="18" t="s">
        <v>177</v>
      </c>
      <c r="BE227" s="206">
        <f t="shared" si="44"/>
        <v>0</v>
      </c>
      <c r="BF227" s="206">
        <f t="shared" si="45"/>
        <v>0</v>
      </c>
      <c r="BG227" s="206">
        <f t="shared" si="46"/>
        <v>0</v>
      </c>
      <c r="BH227" s="206">
        <f t="shared" si="47"/>
        <v>0</v>
      </c>
      <c r="BI227" s="206">
        <f t="shared" si="48"/>
        <v>0</v>
      </c>
      <c r="BJ227" s="18" t="s">
        <v>87</v>
      </c>
      <c r="BK227" s="206">
        <f t="shared" si="49"/>
        <v>0</v>
      </c>
      <c r="BL227" s="18" t="s">
        <v>193</v>
      </c>
      <c r="BM227" s="205" t="s">
        <v>2971</v>
      </c>
    </row>
    <row r="228" spans="1:65" s="12" customFormat="1" ht="22.9" customHeight="1">
      <c r="B228" s="177"/>
      <c r="C228" s="178"/>
      <c r="D228" s="179" t="s">
        <v>79</v>
      </c>
      <c r="E228" s="191" t="s">
        <v>2972</v>
      </c>
      <c r="F228" s="191" t="s">
        <v>2329</v>
      </c>
      <c r="G228" s="178"/>
      <c r="H228" s="178"/>
      <c r="I228" s="181"/>
      <c r="J228" s="192">
        <f>BK228</f>
        <v>0</v>
      </c>
      <c r="K228" s="178"/>
      <c r="L228" s="183"/>
      <c r="M228" s="184"/>
      <c r="N228" s="185"/>
      <c r="O228" s="185"/>
      <c r="P228" s="186">
        <f>SUM(P229:P240)</f>
        <v>0</v>
      </c>
      <c r="Q228" s="185"/>
      <c r="R228" s="186">
        <f>SUM(R229:R240)</f>
        <v>0</v>
      </c>
      <c r="S228" s="185"/>
      <c r="T228" s="187">
        <f>SUM(T229:T240)</f>
        <v>0</v>
      </c>
      <c r="AR228" s="188" t="s">
        <v>87</v>
      </c>
      <c r="AT228" s="189" t="s">
        <v>79</v>
      </c>
      <c r="AU228" s="189" t="s">
        <v>87</v>
      </c>
      <c r="AY228" s="188" t="s">
        <v>177</v>
      </c>
      <c r="BK228" s="190">
        <f>SUM(BK229:BK240)</f>
        <v>0</v>
      </c>
    </row>
    <row r="229" spans="1:65" s="2" customFormat="1" ht="16.5" customHeight="1">
      <c r="A229" s="35"/>
      <c r="B229" s="36"/>
      <c r="C229" s="193" t="s">
        <v>631</v>
      </c>
      <c r="D229" s="193" t="s">
        <v>180</v>
      </c>
      <c r="E229" s="194" t="s">
        <v>2973</v>
      </c>
      <c r="F229" s="195" t="s">
        <v>2974</v>
      </c>
      <c r="G229" s="196" t="s">
        <v>2975</v>
      </c>
      <c r="H229" s="197">
        <v>8</v>
      </c>
      <c r="I229" s="198"/>
      <c r="J229" s="199">
        <f t="shared" ref="J229:J240" si="50">ROUND(I229*H229,2)</f>
        <v>0</v>
      </c>
      <c r="K229" s="200"/>
      <c r="L229" s="40"/>
      <c r="M229" s="201" t="s">
        <v>1</v>
      </c>
      <c r="N229" s="202" t="s">
        <v>45</v>
      </c>
      <c r="O229" s="72"/>
      <c r="P229" s="203">
        <f t="shared" ref="P229:P240" si="51">O229*H229</f>
        <v>0</v>
      </c>
      <c r="Q229" s="203">
        <v>0</v>
      </c>
      <c r="R229" s="203">
        <f t="shared" ref="R229:R240" si="52">Q229*H229</f>
        <v>0</v>
      </c>
      <c r="S229" s="203">
        <v>0</v>
      </c>
      <c r="T229" s="204">
        <f t="shared" ref="T229:T240" si="53">S229*H229</f>
        <v>0</v>
      </c>
      <c r="U229" s="35"/>
      <c r="V229" s="35"/>
      <c r="W229" s="35"/>
      <c r="X229" s="35"/>
      <c r="Y229" s="35"/>
      <c r="Z229" s="35"/>
      <c r="AA229" s="35"/>
      <c r="AB229" s="35"/>
      <c r="AC229" s="35"/>
      <c r="AD229" s="35"/>
      <c r="AE229" s="35"/>
      <c r="AR229" s="205" t="s">
        <v>184</v>
      </c>
      <c r="AT229" s="205" t="s">
        <v>180</v>
      </c>
      <c r="AU229" s="205" t="s">
        <v>89</v>
      </c>
      <c r="AY229" s="18" t="s">
        <v>177</v>
      </c>
      <c r="BE229" s="206">
        <f t="shared" ref="BE229:BE240" si="54">IF(N229="základní",J229,0)</f>
        <v>0</v>
      </c>
      <c r="BF229" s="206">
        <f t="shared" ref="BF229:BF240" si="55">IF(N229="snížená",J229,0)</f>
        <v>0</v>
      </c>
      <c r="BG229" s="206">
        <f t="shared" ref="BG229:BG240" si="56">IF(N229="zákl. přenesená",J229,0)</f>
        <v>0</v>
      </c>
      <c r="BH229" s="206">
        <f t="shared" ref="BH229:BH240" si="57">IF(N229="sníž. přenesená",J229,0)</f>
        <v>0</v>
      </c>
      <c r="BI229" s="206">
        <f t="shared" ref="BI229:BI240" si="58">IF(N229="nulová",J229,0)</f>
        <v>0</v>
      </c>
      <c r="BJ229" s="18" t="s">
        <v>87</v>
      </c>
      <c r="BK229" s="206">
        <f t="shared" ref="BK229:BK240" si="59">ROUND(I229*H229,2)</f>
        <v>0</v>
      </c>
      <c r="BL229" s="18" t="s">
        <v>184</v>
      </c>
      <c r="BM229" s="205" t="s">
        <v>2976</v>
      </c>
    </row>
    <row r="230" spans="1:65" s="2" customFormat="1" ht="16.5" customHeight="1">
      <c r="A230" s="35"/>
      <c r="B230" s="36"/>
      <c r="C230" s="193" t="s">
        <v>638</v>
      </c>
      <c r="D230" s="193" t="s">
        <v>180</v>
      </c>
      <c r="E230" s="194" t="s">
        <v>2977</v>
      </c>
      <c r="F230" s="195" t="s">
        <v>2978</v>
      </c>
      <c r="G230" s="196" t="s">
        <v>2975</v>
      </c>
      <c r="H230" s="197">
        <v>10</v>
      </c>
      <c r="I230" s="198"/>
      <c r="J230" s="199">
        <f t="shared" si="50"/>
        <v>0</v>
      </c>
      <c r="K230" s="200"/>
      <c r="L230" s="40"/>
      <c r="M230" s="201" t="s">
        <v>1</v>
      </c>
      <c r="N230" s="202" t="s">
        <v>45</v>
      </c>
      <c r="O230" s="72"/>
      <c r="P230" s="203">
        <f t="shared" si="51"/>
        <v>0</v>
      </c>
      <c r="Q230" s="203">
        <v>0</v>
      </c>
      <c r="R230" s="203">
        <f t="shared" si="52"/>
        <v>0</v>
      </c>
      <c r="S230" s="203">
        <v>0</v>
      </c>
      <c r="T230" s="204">
        <f t="shared" si="53"/>
        <v>0</v>
      </c>
      <c r="U230" s="35"/>
      <c r="V230" s="35"/>
      <c r="W230" s="35"/>
      <c r="X230" s="35"/>
      <c r="Y230" s="35"/>
      <c r="Z230" s="35"/>
      <c r="AA230" s="35"/>
      <c r="AB230" s="35"/>
      <c r="AC230" s="35"/>
      <c r="AD230" s="35"/>
      <c r="AE230" s="35"/>
      <c r="AR230" s="205" t="s">
        <v>184</v>
      </c>
      <c r="AT230" s="205" t="s">
        <v>180</v>
      </c>
      <c r="AU230" s="205" t="s">
        <v>89</v>
      </c>
      <c r="AY230" s="18" t="s">
        <v>177</v>
      </c>
      <c r="BE230" s="206">
        <f t="shared" si="54"/>
        <v>0</v>
      </c>
      <c r="BF230" s="206">
        <f t="shared" si="55"/>
        <v>0</v>
      </c>
      <c r="BG230" s="206">
        <f t="shared" si="56"/>
        <v>0</v>
      </c>
      <c r="BH230" s="206">
        <f t="shared" si="57"/>
        <v>0</v>
      </c>
      <c r="BI230" s="206">
        <f t="shared" si="58"/>
        <v>0</v>
      </c>
      <c r="BJ230" s="18" t="s">
        <v>87</v>
      </c>
      <c r="BK230" s="206">
        <f t="shared" si="59"/>
        <v>0</v>
      </c>
      <c r="BL230" s="18" t="s">
        <v>184</v>
      </c>
      <c r="BM230" s="205" t="s">
        <v>2979</v>
      </c>
    </row>
    <row r="231" spans="1:65" s="2" customFormat="1" ht="16.5" customHeight="1">
      <c r="A231" s="35"/>
      <c r="B231" s="36"/>
      <c r="C231" s="193" t="s">
        <v>642</v>
      </c>
      <c r="D231" s="193" t="s">
        <v>180</v>
      </c>
      <c r="E231" s="194" t="s">
        <v>2980</v>
      </c>
      <c r="F231" s="195" t="s">
        <v>2981</v>
      </c>
      <c r="G231" s="196" t="s">
        <v>2975</v>
      </c>
      <c r="H231" s="197">
        <v>15</v>
      </c>
      <c r="I231" s="198"/>
      <c r="J231" s="199">
        <f t="shared" si="50"/>
        <v>0</v>
      </c>
      <c r="K231" s="200"/>
      <c r="L231" s="40"/>
      <c r="M231" s="201" t="s">
        <v>1</v>
      </c>
      <c r="N231" s="202" t="s">
        <v>45</v>
      </c>
      <c r="O231" s="72"/>
      <c r="P231" s="203">
        <f t="shared" si="51"/>
        <v>0</v>
      </c>
      <c r="Q231" s="203">
        <v>0</v>
      </c>
      <c r="R231" s="203">
        <f t="shared" si="52"/>
        <v>0</v>
      </c>
      <c r="S231" s="203">
        <v>0</v>
      </c>
      <c r="T231" s="204">
        <f t="shared" si="53"/>
        <v>0</v>
      </c>
      <c r="U231" s="35"/>
      <c r="V231" s="35"/>
      <c r="W231" s="35"/>
      <c r="X231" s="35"/>
      <c r="Y231" s="35"/>
      <c r="Z231" s="35"/>
      <c r="AA231" s="35"/>
      <c r="AB231" s="35"/>
      <c r="AC231" s="35"/>
      <c r="AD231" s="35"/>
      <c r="AE231" s="35"/>
      <c r="AR231" s="205" t="s">
        <v>184</v>
      </c>
      <c r="AT231" s="205" t="s">
        <v>180</v>
      </c>
      <c r="AU231" s="205" t="s">
        <v>89</v>
      </c>
      <c r="AY231" s="18" t="s">
        <v>177</v>
      </c>
      <c r="BE231" s="206">
        <f t="shared" si="54"/>
        <v>0</v>
      </c>
      <c r="BF231" s="206">
        <f t="shared" si="55"/>
        <v>0</v>
      </c>
      <c r="BG231" s="206">
        <f t="shared" si="56"/>
        <v>0</v>
      </c>
      <c r="BH231" s="206">
        <f t="shared" si="57"/>
        <v>0</v>
      </c>
      <c r="BI231" s="206">
        <f t="shared" si="58"/>
        <v>0</v>
      </c>
      <c r="BJ231" s="18" t="s">
        <v>87</v>
      </c>
      <c r="BK231" s="206">
        <f t="shared" si="59"/>
        <v>0</v>
      </c>
      <c r="BL231" s="18" t="s">
        <v>184</v>
      </c>
      <c r="BM231" s="205" t="s">
        <v>2982</v>
      </c>
    </row>
    <row r="232" spans="1:65" s="2" customFormat="1" ht="16.5" customHeight="1">
      <c r="A232" s="35"/>
      <c r="B232" s="36"/>
      <c r="C232" s="240" t="s">
        <v>648</v>
      </c>
      <c r="D232" s="240" t="s">
        <v>216</v>
      </c>
      <c r="E232" s="241" t="s">
        <v>2983</v>
      </c>
      <c r="F232" s="242" t="s">
        <v>2984</v>
      </c>
      <c r="G232" s="243" t="s">
        <v>191</v>
      </c>
      <c r="H232" s="244">
        <v>1</v>
      </c>
      <c r="I232" s="245"/>
      <c r="J232" s="246">
        <f t="shared" si="50"/>
        <v>0</v>
      </c>
      <c r="K232" s="247"/>
      <c r="L232" s="248"/>
      <c r="M232" s="249" t="s">
        <v>1</v>
      </c>
      <c r="N232" s="250" t="s">
        <v>45</v>
      </c>
      <c r="O232" s="72"/>
      <c r="P232" s="203">
        <f t="shared" si="51"/>
        <v>0</v>
      </c>
      <c r="Q232" s="203">
        <v>0</v>
      </c>
      <c r="R232" s="203">
        <f t="shared" si="52"/>
        <v>0</v>
      </c>
      <c r="S232" s="203">
        <v>0</v>
      </c>
      <c r="T232" s="204">
        <f t="shared" si="53"/>
        <v>0</v>
      </c>
      <c r="U232" s="35"/>
      <c r="V232" s="35"/>
      <c r="W232" s="35"/>
      <c r="X232" s="35"/>
      <c r="Y232" s="35"/>
      <c r="Z232" s="35"/>
      <c r="AA232" s="35"/>
      <c r="AB232" s="35"/>
      <c r="AC232" s="35"/>
      <c r="AD232" s="35"/>
      <c r="AE232" s="35"/>
      <c r="AR232" s="205" t="s">
        <v>219</v>
      </c>
      <c r="AT232" s="205" t="s">
        <v>216</v>
      </c>
      <c r="AU232" s="205" t="s">
        <v>89</v>
      </c>
      <c r="AY232" s="18" t="s">
        <v>177</v>
      </c>
      <c r="BE232" s="206">
        <f t="shared" si="54"/>
        <v>0</v>
      </c>
      <c r="BF232" s="206">
        <f t="shared" si="55"/>
        <v>0</v>
      </c>
      <c r="BG232" s="206">
        <f t="shared" si="56"/>
        <v>0</v>
      </c>
      <c r="BH232" s="206">
        <f t="shared" si="57"/>
        <v>0</v>
      </c>
      <c r="BI232" s="206">
        <f t="shared" si="58"/>
        <v>0</v>
      </c>
      <c r="BJ232" s="18" t="s">
        <v>87</v>
      </c>
      <c r="BK232" s="206">
        <f t="shared" si="59"/>
        <v>0</v>
      </c>
      <c r="BL232" s="18" t="s">
        <v>184</v>
      </c>
      <c r="BM232" s="205" t="s">
        <v>2985</v>
      </c>
    </row>
    <row r="233" spans="1:65" s="2" customFormat="1" ht="16.5" customHeight="1">
      <c r="A233" s="35"/>
      <c r="B233" s="36"/>
      <c r="C233" s="240" t="s">
        <v>655</v>
      </c>
      <c r="D233" s="240" t="s">
        <v>216</v>
      </c>
      <c r="E233" s="241" t="s">
        <v>2986</v>
      </c>
      <c r="F233" s="242" t="s">
        <v>2987</v>
      </c>
      <c r="G233" s="243" t="s">
        <v>191</v>
      </c>
      <c r="H233" s="244">
        <v>1</v>
      </c>
      <c r="I233" s="245"/>
      <c r="J233" s="246">
        <f t="shared" si="50"/>
        <v>0</v>
      </c>
      <c r="K233" s="247"/>
      <c r="L233" s="248"/>
      <c r="M233" s="249" t="s">
        <v>1</v>
      </c>
      <c r="N233" s="250" t="s">
        <v>45</v>
      </c>
      <c r="O233" s="72"/>
      <c r="P233" s="203">
        <f t="shared" si="51"/>
        <v>0</v>
      </c>
      <c r="Q233" s="203">
        <v>0</v>
      </c>
      <c r="R233" s="203">
        <f t="shared" si="52"/>
        <v>0</v>
      </c>
      <c r="S233" s="203">
        <v>0</v>
      </c>
      <c r="T233" s="204">
        <f t="shared" si="53"/>
        <v>0</v>
      </c>
      <c r="U233" s="35"/>
      <c r="V233" s="35"/>
      <c r="W233" s="35"/>
      <c r="X233" s="35"/>
      <c r="Y233" s="35"/>
      <c r="Z233" s="35"/>
      <c r="AA233" s="35"/>
      <c r="AB233" s="35"/>
      <c r="AC233" s="35"/>
      <c r="AD233" s="35"/>
      <c r="AE233" s="35"/>
      <c r="AR233" s="205" t="s">
        <v>219</v>
      </c>
      <c r="AT233" s="205" t="s">
        <v>216</v>
      </c>
      <c r="AU233" s="205" t="s">
        <v>89</v>
      </c>
      <c r="AY233" s="18" t="s">
        <v>177</v>
      </c>
      <c r="BE233" s="206">
        <f t="shared" si="54"/>
        <v>0</v>
      </c>
      <c r="BF233" s="206">
        <f t="shared" si="55"/>
        <v>0</v>
      </c>
      <c r="BG233" s="206">
        <f t="shared" si="56"/>
        <v>0</v>
      </c>
      <c r="BH233" s="206">
        <f t="shared" si="57"/>
        <v>0</v>
      </c>
      <c r="BI233" s="206">
        <f t="shared" si="58"/>
        <v>0</v>
      </c>
      <c r="BJ233" s="18" t="s">
        <v>87</v>
      </c>
      <c r="BK233" s="206">
        <f t="shared" si="59"/>
        <v>0</v>
      </c>
      <c r="BL233" s="18" t="s">
        <v>184</v>
      </c>
      <c r="BM233" s="205" t="s">
        <v>2988</v>
      </c>
    </row>
    <row r="234" spans="1:65" s="2" customFormat="1" ht="16.5" customHeight="1">
      <c r="A234" s="35"/>
      <c r="B234" s="36"/>
      <c r="C234" s="240" t="s">
        <v>659</v>
      </c>
      <c r="D234" s="240" t="s">
        <v>216</v>
      </c>
      <c r="E234" s="241" t="s">
        <v>2989</v>
      </c>
      <c r="F234" s="242" t="s">
        <v>2990</v>
      </c>
      <c r="G234" s="243" t="s">
        <v>651</v>
      </c>
      <c r="H234" s="244">
        <v>50</v>
      </c>
      <c r="I234" s="245"/>
      <c r="J234" s="246">
        <f t="shared" si="50"/>
        <v>0</v>
      </c>
      <c r="K234" s="247"/>
      <c r="L234" s="248"/>
      <c r="M234" s="249" t="s">
        <v>1</v>
      </c>
      <c r="N234" s="250" t="s">
        <v>45</v>
      </c>
      <c r="O234" s="72"/>
      <c r="P234" s="203">
        <f t="shared" si="51"/>
        <v>0</v>
      </c>
      <c r="Q234" s="203">
        <v>0</v>
      </c>
      <c r="R234" s="203">
        <f t="shared" si="52"/>
        <v>0</v>
      </c>
      <c r="S234" s="203">
        <v>0</v>
      </c>
      <c r="T234" s="204">
        <f t="shared" si="53"/>
        <v>0</v>
      </c>
      <c r="U234" s="35"/>
      <c r="V234" s="35"/>
      <c r="W234" s="35"/>
      <c r="X234" s="35"/>
      <c r="Y234" s="35"/>
      <c r="Z234" s="35"/>
      <c r="AA234" s="35"/>
      <c r="AB234" s="35"/>
      <c r="AC234" s="35"/>
      <c r="AD234" s="35"/>
      <c r="AE234" s="35"/>
      <c r="AR234" s="205" t="s">
        <v>219</v>
      </c>
      <c r="AT234" s="205" t="s">
        <v>216</v>
      </c>
      <c r="AU234" s="205" t="s">
        <v>89</v>
      </c>
      <c r="AY234" s="18" t="s">
        <v>177</v>
      </c>
      <c r="BE234" s="206">
        <f t="shared" si="54"/>
        <v>0</v>
      </c>
      <c r="BF234" s="206">
        <f t="shared" si="55"/>
        <v>0</v>
      </c>
      <c r="BG234" s="206">
        <f t="shared" si="56"/>
        <v>0</v>
      </c>
      <c r="BH234" s="206">
        <f t="shared" si="57"/>
        <v>0</v>
      </c>
      <c r="BI234" s="206">
        <f t="shared" si="58"/>
        <v>0</v>
      </c>
      <c r="BJ234" s="18" t="s">
        <v>87</v>
      </c>
      <c r="BK234" s="206">
        <f t="shared" si="59"/>
        <v>0</v>
      </c>
      <c r="BL234" s="18" t="s">
        <v>184</v>
      </c>
      <c r="BM234" s="205" t="s">
        <v>2991</v>
      </c>
    </row>
    <row r="235" spans="1:65" s="2" customFormat="1" ht="16.5" customHeight="1">
      <c r="A235" s="35"/>
      <c r="B235" s="36"/>
      <c r="C235" s="240" t="s">
        <v>665</v>
      </c>
      <c r="D235" s="240" t="s">
        <v>216</v>
      </c>
      <c r="E235" s="241" t="s">
        <v>2992</v>
      </c>
      <c r="F235" s="242" t="s">
        <v>2993</v>
      </c>
      <c r="G235" s="243" t="s">
        <v>191</v>
      </c>
      <c r="H235" s="244">
        <v>1</v>
      </c>
      <c r="I235" s="245"/>
      <c r="J235" s="246">
        <f t="shared" si="50"/>
        <v>0</v>
      </c>
      <c r="K235" s="247"/>
      <c r="L235" s="248"/>
      <c r="M235" s="249" t="s">
        <v>1</v>
      </c>
      <c r="N235" s="250" t="s">
        <v>45</v>
      </c>
      <c r="O235" s="72"/>
      <c r="P235" s="203">
        <f t="shared" si="51"/>
        <v>0</v>
      </c>
      <c r="Q235" s="203">
        <v>0</v>
      </c>
      <c r="R235" s="203">
        <f t="shared" si="52"/>
        <v>0</v>
      </c>
      <c r="S235" s="203">
        <v>0</v>
      </c>
      <c r="T235" s="204">
        <f t="shared" si="53"/>
        <v>0</v>
      </c>
      <c r="U235" s="35"/>
      <c r="V235" s="35"/>
      <c r="W235" s="35"/>
      <c r="X235" s="35"/>
      <c r="Y235" s="35"/>
      <c r="Z235" s="35"/>
      <c r="AA235" s="35"/>
      <c r="AB235" s="35"/>
      <c r="AC235" s="35"/>
      <c r="AD235" s="35"/>
      <c r="AE235" s="35"/>
      <c r="AR235" s="205" t="s">
        <v>219</v>
      </c>
      <c r="AT235" s="205" t="s">
        <v>216</v>
      </c>
      <c r="AU235" s="205" t="s">
        <v>89</v>
      </c>
      <c r="AY235" s="18" t="s">
        <v>177</v>
      </c>
      <c r="BE235" s="206">
        <f t="shared" si="54"/>
        <v>0</v>
      </c>
      <c r="BF235" s="206">
        <f t="shared" si="55"/>
        <v>0</v>
      </c>
      <c r="BG235" s="206">
        <f t="shared" si="56"/>
        <v>0</v>
      </c>
      <c r="BH235" s="206">
        <f t="shared" si="57"/>
        <v>0</v>
      </c>
      <c r="BI235" s="206">
        <f t="shared" si="58"/>
        <v>0</v>
      </c>
      <c r="BJ235" s="18" t="s">
        <v>87</v>
      </c>
      <c r="BK235" s="206">
        <f t="shared" si="59"/>
        <v>0</v>
      </c>
      <c r="BL235" s="18" t="s">
        <v>184</v>
      </c>
      <c r="BM235" s="205" t="s">
        <v>2994</v>
      </c>
    </row>
    <row r="236" spans="1:65" s="2" customFormat="1" ht="16.5" customHeight="1">
      <c r="A236" s="35"/>
      <c r="B236" s="36"/>
      <c r="C236" s="240" t="s">
        <v>669</v>
      </c>
      <c r="D236" s="240" t="s">
        <v>216</v>
      </c>
      <c r="E236" s="241" t="s">
        <v>2995</v>
      </c>
      <c r="F236" s="242" t="s">
        <v>2996</v>
      </c>
      <c r="G236" s="243" t="s">
        <v>191</v>
      </c>
      <c r="H236" s="244">
        <v>1</v>
      </c>
      <c r="I236" s="245"/>
      <c r="J236" s="246">
        <f t="shared" si="50"/>
        <v>0</v>
      </c>
      <c r="K236" s="247"/>
      <c r="L236" s="248"/>
      <c r="M236" s="249" t="s">
        <v>1</v>
      </c>
      <c r="N236" s="250" t="s">
        <v>45</v>
      </c>
      <c r="O236" s="72"/>
      <c r="P236" s="203">
        <f t="shared" si="51"/>
        <v>0</v>
      </c>
      <c r="Q236" s="203">
        <v>0</v>
      </c>
      <c r="R236" s="203">
        <f t="shared" si="52"/>
        <v>0</v>
      </c>
      <c r="S236" s="203">
        <v>0</v>
      </c>
      <c r="T236" s="204">
        <f t="shared" si="53"/>
        <v>0</v>
      </c>
      <c r="U236" s="35"/>
      <c r="V236" s="35"/>
      <c r="W236" s="35"/>
      <c r="X236" s="35"/>
      <c r="Y236" s="35"/>
      <c r="Z236" s="35"/>
      <c r="AA236" s="35"/>
      <c r="AB236" s="35"/>
      <c r="AC236" s="35"/>
      <c r="AD236" s="35"/>
      <c r="AE236" s="35"/>
      <c r="AR236" s="205" t="s">
        <v>219</v>
      </c>
      <c r="AT236" s="205" t="s">
        <v>216</v>
      </c>
      <c r="AU236" s="205" t="s">
        <v>89</v>
      </c>
      <c r="AY236" s="18" t="s">
        <v>177</v>
      </c>
      <c r="BE236" s="206">
        <f t="shared" si="54"/>
        <v>0</v>
      </c>
      <c r="BF236" s="206">
        <f t="shared" si="55"/>
        <v>0</v>
      </c>
      <c r="BG236" s="206">
        <f t="shared" si="56"/>
        <v>0</v>
      </c>
      <c r="BH236" s="206">
        <f t="shared" si="57"/>
        <v>0</v>
      </c>
      <c r="BI236" s="206">
        <f t="shared" si="58"/>
        <v>0</v>
      </c>
      <c r="BJ236" s="18" t="s">
        <v>87</v>
      </c>
      <c r="BK236" s="206">
        <f t="shared" si="59"/>
        <v>0</v>
      </c>
      <c r="BL236" s="18" t="s">
        <v>184</v>
      </c>
      <c r="BM236" s="205" t="s">
        <v>2997</v>
      </c>
    </row>
    <row r="237" spans="1:65" s="2" customFormat="1" ht="16.5" customHeight="1">
      <c r="A237" s="35"/>
      <c r="B237" s="36"/>
      <c r="C237" s="240" t="s">
        <v>676</v>
      </c>
      <c r="D237" s="240" t="s">
        <v>216</v>
      </c>
      <c r="E237" s="241" t="s">
        <v>2998</v>
      </c>
      <c r="F237" s="242" t="s">
        <v>2999</v>
      </c>
      <c r="G237" s="243" t="s">
        <v>191</v>
      </c>
      <c r="H237" s="244">
        <v>1</v>
      </c>
      <c r="I237" s="245"/>
      <c r="J237" s="246">
        <f t="shared" si="50"/>
        <v>0</v>
      </c>
      <c r="K237" s="247"/>
      <c r="L237" s="248"/>
      <c r="M237" s="249" t="s">
        <v>1</v>
      </c>
      <c r="N237" s="250" t="s">
        <v>45</v>
      </c>
      <c r="O237" s="72"/>
      <c r="P237" s="203">
        <f t="shared" si="51"/>
        <v>0</v>
      </c>
      <c r="Q237" s="203">
        <v>0</v>
      </c>
      <c r="R237" s="203">
        <f t="shared" si="52"/>
        <v>0</v>
      </c>
      <c r="S237" s="203">
        <v>0</v>
      </c>
      <c r="T237" s="204">
        <f t="shared" si="53"/>
        <v>0</v>
      </c>
      <c r="U237" s="35"/>
      <c r="V237" s="35"/>
      <c r="W237" s="35"/>
      <c r="X237" s="35"/>
      <c r="Y237" s="35"/>
      <c r="Z237" s="35"/>
      <c r="AA237" s="35"/>
      <c r="AB237" s="35"/>
      <c r="AC237" s="35"/>
      <c r="AD237" s="35"/>
      <c r="AE237" s="35"/>
      <c r="AR237" s="205" t="s">
        <v>219</v>
      </c>
      <c r="AT237" s="205" t="s">
        <v>216</v>
      </c>
      <c r="AU237" s="205" t="s">
        <v>89</v>
      </c>
      <c r="AY237" s="18" t="s">
        <v>177</v>
      </c>
      <c r="BE237" s="206">
        <f t="shared" si="54"/>
        <v>0</v>
      </c>
      <c r="BF237" s="206">
        <f t="shared" si="55"/>
        <v>0</v>
      </c>
      <c r="BG237" s="206">
        <f t="shared" si="56"/>
        <v>0</v>
      </c>
      <c r="BH237" s="206">
        <f t="shared" si="57"/>
        <v>0</v>
      </c>
      <c r="BI237" s="206">
        <f t="shared" si="58"/>
        <v>0</v>
      </c>
      <c r="BJ237" s="18" t="s">
        <v>87</v>
      </c>
      <c r="BK237" s="206">
        <f t="shared" si="59"/>
        <v>0</v>
      </c>
      <c r="BL237" s="18" t="s">
        <v>184</v>
      </c>
      <c r="BM237" s="205" t="s">
        <v>3000</v>
      </c>
    </row>
    <row r="238" spans="1:65" s="2" customFormat="1" ht="16.5" customHeight="1">
      <c r="A238" s="35"/>
      <c r="B238" s="36"/>
      <c r="C238" s="193" t="s">
        <v>680</v>
      </c>
      <c r="D238" s="193" t="s">
        <v>180</v>
      </c>
      <c r="E238" s="194" t="s">
        <v>3001</v>
      </c>
      <c r="F238" s="195" t="s">
        <v>3002</v>
      </c>
      <c r="G238" s="196" t="s">
        <v>191</v>
      </c>
      <c r="H238" s="197">
        <v>1</v>
      </c>
      <c r="I238" s="198"/>
      <c r="J238" s="199">
        <f t="shared" si="50"/>
        <v>0</v>
      </c>
      <c r="K238" s="200"/>
      <c r="L238" s="40"/>
      <c r="M238" s="201" t="s">
        <v>1</v>
      </c>
      <c r="N238" s="202" t="s">
        <v>45</v>
      </c>
      <c r="O238" s="72"/>
      <c r="P238" s="203">
        <f t="shared" si="51"/>
        <v>0</v>
      </c>
      <c r="Q238" s="203">
        <v>0</v>
      </c>
      <c r="R238" s="203">
        <f t="shared" si="52"/>
        <v>0</v>
      </c>
      <c r="S238" s="203">
        <v>0</v>
      </c>
      <c r="T238" s="204">
        <f t="shared" si="53"/>
        <v>0</v>
      </c>
      <c r="U238" s="35"/>
      <c r="V238" s="35"/>
      <c r="W238" s="35"/>
      <c r="X238" s="35"/>
      <c r="Y238" s="35"/>
      <c r="Z238" s="35"/>
      <c r="AA238" s="35"/>
      <c r="AB238" s="35"/>
      <c r="AC238" s="35"/>
      <c r="AD238" s="35"/>
      <c r="AE238" s="35"/>
      <c r="AR238" s="205" t="s">
        <v>184</v>
      </c>
      <c r="AT238" s="205" t="s">
        <v>180</v>
      </c>
      <c r="AU238" s="205" t="s">
        <v>89</v>
      </c>
      <c r="AY238" s="18" t="s">
        <v>177</v>
      </c>
      <c r="BE238" s="206">
        <f t="shared" si="54"/>
        <v>0</v>
      </c>
      <c r="BF238" s="206">
        <f t="shared" si="55"/>
        <v>0</v>
      </c>
      <c r="BG238" s="206">
        <f t="shared" si="56"/>
        <v>0</v>
      </c>
      <c r="BH238" s="206">
        <f t="shared" si="57"/>
        <v>0</v>
      </c>
      <c r="BI238" s="206">
        <f t="shared" si="58"/>
        <v>0</v>
      </c>
      <c r="BJ238" s="18" t="s">
        <v>87</v>
      </c>
      <c r="BK238" s="206">
        <f t="shared" si="59"/>
        <v>0</v>
      </c>
      <c r="BL238" s="18" t="s">
        <v>184</v>
      </c>
      <c r="BM238" s="205" t="s">
        <v>3003</v>
      </c>
    </row>
    <row r="239" spans="1:65" s="2" customFormat="1" ht="21.75" customHeight="1">
      <c r="A239" s="35"/>
      <c r="B239" s="36"/>
      <c r="C239" s="193" t="s">
        <v>684</v>
      </c>
      <c r="D239" s="193" t="s">
        <v>180</v>
      </c>
      <c r="E239" s="194" t="s">
        <v>3004</v>
      </c>
      <c r="F239" s="195" t="s">
        <v>3005</v>
      </c>
      <c r="G239" s="196" t="s">
        <v>191</v>
      </c>
      <c r="H239" s="197">
        <v>1</v>
      </c>
      <c r="I239" s="198"/>
      <c r="J239" s="199">
        <f t="shared" si="50"/>
        <v>0</v>
      </c>
      <c r="K239" s="200"/>
      <c r="L239" s="40"/>
      <c r="M239" s="201" t="s">
        <v>1</v>
      </c>
      <c r="N239" s="202" t="s">
        <v>45</v>
      </c>
      <c r="O239" s="72"/>
      <c r="P239" s="203">
        <f t="shared" si="51"/>
        <v>0</v>
      </c>
      <c r="Q239" s="203">
        <v>0</v>
      </c>
      <c r="R239" s="203">
        <f t="shared" si="52"/>
        <v>0</v>
      </c>
      <c r="S239" s="203">
        <v>0</v>
      </c>
      <c r="T239" s="204">
        <f t="shared" si="53"/>
        <v>0</v>
      </c>
      <c r="U239" s="35"/>
      <c r="V239" s="35"/>
      <c r="W239" s="35"/>
      <c r="X239" s="35"/>
      <c r="Y239" s="35"/>
      <c r="Z239" s="35"/>
      <c r="AA239" s="35"/>
      <c r="AB239" s="35"/>
      <c r="AC239" s="35"/>
      <c r="AD239" s="35"/>
      <c r="AE239" s="35"/>
      <c r="AR239" s="205" t="s">
        <v>184</v>
      </c>
      <c r="AT239" s="205" t="s">
        <v>180</v>
      </c>
      <c r="AU239" s="205" t="s">
        <v>89</v>
      </c>
      <c r="AY239" s="18" t="s">
        <v>177</v>
      </c>
      <c r="BE239" s="206">
        <f t="shared" si="54"/>
        <v>0</v>
      </c>
      <c r="BF239" s="206">
        <f t="shared" si="55"/>
        <v>0</v>
      </c>
      <c r="BG239" s="206">
        <f t="shared" si="56"/>
        <v>0</v>
      </c>
      <c r="BH239" s="206">
        <f t="shared" si="57"/>
        <v>0</v>
      </c>
      <c r="BI239" s="206">
        <f t="shared" si="58"/>
        <v>0</v>
      </c>
      <c r="BJ239" s="18" t="s">
        <v>87</v>
      </c>
      <c r="BK239" s="206">
        <f t="shared" si="59"/>
        <v>0</v>
      </c>
      <c r="BL239" s="18" t="s">
        <v>184</v>
      </c>
      <c r="BM239" s="205" t="s">
        <v>3006</v>
      </c>
    </row>
    <row r="240" spans="1:65" s="2" customFormat="1" ht="24.2" customHeight="1">
      <c r="A240" s="35"/>
      <c r="B240" s="36"/>
      <c r="C240" s="193" t="s">
        <v>688</v>
      </c>
      <c r="D240" s="193" t="s">
        <v>180</v>
      </c>
      <c r="E240" s="194" t="s">
        <v>3007</v>
      </c>
      <c r="F240" s="195" t="s">
        <v>3008</v>
      </c>
      <c r="G240" s="196" t="s">
        <v>191</v>
      </c>
      <c r="H240" s="197">
        <v>68</v>
      </c>
      <c r="I240" s="198"/>
      <c r="J240" s="199">
        <f t="shared" si="50"/>
        <v>0</v>
      </c>
      <c r="K240" s="200"/>
      <c r="L240" s="40"/>
      <c r="M240" s="254" t="s">
        <v>1</v>
      </c>
      <c r="N240" s="255" t="s">
        <v>45</v>
      </c>
      <c r="O240" s="256"/>
      <c r="P240" s="257">
        <f t="shared" si="51"/>
        <v>0</v>
      </c>
      <c r="Q240" s="257">
        <v>0</v>
      </c>
      <c r="R240" s="257">
        <f t="shared" si="52"/>
        <v>0</v>
      </c>
      <c r="S240" s="257">
        <v>0</v>
      </c>
      <c r="T240" s="258">
        <f t="shared" si="53"/>
        <v>0</v>
      </c>
      <c r="U240" s="35"/>
      <c r="V240" s="35"/>
      <c r="W240" s="35"/>
      <c r="X240" s="35"/>
      <c r="Y240" s="35"/>
      <c r="Z240" s="35"/>
      <c r="AA240" s="35"/>
      <c r="AB240" s="35"/>
      <c r="AC240" s="35"/>
      <c r="AD240" s="35"/>
      <c r="AE240" s="35"/>
      <c r="AR240" s="205" t="s">
        <v>184</v>
      </c>
      <c r="AT240" s="205" t="s">
        <v>180</v>
      </c>
      <c r="AU240" s="205" t="s">
        <v>89</v>
      </c>
      <c r="AY240" s="18" t="s">
        <v>177</v>
      </c>
      <c r="BE240" s="206">
        <f t="shared" si="54"/>
        <v>0</v>
      </c>
      <c r="BF240" s="206">
        <f t="shared" si="55"/>
        <v>0</v>
      </c>
      <c r="BG240" s="206">
        <f t="shared" si="56"/>
        <v>0</v>
      </c>
      <c r="BH240" s="206">
        <f t="shared" si="57"/>
        <v>0</v>
      </c>
      <c r="BI240" s="206">
        <f t="shared" si="58"/>
        <v>0</v>
      </c>
      <c r="BJ240" s="18" t="s">
        <v>87</v>
      </c>
      <c r="BK240" s="206">
        <f t="shared" si="59"/>
        <v>0</v>
      </c>
      <c r="BL240" s="18" t="s">
        <v>184</v>
      </c>
      <c r="BM240" s="205" t="s">
        <v>3009</v>
      </c>
    </row>
    <row r="241" spans="1:31" s="2" customFormat="1" ht="6.95"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algorithmName="SHA-512" hashValue="g/m4P/PCFRriUdq6ILSbh9XNUrvZnX6uv+rQ3SinsfUaSHsJc3uoUkur6F3Ipb21qGC8uEjzWhGamF2Z70+ubA==" saltValue="hzEgsBzuu4P+EXNARzGYta7lrCmzH6hD8ndOzfOFf9fhChtpbI6mT3Xla8SvFxw6zygS7JBMr80m1lw3Fl79ZQ==" spinCount="100000" sheet="1" objects="1" scenarios="1" formatColumns="0" formatRows="0" autoFilter="0"/>
  <autoFilter ref="C126:K240" xr:uid="{00000000-0009-0000-0000-00000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115</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3010</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ROUND((SUM(BE131:BE247)),  2)</f>
        <v>0</v>
      </c>
      <c r="G35" s="35"/>
      <c r="H35" s="35"/>
      <c r="I35" s="131">
        <v>0.21</v>
      </c>
      <c r="J35" s="130">
        <f>ROUND(((SUM(BE131:BE247))*I35),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ROUND((SUM(BF131:BF247)),  2)</f>
        <v>0</v>
      </c>
      <c r="G36" s="35"/>
      <c r="H36" s="35"/>
      <c r="I36" s="131">
        <v>0.12</v>
      </c>
      <c r="J36" s="130">
        <f>ROUND(((SUM(BF131:BF247))*I36),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ROUND((SUM(BH131:BH247)),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KJ05 - Elektroinstalace</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3011</v>
      </c>
      <c r="E99" s="157"/>
      <c r="F99" s="157"/>
      <c r="G99" s="157"/>
      <c r="H99" s="157"/>
      <c r="I99" s="157"/>
      <c r="J99" s="158">
        <f>J132</f>
        <v>0</v>
      </c>
      <c r="K99" s="155"/>
      <c r="L99" s="159"/>
    </row>
    <row r="100" spans="1:47" s="10" customFormat="1" ht="19.899999999999999" customHeight="1">
      <c r="B100" s="160"/>
      <c r="C100" s="105"/>
      <c r="D100" s="161" t="s">
        <v>3012</v>
      </c>
      <c r="E100" s="162"/>
      <c r="F100" s="162"/>
      <c r="G100" s="162"/>
      <c r="H100" s="162"/>
      <c r="I100" s="162"/>
      <c r="J100" s="163">
        <f>J133</f>
        <v>0</v>
      </c>
      <c r="K100" s="105"/>
      <c r="L100" s="164"/>
    </row>
    <row r="101" spans="1:47" s="10" customFormat="1" ht="19.899999999999999" customHeight="1">
      <c r="B101" s="160"/>
      <c r="C101" s="105"/>
      <c r="D101" s="161" t="s">
        <v>3013</v>
      </c>
      <c r="E101" s="162"/>
      <c r="F101" s="162"/>
      <c r="G101" s="162"/>
      <c r="H101" s="162"/>
      <c r="I101" s="162"/>
      <c r="J101" s="163">
        <f>J152</f>
        <v>0</v>
      </c>
      <c r="K101" s="105"/>
      <c r="L101" s="164"/>
    </row>
    <row r="102" spans="1:47" s="10" customFormat="1" ht="19.899999999999999" customHeight="1">
      <c r="B102" s="160"/>
      <c r="C102" s="105"/>
      <c r="D102" s="161" t="s">
        <v>3014</v>
      </c>
      <c r="E102" s="162"/>
      <c r="F102" s="162"/>
      <c r="G102" s="162"/>
      <c r="H102" s="162"/>
      <c r="I102" s="162"/>
      <c r="J102" s="163">
        <f>J170</f>
        <v>0</v>
      </c>
      <c r="K102" s="105"/>
      <c r="L102" s="164"/>
    </row>
    <row r="103" spans="1:47" s="10" customFormat="1" ht="19.899999999999999" customHeight="1">
      <c r="B103" s="160"/>
      <c r="C103" s="105"/>
      <c r="D103" s="161" t="s">
        <v>3015</v>
      </c>
      <c r="E103" s="162"/>
      <c r="F103" s="162"/>
      <c r="G103" s="162"/>
      <c r="H103" s="162"/>
      <c r="I103" s="162"/>
      <c r="J103" s="163">
        <f>J175</f>
        <v>0</v>
      </c>
      <c r="K103" s="105"/>
      <c r="L103" s="164"/>
    </row>
    <row r="104" spans="1:47" s="10" customFormat="1" ht="19.899999999999999" customHeight="1">
      <c r="B104" s="160"/>
      <c r="C104" s="105"/>
      <c r="D104" s="161" t="s">
        <v>3016</v>
      </c>
      <c r="E104" s="162"/>
      <c r="F104" s="162"/>
      <c r="G104" s="162"/>
      <c r="H104" s="162"/>
      <c r="I104" s="162"/>
      <c r="J104" s="163">
        <f>J196</f>
        <v>0</v>
      </c>
      <c r="K104" s="105"/>
      <c r="L104" s="164"/>
    </row>
    <row r="105" spans="1:47" s="10" customFormat="1" ht="19.899999999999999" customHeight="1">
      <c r="B105" s="160"/>
      <c r="C105" s="105"/>
      <c r="D105" s="161" t="s">
        <v>3017</v>
      </c>
      <c r="E105" s="162"/>
      <c r="F105" s="162"/>
      <c r="G105" s="162"/>
      <c r="H105" s="162"/>
      <c r="I105" s="162"/>
      <c r="J105" s="163">
        <f>J207</f>
        <v>0</v>
      </c>
      <c r="K105" s="105"/>
      <c r="L105" s="164"/>
    </row>
    <row r="106" spans="1:47" s="10" customFormat="1" ht="19.899999999999999" customHeight="1">
      <c r="B106" s="160"/>
      <c r="C106" s="105"/>
      <c r="D106" s="161" t="s">
        <v>3018</v>
      </c>
      <c r="E106" s="162"/>
      <c r="F106" s="162"/>
      <c r="G106" s="162"/>
      <c r="H106" s="162"/>
      <c r="I106" s="162"/>
      <c r="J106" s="163">
        <f>J218</f>
        <v>0</v>
      </c>
      <c r="K106" s="105"/>
      <c r="L106" s="164"/>
    </row>
    <row r="107" spans="1:47" s="10" customFormat="1" ht="19.899999999999999" customHeight="1">
      <c r="B107" s="160"/>
      <c r="C107" s="105"/>
      <c r="D107" s="161" t="s">
        <v>3019</v>
      </c>
      <c r="E107" s="162"/>
      <c r="F107" s="162"/>
      <c r="G107" s="162"/>
      <c r="H107" s="162"/>
      <c r="I107" s="162"/>
      <c r="J107" s="163">
        <f>J229</f>
        <v>0</v>
      </c>
      <c r="K107" s="105"/>
      <c r="L107" s="164"/>
    </row>
    <row r="108" spans="1:47" s="10" customFormat="1" ht="19.899999999999999" customHeight="1">
      <c r="B108" s="160"/>
      <c r="C108" s="105"/>
      <c r="D108" s="161" t="s">
        <v>3020</v>
      </c>
      <c r="E108" s="162"/>
      <c r="F108" s="162"/>
      <c r="G108" s="162"/>
      <c r="H108" s="162"/>
      <c r="I108" s="162"/>
      <c r="J108" s="163">
        <f>J239</f>
        <v>0</v>
      </c>
      <c r="K108" s="105"/>
      <c r="L108" s="164"/>
    </row>
    <row r="109" spans="1:47" s="10" customFormat="1" ht="19.899999999999999" customHeight="1">
      <c r="B109" s="160"/>
      <c r="C109" s="105"/>
      <c r="D109" s="161" t="s">
        <v>3021</v>
      </c>
      <c r="E109" s="162"/>
      <c r="F109" s="162"/>
      <c r="G109" s="162"/>
      <c r="H109" s="162"/>
      <c r="I109" s="162"/>
      <c r="J109" s="163">
        <f>J244</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84" t="str">
        <f>E7</f>
        <v>MODERNIZACE KUCHYNĚ A JÍDELNY SPŠE A VOŠ  PLZEŇ,  projekt č. CZ.05.01.01/2022_008/0001816</v>
      </c>
      <c r="F119" s="385"/>
      <c r="G119" s="385"/>
      <c r="H119" s="385"/>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132</v>
      </c>
      <c r="D120" s="23"/>
      <c r="E120" s="23"/>
      <c r="F120" s="23"/>
      <c r="G120" s="23"/>
      <c r="H120" s="23"/>
      <c r="I120" s="23"/>
      <c r="J120" s="23"/>
      <c r="K120" s="23"/>
      <c r="L120" s="21"/>
    </row>
    <row r="121" spans="1:31" s="2" customFormat="1" ht="16.5" customHeight="1">
      <c r="A121" s="35"/>
      <c r="B121" s="36"/>
      <c r="C121" s="37"/>
      <c r="D121" s="37"/>
      <c r="E121" s="384" t="s">
        <v>762</v>
      </c>
      <c r="F121" s="383"/>
      <c r="G121" s="383"/>
      <c r="H121" s="383"/>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43" t="str">
        <f>E11</f>
        <v>KJ05 - Elektroinstalace</v>
      </c>
      <c r="F123" s="383"/>
      <c r="G123" s="383"/>
      <c r="H123" s="383"/>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163</v>
      </c>
      <c r="D130" s="168" t="s">
        <v>65</v>
      </c>
      <c r="E130" s="168" t="s">
        <v>61</v>
      </c>
      <c r="F130" s="168" t="s">
        <v>62</v>
      </c>
      <c r="G130" s="168" t="s">
        <v>164</v>
      </c>
      <c r="H130" s="168" t="s">
        <v>165</v>
      </c>
      <c r="I130" s="168" t="s">
        <v>166</v>
      </c>
      <c r="J130" s="169" t="s">
        <v>139</v>
      </c>
      <c r="K130" s="170" t="s">
        <v>167</v>
      </c>
      <c r="L130" s="171"/>
      <c r="M130" s="76" t="s">
        <v>1</v>
      </c>
      <c r="N130" s="77" t="s">
        <v>44</v>
      </c>
      <c r="O130" s="77" t="s">
        <v>168</v>
      </c>
      <c r="P130" s="77" t="s">
        <v>169</v>
      </c>
      <c r="Q130" s="77" t="s">
        <v>170</v>
      </c>
      <c r="R130" s="77" t="s">
        <v>171</v>
      </c>
      <c r="S130" s="77" t="s">
        <v>172</v>
      </c>
      <c r="T130" s="78" t="s">
        <v>173</v>
      </c>
      <c r="U130" s="165"/>
      <c r="V130" s="165"/>
      <c r="W130" s="165"/>
      <c r="X130" s="165"/>
      <c r="Y130" s="165"/>
      <c r="Z130" s="165"/>
      <c r="AA130" s="165"/>
      <c r="AB130" s="165"/>
      <c r="AC130" s="165"/>
      <c r="AD130" s="165"/>
      <c r="AE130" s="165"/>
    </row>
    <row r="131" spans="1:65" s="2" customFormat="1" ht="22.9" customHeight="1">
      <c r="A131" s="35"/>
      <c r="B131" s="36"/>
      <c r="C131" s="83" t="s">
        <v>174</v>
      </c>
      <c r="D131" s="37"/>
      <c r="E131" s="37"/>
      <c r="F131" s="37"/>
      <c r="G131" s="37"/>
      <c r="H131" s="37"/>
      <c r="I131" s="37"/>
      <c r="J131" s="172">
        <f>BK131</f>
        <v>0</v>
      </c>
      <c r="K131" s="37"/>
      <c r="L131" s="40"/>
      <c r="M131" s="79"/>
      <c r="N131" s="173"/>
      <c r="O131" s="80"/>
      <c r="P131" s="174">
        <f>P132</f>
        <v>0</v>
      </c>
      <c r="Q131" s="80"/>
      <c r="R131" s="174">
        <f>R132</f>
        <v>0</v>
      </c>
      <c r="S131" s="80"/>
      <c r="T131" s="175">
        <f>T132</f>
        <v>0</v>
      </c>
      <c r="U131" s="35"/>
      <c r="V131" s="35"/>
      <c r="W131" s="35"/>
      <c r="X131" s="35"/>
      <c r="Y131" s="35"/>
      <c r="Z131" s="35"/>
      <c r="AA131" s="35"/>
      <c r="AB131" s="35"/>
      <c r="AC131" s="35"/>
      <c r="AD131" s="35"/>
      <c r="AE131" s="35"/>
      <c r="AT131" s="18" t="s">
        <v>79</v>
      </c>
      <c r="AU131" s="18" t="s">
        <v>141</v>
      </c>
      <c r="BK131" s="176">
        <f>BK132</f>
        <v>0</v>
      </c>
    </row>
    <row r="132" spans="1:65" s="12" customFormat="1" ht="25.9" customHeight="1">
      <c r="B132" s="177"/>
      <c r="C132" s="178"/>
      <c r="D132" s="179" t="s">
        <v>79</v>
      </c>
      <c r="E132" s="180" t="s">
        <v>496</v>
      </c>
      <c r="F132" s="180" t="s">
        <v>497</v>
      </c>
      <c r="G132" s="178"/>
      <c r="H132" s="178"/>
      <c r="I132" s="181"/>
      <c r="J132" s="182">
        <f>BK132</f>
        <v>0</v>
      </c>
      <c r="K132" s="178"/>
      <c r="L132" s="183"/>
      <c r="M132" s="184"/>
      <c r="N132" s="185"/>
      <c r="O132" s="185"/>
      <c r="P132" s="186">
        <f>P133+P152+P170+P175+P196+P207+P218+P229+P239+P244</f>
        <v>0</v>
      </c>
      <c r="Q132" s="185"/>
      <c r="R132" s="186">
        <f>R133+R152+R170+R175+R196+R207+R218+R229+R239+R244</f>
        <v>0</v>
      </c>
      <c r="S132" s="185"/>
      <c r="T132" s="187">
        <f>T133+T152+T170+T175+T196+T207+T218+T229+T239+T244</f>
        <v>0</v>
      </c>
      <c r="AR132" s="188" t="s">
        <v>87</v>
      </c>
      <c r="AT132" s="189" t="s">
        <v>79</v>
      </c>
      <c r="AU132" s="189" t="s">
        <v>80</v>
      </c>
      <c r="AY132" s="188" t="s">
        <v>177</v>
      </c>
      <c r="BK132" s="190">
        <f>BK133+BK152+BK170+BK175+BK196+BK207+BK218+BK229+BK239+BK244</f>
        <v>0</v>
      </c>
    </row>
    <row r="133" spans="1:65" s="12" customFormat="1" ht="22.9" customHeight="1">
      <c r="B133" s="177"/>
      <c r="C133" s="178"/>
      <c r="D133" s="179" t="s">
        <v>79</v>
      </c>
      <c r="E133" s="191" t="s">
        <v>3022</v>
      </c>
      <c r="F133" s="191" t="s">
        <v>3023</v>
      </c>
      <c r="G133" s="178"/>
      <c r="H133" s="178"/>
      <c r="I133" s="181"/>
      <c r="J133" s="192">
        <f>BK133</f>
        <v>0</v>
      </c>
      <c r="K133" s="178"/>
      <c r="L133" s="183"/>
      <c r="M133" s="184"/>
      <c r="N133" s="185"/>
      <c r="O133" s="185"/>
      <c r="P133" s="186">
        <f>SUM(P134:P151)</f>
        <v>0</v>
      </c>
      <c r="Q133" s="185"/>
      <c r="R133" s="186">
        <f>SUM(R134:R151)</f>
        <v>0</v>
      </c>
      <c r="S133" s="185"/>
      <c r="T133" s="187">
        <f>SUM(T134:T151)</f>
        <v>0</v>
      </c>
      <c r="AR133" s="188" t="s">
        <v>87</v>
      </c>
      <c r="AT133" s="189" t="s">
        <v>79</v>
      </c>
      <c r="AU133" s="189" t="s">
        <v>87</v>
      </c>
      <c r="AY133" s="188" t="s">
        <v>177</v>
      </c>
      <c r="BK133" s="190">
        <f>SUM(BK134:BK151)</f>
        <v>0</v>
      </c>
    </row>
    <row r="134" spans="1:65" s="2" customFormat="1" ht="24.2" customHeight="1">
      <c r="A134" s="35"/>
      <c r="B134" s="36"/>
      <c r="C134" s="193" t="s">
        <v>87</v>
      </c>
      <c r="D134" s="193" t="s">
        <v>180</v>
      </c>
      <c r="E134" s="194" t="s">
        <v>3024</v>
      </c>
      <c r="F134" s="195" t="s">
        <v>3025</v>
      </c>
      <c r="G134" s="196" t="s">
        <v>2076</v>
      </c>
      <c r="H134" s="197">
        <v>24</v>
      </c>
      <c r="I134" s="198"/>
      <c r="J134" s="199">
        <f t="shared" ref="J134:J151" si="0">ROUND(I134*H134,2)</f>
        <v>0</v>
      </c>
      <c r="K134" s="200"/>
      <c r="L134" s="40"/>
      <c r="M134" s="201" t="s">
        <v>1</v>
      </c>
      <c r="N134" s="202" t="s">
        <v>45</v>
      </c>
      <c r="O134" s="72"/>
      <c r="P134" s="203">
        <f t="shared" ref="P134:P151" si="1">O134*H134</f>
        <v>0</v>
      </c>
      <c r="Q134" s="203">
        <v>0</v>
      </c>
      <c r="R134" s="203">
        <f t="shared" ref="R134:R151" si="2">Q134*H134</f>
        <v>0</v>
      </c>
      <c r="S134" s="203">
        <v>0</v>
      </c>
      <c r="T134" s="204">
        <f t="shared" ref="T134:T151" si="3">S134*H134</f>
        <v>0</v>
      </c>
      <c r="U134" s="35"/>
      <c r="V134" s="35"/>
      <c r="W134" s="35"/>
      <c r="X134" s="35"/>
      <c r="Y134" s="35"/>
      <c r="Z134" s="35"/>
      <c r="AA134" s="35"/>
      <c r="AB134" s="35"/>
      <c r="AC134" s="35"/>
      <c r="AD134" s="35"/>
      <c r="AE134" s="35"/>
      <c r="AR134" s="205" t="s">
        <v>184</v>
      </c>
      <c r="AT134" s="205" t="s">
        <v>180</v>
      </c>
      <c r="AU134" s="205" t="s">
        <v>89</v>
      </c>
      <c r="AY134" s="18" t="s">
        <v>177</v>
      </c>
      <c r="BE134" s="206">
        <f t="shared" ref="BE134:BE151" si="4">IF(N134="základní",J134,0)</f>
        <v>0</v>
      </c>
      <c r="BF134" s="206">
        <f t="shared" ref="BF134:BF151" si="5">IF(N134="snížená",J134,0)</f>
        <v>0</v>
      </c>
      <c r="BG134" s="206">
        <f t="shared" ref="BG134:BG151" si="6">IF(N134="zákl. přenesená",J134,0)</f>
        <v>0</v>
      </c>
      <c r="BH134" s="206">
        <f t="shared" ref="BH134:BH151" si="7">IF(N134="sníž. přenesená",J134,0)</f>
        <v>0</v>
      </c>
      <c r="BI134" s="206">
        <f t="shared" ref="BI134:BI151" si="8">IF(N134="nulová",J134,0)</f>
        <v>0</v>
      </c>
      <c r="BJ134" s="18" t="s">
        <v>87</v>
      </c>
      <c r="BK134" s="206">
        <f t="shared" ref="BK134:BK151" si="9">ROUND(I134*H134,2)</f>
        <v>0</v>
      </c>
      <c r="BL134" s="18" t="s">
        <v>184</v>
      </c>
      <c r="BM134" s="205" t="s">
        <v>3026</v>
      </c>
    </row>
    <row r="135" spans="1:65" s="2" customFormat="1" ht="21.75" customHeight="1">
      <c r="A135" s="35"/>
      <c r="B135" s="36"/>
      <c r="C135" s="193" t="s">
        <v>89</v>
      </c>
      <c r="D135" s="193" t="s">
        <v>180</v>
      </c>
      <c r="E135" s="194" t="s">
        <v>3027</v>
      </c>
      <c r="F135" s="195" t="s">
        <v>3028</v>
      </c>
      <c r="G135" s="196" t="s">
        <v>2076</v>
      </c>
      <c r="H135" s="197">
        <v>10</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184</v>
      </c>
      <c r="AT135" s="205" t="s">
        <v>180</v>
      </c>
      <c r="AU135" s="205" t="s">
        <v>89</v>
      </c>
      <c r="AY135" s="18" t="s">
        <v>177</v>
      </c>
      <c r="BE135" s="206">
        <f t="shared" si="4"/>
        <v>0</v>
      </c>
      <c r="BF135" s="206">
        <f t="shared" si="5"/>
        <v>0</v>
      </c>
      <c r="BG135" s="206">
        <f t="shared" si="6"/>
        <v>0</v>
      </c>
      <c r="BH135" s="206">
        <f t="shared" si="7"/>
        <v>0</v>
      </c>
      <c r="BI135" s="206">
        <f t="shared" si="8"/>
        <v>0</v>
      </c>
      <c r="BJ135" s="18" t="s">
        <v>87</v>
      </c>
      <c r="BK135" s="206">
        <f t="shared" si="9"/>
        <v>0</v>
      </c>
      <c r="BL135" s="18" t="s">
        <v>184</v>
      </c>
      <c r="BM135" s="205" t="s">
        <v>3029</v>
      </c>
    </row>
    <row r="136" spans="1:65" s="2" customFormat="1" ht="21.75" customHeight="1">
      <c r="A136" s="35"/>
      <c r="B136" s="36"/>
      <c r="C136" s="193" t="s">
        <v>178</v>
      </c>
      <c r="D136" s="193" t="s">
        <v>180</v>
      </c>
      <c r="E136" s="194" t="s">
        <v>3030</v>
      </c>
      <c r="F136" s="195" t="s">
        <v>3031</v>
      </c>
      <c r="G136" s="196" t="s">
        <v>2076</v>
      </c>
      <c r="H136" s="197">
        <v>8</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184</v>
      </c>
      <c r="AT136" s="205" t="s">
        <v>180</v>
      </c>
      <c r="AU136" s="205" t="s">
        <v>89</v>
      </c>
      <c r="AY136" s="18" t="s">
        <v>177</v>
      </c>
      <c r="BE136" s="206">
        <f t="shared" si="4"/>
        <v>0</v>
      </c>
      <c r="BF136" s="206">
        <f t="shared" si="5"/>
        <v>0</v>
      </c>
      <c r="BG136" s="206">
        <f t="shared" si="6"/>
        <v>0</v>
      </c>
      <c r="BH136" s="206">
        <f t="shared" si="7"/>
        <v>0</v>
      </c>
      <c r="BI136" s="206">
        <f t="shared" si="8"/>
        <v>0</v>
      </c>
      <c r="BJ136" s="18" t="s">
        <v>87</v>
      </c>
      <c r="BK136" s="206">
        <f t="shared" si="9"/>
        <v>0</v>
      </c>
      <c r="BL136" s="18" t="s">
        <v>184</v>
      </c>
      <c r="BM136" s="205" t="s">
        <v>3032</v>
      </c>
    </row>
    <row r="137" spans="1:65" s="2" customFormat="1" ht="21.75" customHeight="1">
      <c r="A137" s="35"/>
      <c r="B137" s="36"/>
      <c r="C137" s="193" t="s">
        <v>184</v>
      </c>
      <c r="D137" s="193" t="s">
        <v>180</v>
      </c>
      <c r="E137" s="194" t="s">
        <v>3033</v>
      </c>
      <c r="F137" s="195" t="s">
        <v>3034</v>
      </c>
      <c r="G137" s="196" t="s">
        <v>2076</v>
      </c>
      <c r="H137" s="197">
        <v>5</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184</v>
      </c>
      <c r="AT137" s="205" t="s">
        <v>180</v>
      </c>
      <c r="AU137" s="205" t="s">
        <v>89</v>
      </c>
      <c r="AY137" s="18" t="s">
        <v>177</v>
      </c>
      <c r="BE137" s="206">
        <f t="shared" si="4"/>
        <v>0</v>
      </c>
      <c r="BF137" s="206">
        <f t="shared" si="5"/>
        <v>0</v>
      </c>
      <c r="BG137" s="206">
        <f t="shared" si="6"/>
        <v>0</v>
      </c>
      <c r="BH137" s="206">
        <f t="shared" si="7"/>
        <v>0</v>
      </c>
      <c r="BI137" s="206">
        <f t="shared" si="8"/>
        <v>0</v>
      </c>
      <c r="BJ137" s="18" t="s">
        <v>87</v>
      </c>
      <c r="BK137" s="206">
        <f t="shared" si="9"/>
        <v>0</v>
      </c>
      <c r="BL137" s="18" t="s">
        <v>184</v>
      </c>
      <c r="BM137" s="205" t="s">
        <v>3035</v>
      </c>
    </row>
    <row r="138" spans="1:65" s="2" customFormat="1" ht="21.75" customHeight="1">
      <c r="A138" s="35"/>
      <c r="B138" s="36"/>
      <c r="C138" s="193" t="s">
        <v>208</v>
      </c>
      <c r="D138" s="193" t="s">
        <v>180</v>
      </c>
      <c r="E138" s="194" t="s">
        <v>3036</v>
      </c>
      <c r="F138" s="195" t="s">
        <v>3037</v>
      </c>
      <c r="G138" s="196" t="s">
        <v>2076</v>
      </c>
      <c r="H138" s="197">
        <v>21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184</v>
      </c>
      <c r="AT138" s="205" t="s">
        <v>180</v>
      </c>
      <c r="AU138" s="205" t="s">
        <v>89</v>
      </c>
      <c r="AY138" s="18" t="s">
        <v>177</v>
      </c>
      <c r="BE138" s="206">
        <f t="shared" si="4"/>
        <v>0</v>
      </c>
      <c r="BF138" s="206">
        <f t="shared" si="5"/>
        <v>0</v>
      </c>
      <c r="BG138" s="206">
        <f t="shared" si="6"/>
        <v>0</v>
      </c>
      <c r="BH138" s="206">
        <f t="shared" si="7"/>
        <v>0</v>
      </c>
      <c r="BI138" s="206">
        <f t="shared" si="8"/>
        <v>0</v>
      </c>
      <c r="BJ138" s="18" t="s">
        <v>87</v>
      </c>
      <c r="BK138" s="206">
        <f t="shared" si="9"/>
        <v>0</v>
      </c>
      <c r="BL138" s="18" t="s">
        <v>184</v>
      </c>
      <c r="BM138" s="205" t="s">
        <v>3038</v>
      </c>
    </row>
    <row r="139" spans="1:65" s="2" customFormat="1" ht="21.75" customHeight="1">
      <c r="A139" s="35"/>
      <c r="B139" s="36"/>
      <c r="C139" s="193" t="s">
        <v>195</v>
      </c>
      <c r="D139" s="193" t="s">
        <v>180</v>
      </c>
      <c r="E139" s="194" t="s">
        <v>3039</v>
      </c>
      <c r="F139" s="195" t="s">
        <v>3040</v>
      </c>
      <c r="G139" s="196" t="s">
        <v>2076</v>
      </c>
      <c r="H139" s="197">
        <v>118</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184</v>
      </c>
      <c r="AT139" s="205" t="s">
        <v>180</v>
      </c>
      <c r="AU139" s="205" t="s">
        <v>89</v>
      </c>
      <c r="AY139" s="18" t="s">
        <v>177</v>
      </c>
      <c r="BE139" s="206">
        <f t="shared" si="4"/>
        <v>0</v>
      </c>
      <c r="BF139" s="206">
        <f t="shared" si="5"/>
        <v>0</v>
      </c>
      <c r="BG139" s="206">
        <f t="shared" si="6"/>
        <v>0</v>
      </c>
      <c r="BH139" s="206">
        <f t="shared" si="7"/>
        <v>0</v>
      </c>
      <c r="BI139" s="206">
        <f t="shared" si="8"/>
        <v>0</v>
      </c>
      <c r="BJ139" s="18" t="s">
        <v>87</v>
      </c>
      <c r="BK139" s="206">
        <f t="shared" si="9"/>
        <v>0</v>
      </c>
      <c r="BL139" s="18" t="s">
        <v>184</v>
      </c>
      <c r="BM139" s="205" t="s">
        <v>3041</v>
      </c>
    </row>
    <row r="140" spans="1:65" s="2" customFormat="1" ht="24.2" customHeight="1">
      <c r="A140" s="35"/>
      <c r="B140" s="36"/>
      <c r="C140" s="193" t="s">
        <v>215</v>
      </c>
      <c r="D140" s="193" t="s">
        <v>180</v>
      </c>
      <c r="E140" s="194" t="s">
        <v>3042</v>
      </c>
      <c r="F140" s="195" t="s">
        <v>3043</v>
      </c>
      <c r="G140" s="196" t="s">
        <v>2076</v>
      </c>
      <c r="H140" s="197">
        <v>4</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184</v>
      </c>
      <c r="AT140" s="205" t="s">
        <v>180</v>
      </c>
      <c r="AU140" s="205" t="s">
        <v>89</v>
      </c>
      <c r="AY140" s="18" t="s">
        <v>177</v>
      </c>
      <c r="BE140" s="206">
        <f t="shared" si="4"/>
        <v>0</v>
      </c>
      <c r="BF140" s="206">
        <f t="shared" si="5"/>
        <v>0</v>
      </c>
      <c r="BG140" s="206">
        <f t="shared" si="6"/>
        <v>0</v>
      </c>
      <c r="BH140" s="206">
        <f t="shared" si="7"/>
        <v>0</v>
      </c>
      <c r="BI140" s="206">
        <f t="shared" si="8"/>
        <v>0</v>
      </c>
      <c r="BJ140" s="18" t="s">
        <v>87</v>
      </c>
      <c r="BK140" s="206">
        <f t="shared" si="9"/>
        <v>0</v>
      </c>
      <c r="BL140" s="18" t="s">
        <v>184</v>
      </c>
      <c r="BM140" s="205" t="s">
        <v>3044</v>
      </c>
    </row>
    <row r="141" spans="1:65" s="2" customFormat="1" ht="24.2" customHeight="1">
      <c r="A141" s="35"/>
      <c r="B141" s="36"/>
      <c r="C141" s="193" t="s">
        <v>219</v>
      </c>
      <c r="D141" s="193" t="s">
        <v>180</v>
      </c>
      <c r="E141" s="194" t="s">
        <v>3045</v>
      </c>
      <c r="F141" s="195" t="s">
        <v>3046</v>
      </c>
      <c r="G141" s="196" t="s">
        <v>2076</v>
      </c>
      <c r="H141" s="197">
        <v>4</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184</v>
      </c>
      <c r="AT141" s="205" t="s">
        <v>180</v>
      </c>
      <c r="AU141" s="205" t="s">
        <v>89</v>
      </c>
      <c r="AY141" s="18" t="s">
        <v>177</v>
      </c>
      <c r="BE141" s="206">
        <f t="shared" si="4"/>
        <v>0</v>
      </c>
      <c r="BF141" s="206">
        <f t="shared" si="5"/>
        <v>0</v>
      </c>
      <c r="BG141" s="206">
        <f t="shared" si="6"/>
        <v>0</v>
      </c>
      <c r="BH141" s="206">
        <f t="shared" si="7"/>
        <v>0</v>
      </c>
      <c r="BI141" s="206">
        <f t="shared" si="8"/>
        <v>0</v>
      </c>
      <c r="BJ141" s="18" t="s">
        <v>87</v>
      </c>
      <c r="BK141" s="206">
        <f t="shared" si="9"/>
        <v>0</v>
      </c>
      <c r="BL141" s="18" t="s">
        <v>184</v>
      </c>
      <c r="BM141" s="205" t="s">
        <v>3047</v>
      </c>
    </row>
    <row r="142" spans="1:65" s="2" customFormat="1" ht="24.2" customHeight="1">
      <c r="A142" s="35"/>
      <c r="B142" s="36"/>
      <c r="C142" s="193" t="s">
        <v>225</v>
      </c>
      <c r="D142" s="193" t="s">
        <v>180</v>
      </c>
      <c r="E142" s="194" t="s">
        <v>3048</v>
      </c>
      <c r="F142" s="195" t="s">
        <v>3049</v>
      </c>
      <c r="G142" s="196" t="s">
        <v>2076</v>
      </c>
      <c r="H142" s="197">
        <v>2</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184</v>
      </c>
      <c r="AT142" s="205" t="s">
        <v>180</v>
      </c>
      <c r="AU142" s="205" t="s">
        <v>89</v>
      </c>
      <c r="AY142" s="18" t="s">
        <v>177</v>
      </c>
      <c r="BE142" s="206">
        <f t="shared" si="4"/>
        <v>0</v>
      </c>
      <c r="BF142" s="206">
        <f t="shared" si="5"/>
        <v>0</v>
      </c>
      <c r="BG142" s="206">
        <f t="shared" si="6"/>
        <v>0</v>
      </c>
      <c r="BH142" s="206">
        <f t="shared" si="7"/>
        <v>0</v>
      </c>
      <c r="BI142" s="206">
        <f t="shared" si="8"/>
        <v>0</v>
      </c>
      <c r="BJ142" s="18" t="s">
        <v>87</v>
      </c>
      <c r="BK142" s="206">
        <f t="shared" si="9"/>
        <v>0</v>
      </c>
      <c r="BL142" s="18" t="s">
        <v>184</v>
      </c>
      <c r="BM142" s="205" t="s">
        <v>3050</v>
      </c>
    </row>
    <row r="143" spans="1:65" s="2" customFormat="1" ht="24.2" customHeight="1">
      <c r="A143" s="35"/>
      <c r="B143" s="36"/>
      <c r="C143" s="193" t="s">
        <v>229</v>
      </c>
      <c r="D143" s="193" t="s">
        <v>180</v>
      </c>
      <c r="E143" s="194" t="s">
        <v>3051</v>
      </c>
      <c r="F143" s="195" t="s">
        <v>3052</v>
      </c>
      <c r="G143" s="196" t="s">
        <v>2076</v>
      </c>
      <c r="H143" s="197">
        <v>11</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184</v>
      </c>
      <c r="AT143" s="205" t="s">
        <v>180</v>
      </c>
      <c r="AU143" s="205" t="s">
        <v>89</v>
      </c>
      <c r="AY143" s="18" t="s">
        <v>177</v>
      </c>
      <c r="BE143" s="206">
        <f t="shared" si="4"/>
        <v>0</v>
      </c>
      <c r="BF143" s="206">
        <f t="shared" si="5"/>
        <v>0</v>
      </c>
      <c r="BG143" s="206">
        <f t="shared" si="6"/>
        <v>0</v>
      </c>
      <c r="BH143" s="206">
        <f t="shared" si="7"/>
        <v>0</v>
      </c>
      <c r="BI143" s="206">
        <f t="shared" si="8"/>
        <v>0</v>
      </c>
      <c r="BJ143" s="18" t="s">
        <v>87</v>
      </c>
      <c r="BK143" s="206">
        <f t="shared" si="9"/>
        <v>0</v>
      </c>
      <c r="BL143" s="18" t="s">
        <v>184</v>
      </c>
      <c r="BM143" s="205" t="s">
        <v>3053</v>
      </c>
    </row>
    <row r="144" spans="1:65" s="2" customFormat="1" ht="24.2" customHeight="1">
      <c r="A144" s="35"/>
      <c r="B144" s="36"/>
      <c r="C144" s="193" t="s">
        <v>233</v>
      </c>
      <c r="D144" s="193" t="s">
        <v>180</v>
      </c>
      <c r="E144" s="194" t="s">
        <v>3054</v>
      </c>
      <c r="F144" s="195" t="s">
        <v>3055</v>
      </c>
      <c r="G144" s="196" t="s">
        <v>2076</v>
      </c>
      <c r="H144" s="197">
        <v>2</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184</v>
      </c>
      <c r="AT144" s="205" t="s">
        <v>180</v>
      </c>
      <c r="AU144" s="205" t="s">
        <v>89</v>
      </c>
      <c r="AY144" s="18" t="s">
        <v>177</v>
      </c>
      <c r="BE144" s="206">
        <f t="shared" si="4"/>
        <v>0</v>
      </c>
      <c r="BF144" s="206">
        <f t="shared" si="5"/>
        <v>0</v>
      </c>
      <c r="BG144" s="206">
        <f t="shared" si="6"/>
        <v>0</v>
      </c>
      <c r="BH144" s="206">
        <f t="shared" si="7"/>
        <v>0</v>
      </c>
      <c r="BI144" s="206">
        <f t="shared" si="8"/>
        <v>0</v>
      </c>
      <c r="BJ144" s="18" t="s">
        <v>87</v>
      </c>
      <c r="BK144" s="206">
        <f t="shared" si="9"/>
        <v>0</v>
      </c>
      <c r="BL144" s="18" t="s">
        <v>184</v>
      </c>
      <c r="BM144" s="205" t="s">
        <v>3056</v>
      </c>
    </row>
    <row r="145" spans="1:65" s="2" customFormat="1" ht="24.2" customHeight="1">
      <c r="A145" s="35"/>
      <c r="B145" s="36"/>
      <c r="C145" s="193" t="s">
        <v>8</v>
      </c>
      <c r="D145" s="193" t="s">
        <v>180</v>
      </c>
      <c r="E145" s="194" t="s">
        <v>3057</v>
      </c>
      <c r="F145" s="195" t="s">
        <v>3058</v>
      </c>
      <c r="G145" s="196" t="s">
        <v>2076</v>
      </c>
      <c r="H145" s="197">
        <v>1</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184</v>
      </c>
      <c r="AT145" s="205" t="s">
        <v>180</v>
      </c>
      <c r="AU145" s="205" t="s">
        <v>89</v>
      </c>
      <c r="AY145" s="18" t="s">
        <v>177</v>
      </c>
      <c r="BE145" s="206">
        <f t="shared" si="4"/>
        <v>0</v>
      </c>
      <c r="BF145" s="206">
        <f t="shared" si="5"/>
        <v>0</v>
      </c>
      <c r="BG145" s="206">
        <f t="shared" si="6"/>
        <v>0</v>
      </c>
      <c r="BH145" s="206">
        <f t="shared" si="7"/>
        <v>0</v>
      </c>
      <c r="BI145" s="206">
        <f t="shared" si="8"/>
        <v>0</v>
      </c>
      <c r="BJ145" s="18" t="s">
        <v>87</v>
      </c>
      <c r="BK145" s="206">
        <f t="shared" si="9"/>
        <v>0</v>
      </c>
      <c r="BL145" s="18" t="s">
        <v>184</v>
      </c>
      <c r="BM145" s="205" t="s">
        <v>3059</v>
      </c>
    </row>
    <row r="146" spans="1:65" s="2" customFormat="1" ht="21.75" customHeight="1">
      <c r="A146" s="35"/>
      <c r="B146" s="36"/>
      <c r="C146" s="193" t="s">
        <v>242</v>
      </c>
      <c r="D146" s="193" t="s">
        <v>180</v>
      </c>
      <c r="E146" s="194" t="s">
        <v>3060</v>
      </c>
      <c r="F146" s="195" t="s">
        <v>3061</v>
      </c>
      <c r="G146" s="196" t="s">
        <v>2076</v>
      </c>
      <c r="H146" s="197">
        <v>68</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184</v>
      </c>
      <c r="AT146" s="205" t="s">
        <v>180</v>
      </c>
      <c r="AU146" s="205" t="s">
        <v>89</v>
      </c>
      <c r="AY146" s="18" t="s">
        <v>177</v>
      </c>
      <c r="BE146" s="206">
        <f t="shared" si="4"/>
        <v>0</v>
      </c>
      <c r="BF146" s="206">
        <f t="shared" si="5"/>
        <v>0</v>
      </c>
      <c r="BG146" s="206">
        <f t="shared" si="6"/>
        <v>0</v>
      </c>
      <c r="BH146" s="206">
        <f t="shared" si="7"/>
        <v>0</v>
      </c>
      <c r="BI146" s="206">
        <f t="shared" si="8"/>
        <v>0</v>
      </c>
      <c r="BJ146" s="18" t="s">
        <v>87</v>
      </c>
      <c r="BK146" s="206">
        <f t="shared" si="9"/>
        <v>0</v>
      </c>
      <c r="BL146" s="18" t="s">
        <v>184</v>
      </c>
      <c r="BM146" s="205" t="s">
        <v>3062</v>
      </c>
    </row>
    <row r="147" spans="1:65" s="2" customFormat="1" ht="21.75" customHeight="1">
      <c r="A147" s="35"/>
      <c r="B147" s="36"/>
      <c r="C147" s="193" t="s">
        <v>248</v>
      </c>
      <c r="D147" s="193" t="s">
        <v>180</v>
      </c>
      <c r="E147" s="194" t="s">
        <v>3063</v>
      </c>
      <c r="F147" s="195" t="s">
        <v>3064</v>
      </c>
      <c r="G147" s="196" t="s">
        <v>2076</v>
      </c>
      <c r="H147" s="197">
        <v>40</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184</v>
      </c>
      <c r="AT147" s="205" t="s">
        <v>180</v>
      </c>
      <c r="AU147" s="205" t="s">
        <v>89</v>
      </c>
      <c r="AY147" s="18" t="s">
        <v>177</v>
      </c>
      <c r="BE147" s="206">
        <f t="shared" si="4"/>
        <v>0</v>
      </c>
      <c r="BF147" s="206">
        <f t="shared" si="5"/>
        <v>0</v>
      </c>
      <c r="BG147" s="206">
        <f t="shared" si="6"/>
        <v>0</v>
      </c>
      <c r="BH147" s="206">
        <f t="shared" si="7"/>
        <v>0</v>
      </c>
      <c r="BI147" s="206">
        <f t="shared" si="8"/>
        <v>0</v>
      </c>
      <c r="BJ147" s="18" t="s">
        <v>87</v>
      </c>
      <c r="BK147" s="206">
        <f t="shared" si="9"/>
        <v>0</v>
      </c>
      <c r="BL147" s="18" t="s">
        <v>184</v>
      </c>
      <c r="BM147" s="205" t="s">
        <v>3065</v>
      </c>
    </row>
    <row r="148" spans="1:65" s="2" customFormat="1" ht="16.5" customHeight="1">
      <c r="A148" s="35"/>
      <c r="B148" s="36"/>
      <c r="C148" s="193" t="s">
        <v>254</v>
      </c>
      <c r="D148" s="193" t="s">
        <v>180</v>
      </c>
      <c r="E148" s="194" t="s">
        <v>3066</v>
      </c>
      <c r="F148" s="195" t="s">
        <v>3067</v>
      </c>
      <c r="G148" s="196" t="s">
        <v>2076</v>
      </c>
      <c r="H148" s="197">
        <v>24</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184</v>
      </c>
      <c r="AT148" s="205" t="s">
        <v>180</v>
      </c>
      <c r="AU148" s="205" t="s">
        <v>89</v>
      </c>
      <c r="AY148" s="18" t="s">
        <v>177</v>
      </c>
      <c r="BE148" s="206">
        <f t="shared" si="4"/>
        <v>0</v>
      </c>
      <c r="BF148" s="206">
        <f t="shared" si="5"/>
        <v>0</v>
      </c>
      <c r="BG148" s="206">
        <f t="shared" si="6"/>
        <v>0</v>
      </c>
      <c r="BH148" s="206">
        <f t="shared" si="7"/>
        <v>0</v>
      </c>
      <c r="BI148" s="206">
        <f t="shared" si="8"/>
        <v>0</v>
      </c>
      <c r="BJ148" s="18" t="s">
        <v>87</v>
      </c>
      <c r="BK148" s="206">
        <f t="shared" si="9"/>
        <v>0</v>
      </c>
      <c r="BL148" s="18" t="s">
        <v>184</v>
      </c>
      <c r="BM148" s="205" t="s">
        <v>3068</v>
      </c>
    </row>
    <row r="149" spans="1:65" s="2" customFormat="1" ht="16.5" customHeight="1">
      <c r="A149" s="35"/>
      <c r="B149" s="36"/>
      <c r="C149" s="193" t="s">
        <v>193</v>
      </c>
      <c r="D149" s="193" t="s">
        <v>180</v>
      </c>
      <c r="E149" s="194" t="s">
        <v>3069</v>
      </c>
      <c r="F149" s="195" t="s">
        <v>3070</v>
      </c>
      <c r="G149" s="196" t="s">
        <v>251</v>
      </c>
      <c r="H149" s="197">
        <v>182</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184</v>
      </c>
      <c r="AT149" s="205" t="s">
        <v>180</v>
      </c>
      <c r="AU149" s="205" t="s">
        <v>89</v>
      </c>
      <c r="AY149" s="18" t="s">
        <v>177</v>
      </c>
      <c r="BE149" s="206">
        <f t="shared" si="4"/>
        <v>0</v>
      </c>
      <c r="BF149" s="206">
        <f t="shared" si="5"/>
        <v>0</v>
      </c>
      <c r="BG149" s="206">
        <f t="shared" si="6"/>
        <v>0</v>
      </c>
      <c r="BH149" s="206">
        <f t="shared" si="7"/>
        <v>0</v>
      </c>
      <c r="BI149" s="206">
        <f t="shared" si="8"/>
        <v>0</v>
      </c>
      <c r="BJ149" s="18" t="s">
        <v>87</v>
      </c>
      <c r="BK149" s="206">
        <f t="shared" si="9"/>
        <v>0</v>
      </c>
      <c r="BL149" s="18" t="s">
        <v>184</v>
      </c>
      <c r="BM149" s="205" t="s">
        <v>3071</v>
      </c>
    </row>
    <row r="150" spans="1:65" s="2" customFormat="1" ht="16.5" customHeight="1">
      <c r="A150" s="35"/>
      <c r="B150" s="36"/>
      <c r="C150" s="193" t="s">
        <v>260</v>
      </c>
      <c r="D150" s="193" t="s">
        <v>180</v>
      </c>
      <c r="E150" s="194" t="s">
        <v>3072</v>
      </c>
      <c r="F150" s="195" t="s">
        <v>3073</v>
      </c>
      <c r="G150" s="196" t="s">
        <v>2076</v>
      </c>
      <c r="H150" s="197">
        <v>364</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184</v>
      </c>
      <c r="AT150" s="205" t="s">
        <v>180</v>
      </c>
      <c r="AU150" s="205" t="s">
        <v>89</v>
      </c>
      <c r="AY150" s="18" t="s">
        <v>177</v>
      </c>
      <c r="BE150" s="206">
        <f t="shared" si="4"/>
        <v>0</v>
      </c>
      <c r="BF150" s="206">
        <f t="shared" si="5"/>
        <v>0</v>
      </c>
      <c r="BG150" s="206">
        <f t="shared" si="6"/>
        <v>0</v>
      </c>
      <c r="BH150" s="206">
        <f t="shared" si="7"/>
        <v>0</v>
      </c>
      <c r="BI150" s="206">
        <f t="shared" si="8"/>
        <v>0</v>
      </c>
      <c r="BJ150" s="18" t="s">
        <v>87</v>
      </c>
      <c r="BK150" s="206">
        <f t="shared" si="9"/>
        <v>0</v>
      </c>
      <c r="BL150" s="18" t="s">
        <v>184</v>
      </c>
      <c r="BM150" s="205" t="s">
        <v>3074</v>
      </c>
    </row>
    <row r="151" spans="1:65" s="2" customFormat="1" ht="16.5" customHeight="1">
      <c r="A151" s="35"/>
      <c r="B151" s="36"/>
      <c r="C151" s="193" t="s">
        <v>264</v>
      </c>
      <c r="D151" s="193" t="s">
        <v>180</v>
      </c>
      <c r="E151" s="194" t="s">
        <v>3075</v>
      </c>
      <c r="F151" s="195" t="s">
        <v>3076</v>
      </c>
      <c r="G151" s="196" t="s">
        <v>2076</v>
      </c>
      <c r="H151" s="197">
        <v>20</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184</v>
      </c>
      <c r="AT151" s="205" t="s">
        <v>180</v>
      </c>
      <c r="AU151" s="205" t="s">
        <v>89</v>
      </c>
      <c r="AY151" s="18" t="s">
        <v>177</v>
      </c>
      <c r="BE151" s="206">
        <f t="shared" si="4"/>
        <v>0</v>
      </c>
      <c r="BF151" s="206">
        <f t="shared" si="5"/>
        <v>0</v>
      </c>
      <c r="BG151" s="206">
        <f t="shared" si="6"/>
        <v>0</v>
      </c>
      <c r="BH151" s="206">
        <f t="shared" si="7"/>
        <v>0</v>
      </c>
      <c r="BI151" s="206">
        <f t="shared" si="8"/>
        <v>0</v>
      </c>
      <c r="BJ151" s="18" t="s">
        <v>87</v>
      </c>
      <c r="BK151" s="206">
        <f t="shared" si="9"/>
        <v>0</v>
      </c>
      <c r="BL151" s="18" t="s">
        <v>184</v>
      </c>
      <c r="BM151" s="205" t="s">
        <v>3077</v>
      </c>
    </row>
    <row r="152" spans="1:65" s="12" customFormat="1" ht="22.9" customHeight="1">
      <c r="B152" s="177"/>
      <c r="C152" s="178"/>
      <c r="D152" s="179" t="s">
        <v>79</v>
      </c>
      <c r="E152" s="191" t="s">
        <v>3078</v>
      </c>
      <c r="F152" s="191" t="s">
        <v>3079</v>
      </c>
      <c r="G152" s="178"/>
      <c r="H152" s="178"/>
      <c r="I152" s="181"/>
      <c r="J152" s="192">
        <f>BK152</f>
        <v>0</v>
      </c>
      <c r="K152" s="178"/>
      <c r="L152" s="183"/>
      <c r="M152" s="184"/>
      <c r="N152" s="185"/>
      <c r="O152" s="185"/>
      <c r="P152" s="186">
        <f>SUM(P153:P169)</f>
        <v>0</v>
      </c>
      <c r="Q152" s="185"/>
      <c r="R152" s="186">
        <f>SUM(R153:R169)</f>
        <v>0</v>
      </c>
      <c r="S152" s="185"/>
      <c r="T152" s="187">
        <f>SUM(T153:T169)</f>
        <v>0</v>
      </c>
      <c r="AR152" s="188" t="s">
        <v>87</v>
      </c>
      <c r="AT152" s="189" t="s">
        <v>79</v>
      </c>
      <c r="AU152" s="189" t="s">
        <v>87</v>
      </c>
      <c r="AY152" s="188" t="s">
        <v>177</v>
      </c>
      <c r="BK152" s="190">
        <f>SUM(BK153:BK169)</f>
        <v>0</v>
      </c>
    </row>
    <row r="153" spans="1:65" s="2" customFormat="1" ht="21.75" customHeight="1">
      <c r="A153" s="35"/>
      <c r="B153" s="36"/>
      <c r="C153" s="193" t="s">
        <v>268</v>
      </c>
      <c r="D153" s="193" t="s">
        <v>180</v>
      </c>
      <c r="E153" s="194" t="s">
        <v>3080</v>
      </c>
      <c r="F153" s="195" t="s">
        <v>3081</v>
      </c>
      <c r="G153" s="196" t="s">
        <v>251</v>
      </c>
      <c r="H153" s="197">
        <v>80</v>
      </c>
      <c r="I153" s="198"/>
      <c r="J153" s="199">
        <f t="shared" ref="J153:J169" si="10">ROUND(I153*H153,2)</f>
        <v>0</v>
      </c>
      <c r="K153" s="200"/>
      <c r="L153" s="40"/>
      <c r="M153" s="201" t="s">
        <v>1</v>
      </c>
      <c r="N153" s="202" t="s">
        <v>45</v>
      </c>
      <c r="O153" s="72"/>
      <c r="P153" s="203">
        <f t="shared" ref="P153:P169" si="11">O153*H153</f>
        <v>0</v>
      </c>
      <c r="Q153" s="203">
        <v>0</v>
      </c>
      <c r="R153" s="203">
        <f t="shared" ref="R153:R169" si="12">Q153*H153</f>
        <v>0</v>
      </c>
      <c r="S153" s="203">
        <v>0</v>
      </c>
      <c r="T153" s="204">
        <f t="shared" ref="T153:T169" si="13">S153*H153</f>
        <v>0</v>
      </c>
      <c r="U153" s="35"/>
      <c r="V153" s="35"/>
      <c r="W153" s="35"/>
      <c r="X153" s="35"/>
      <c r="Y153" s="35"/>
      <c r="Z153" s="35"/>
      <c r="AA153" s="35"/>
      <c r="AB153" s="35"/>
      <c r="AC153" s="35"/>
      <c r="AD153" s="35"/>
      <c r="AE153" s="35"/>
      <c r="AR153" s="205" t="s">
        <v>184</v>
      </c>
      <c r="AT153" s="205" t="s">
        <v>180</v>
      </c>
      <c r="AU153" s="205" t="s">
        <v>89</v>
      </c>
      <c r="AY153" s="18" t="s">
        <v>177</v>
      </c>
      <c r="BE153" s="206">
        <f t="shared" ref="BE153:BE169" si="14">IF(N153="základní",J153,0)</f>
        <v>0</v>
      </c>
      <c r="BF153" s="206">
        <f t="shared" ref="BF153:BF169" si="15">IF(N153="snížená",J153,0)</f>
        <v>0</v>
      </c>
      <c r="BG153" s="206">
        <f t="shared" ref="BG153:BG169" si="16">IF(N153="zákl. přenesená",J153,0)</f>
        <v>0</v>
      </c>
      <c r="BH153" s="206">
        <f t="shared" ref="BH153:BH169" si="17">IF(N153="sníž. přenesená",J153,0)</f>
        <v>0</v>
      </c>
      <c r="BI153" s="206">
        <f t="shared" ref="BI153:BI169" si="18">IF(N153="nulová",J153,0)</f>
        <v>0</v>
      </c>
      <c r="BJ153" s="18" t="s">
        <v>87</v>
      </c>
      <c r="BK153" s="206">
        <f t="shared" ref="BK153:BK169" si="19">ROUND(I153*H153,2)</f>
        <v>0</v>
      </c>
      <c r="BL153" s="18" t="s">
        <v>184</v>
      </c>
      <c r="BM153" s="205" t="s">
        <v>3082</v>
      </c>
    </row>
    <row r="154" spans="1:65" s="2" customFormat="1" ht="21.75" customHeight="1">
      <c r="A154" s="35"/>
      <c r="B154" s="36"/>
      <c r="C154" s="193" t="s">
        <v>272</v>
      </c>
      <c r="D154" s="193" t="s">
        <v>180</v>
      </c>
      <c r="E154" s="194" t="s">
        <v>3083</v>
      </c>
      <c r="F154" s="195" t="s">
        <v>3084</v>
      </c>
      <c r="G154" s="196" t="s">
        <v>251</v>
      </c>
      <c r="H154" s="197">
        <v>60</v>
      </c>
      <c r="I154" s="198"/>
      <c r="J154" s="199">
        <f t="shared" si="10"/>
        <v>0</v>
      </c>
      <c r="K154" s="200"/>
      <c r="L154" s="40"/>
      <c r="M154" s="201" t="s">
        <v>1</v>
      </c>
      <c r="N154" s="202" t="s">
        <v>45</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184</v>
      </c>
      <c r="AT154" s="205" t="s">
        <v>180</v>
      </c>
      <c r="AU154" s="205" t="s">
        <v>89</v>
      </c>
      <c r="AY154" s="18" t="s">
        <v>177</v>
      </c>
      <c r="BE154" s="206">
        <f t="shared" si="14"/>
        <v>0</v>
      </c>
      <c r="BF154" s="206">
        <f t="shared" si="15"/>
        <v>0</v>
      </c>
      <c r="BG154" s="206">
        <f t="shared" si="16"/>
        <v>0</v>
      </c>
      <c r="BH154" s="206">
        <f t="shared" si="17"/>
        <v>0</v>
      </c>
      <c r="BI154" s="206">
        <f t="shared" si="18"/>
        <v>0</v>
      </c>
      <c r="BJ154" s="18" t="s">
        <v>87</v>
      </c>
      <c r="BK154" s="206">
        <f t="shared" si="19"/>
        <v>0</v>
      </c>
      <c r="BL154" s="18" t="s">
        <v>184</v>
      </c>
      <c r="BM154" s="205" t="s">
        <v>3085</v>
      </c>
    </row>
    <row r="155" spans="1:65" s="2" customFormat="1" ht="21.75" customHeight="1">
      <c r="A155" s="35"/>
      <c r="B155" s="36"/>
      <c r="C155" s="193" t="s">
        <v>7</v>
      </c>
      <c r="D155" s="193" t="s">
        <v>180</v>
      </c>
      <c r="E155" s="194" t="s">
        <v>3086</v>
      </c>
      <c r="F155" s="195" t="s">
        <v>3087</v>
      </c>
      <c r="G155" s="196" t="s">
        <v>251</v>
      </c>
      <c r="H155" s="197">
        <v>470</v>
      </c>
      <c r="I155" s="198"/>
      <c r="J155" s="199">
        <f t="shared" si="10"/>
        <v>0</v>
      </c>
      <c r="K155" s="200"/>
      <c r="L155" s="40"/>
      <c r="M155" s="201" t="s">
        <v>1</v>
      </c>
      <c r="N155" s="202" t="s">
        <v>45</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184</v>
      </c>
      <c r="AT155" s="205" t="s">
        <v>180</v>
      </c>
      <c r="AU155" s="205" t="s">
        <v>89</v>
      </c>
      <c r="AY155" s="18" t="s">
        <v>177</v>
      </c>
      <c r="BE155" s="206">
        <f t="shared" si="14"/>
        <v>0</v>
      </c>
      <c r="BF155" s="206">
        <f t="shared" si="15"/>
        <v>0</v>
      </c>
      <c r="BG155" s="206">
        <f t="shared" si="16"/>
        <v>0</v>
      </c>
      <c r="BH155" s="206">
        <f t="shared" si="17"/>
        <v>0</v>
      </c>
      <c r="BI155" s="206">
        <f t="shared" si="18"/>
        <v>0</v>
      </c>
      <c r="BJ155" s="18" t="s">
        <v>87</v>
      </c>
      <c r="BK155" s="206">
        <f t="shared" si="19"/>
        <v>0</v>
      </c>
      <c r="BL155" s="18" t="s">
        <v>184</v>
      </c>
      <c r="BM155" s="205" t="s">
        <v>3088</v>
      </c>
    </row>
    <row r="156" spans="1:65" s="2" customFormat="1" ht="16.5" customHeight="1">
      <c r="A156" s="35"/>
      <c r="B156" s="36"/>
      <c r="C156" s="193" t="s">
        <v>285</v>
      </c>
      <c r="D156" s="193" t="s">
        <v>180</v>
      </c>
      <c r="E156" s="194" t="s">
        <v>3089</v>
      </c>
      <c r="F156" s="195" t="s">
        <v>3090</v>
      </c>
      <c r="G156" s="196" t="s">
        <v>251</v>
      </c>
      <c r="H156" s="197">
        <v>330</v>
      </c>
      <c r="I156" s="198"/>
      <c r="J156" s="199">
        <f t="shared" si="10"/>
        <v>0</v>
      </c>
      <c r="K156" s="200"/>
      <c r="L156" s="40"/>
      <c r="M156" s="201" t="s">
        <v>1</v>
      </c>
      <c r="N156" s="202" t="s">
        <v>45</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184</v>
      </c>
      <c r="AT156" s="205" t="s">
        <v>180</v>
      </c>
      <c r="AU156" s="205" t="s">
        <v>89</v>
      </c>
      <c r="AY156" s="18" t="s">
        <v>177</v>
      </c>
      <c r="BE156" s="206">
        <f t="shared" si="14"/>
        <v>0</v>
      </c>
      <c r="BF156" s="206">
        <f t="shared" si="15"/>
        <v>0</v>
      </c>
      <c r="BG156" s="206">
        <f t="shared" si="16"/>
        <v>0</v>
      </c>
      <c r="BH156" s="206">
        <f t="shared" si="17"/>
        <v>0</v>
      </c>
      <c r="BI156" s="206">
        <f t="shared" si="18"/>
        <v>0</v>
      </c>
      <c r="BJ156" s="18" t="s">
        <v>87</v>
      </c>
      <c r="BK156" s="206">
        <f t="shared" si="19"/>
        <v>0</v>
      </c>
      <c r="BL156" s="18" t="s">
        <v>184</v>
      </c>
      <c r="BM156" s="205" t="s">
        <v>3091</v>
      </c>
    </row>
    <row r="157" spans="1:65" s="2" customFormat="1" ht="16.5" customHeight="1">
      <c r="A157" s="35"/>
      <c r="B157" s="36"/>
      <c r="C157" s="193" t="s">
        <v>290</v>
      </c>
      <c r="D157" s="193" t="s">
        <v>180</v>
      </c>
      <c r="E157" s="194" t="s">
        <v>3092</v>
      </c>
      <c r="F157" s="195" t="s">
        <v>3093</v>
      </c>
      <c r="G157" s="196" t="s">
        <v>251</v>
      </c>
      <c r="H157" s="197">
        <v>90</v>
      </c>
      <c r="I157" s="198"/>
      <c r="J157" s="199">
        <f t="shared" si="10"/>
        <v>0</v>
      </c>
      <c r="K157" s="200"/>
      <c r="L157" s="40"/>
      <c r="M157" s="201" t="s">
        <v>1</v>
      </c>
      <c r="N157" s="202" t="s">
        <v>45</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184</v>
      </c>
      <c r="AT157" s="205" t="s">
        <v>180</v>
      </c>
      <c r="AU157" s="205" t="s">
        <v>89</v>
      </c>
      <c r="AY157" s="18" t="s">
        <v>177</v>
      </c>
      <c r="BE157" s="206">
        <f t="shared" si="14"/>
        <v>0</v>
      </c>
      <c r="BF157" s="206">
        <f t="shared" si="15"/>
        <v>0</v>
      </c>
      <c r="BG157" s="206">
        <f t="shared" si="16"/>
        <v>0</v>
      </c>
      <c r="BH157" s="206">
        <f t="shared" si="17"/>
        <v>0</v>
      </c>
      <c r="BI157" s="206">
        <f t="shared" si="18"/>
        <v>0</v>
      </c>
      <c r="BJ157" s="18" t="s">
        <v>87</v>
      </c>
      <c r="BK157" s="206">
        <f t="shared" si="19"/>
        <v>0</v>
      </c>
      <c r="BL157" s="18" t="s">
        <v>184</v>
      </c>
      <c r="BM157" s="205" t="s">
        <v>3094</v>
      </c>
    </row>
    <row r="158" spans="1:65" s="2" customFormat="1" ht="16.5" customHeight="1">
      <c r="A158" s="35"/>
      <c r="B158" s="36"/>
      <c r="C158" s="193" t="s">
        <v>296</v>
      </c>
      <c r="D158" s="193" t="s">
        <v>180</v>
      </c>
      <c r="E158" s="194" t="s">
        <v>3095</v>
      </c>
      <c r="F158" s="195" t="s">
        <v>3096</v>
      </c>
      <c r="G158" s="196" t="s">
        <v>251</v>
      </c>
      <c r="H158" s="197">
        <v>140</v>
      </c>
      <c r="I158" s="198"/>
      <c r="J158" s="199">
        <f t="shared" si="10"/>
        <v>0</v>
      </c>
      <c r="K158" s="200"/>
      <c r="L158" s="40"/>
      <c r="M158" s="201" t="s">
        <v>1</v>
      </c>
      <c r="N158" s="202" t="s">
        <v>45</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184</v>
      </c>
      <c r="AT158" s="205" t="s">
        <v>180</v>
      </c>
      <c r="AU158" s="205" t="s">
        <v>89</v>
      </c>
      <c r="AY158" s="18" t="s">
        <v>177</v>
      </c>
      <c r="BE158" s="206">
        <f t="shared" si="14"/>
        <v>0</v>
      </c>
      <c r="BF158" s="206">
        <f t="shared" si="15"/>
        <v>0</v>
      </c>
      <c r="BG158" s="206">
        <f t="shared" si="16"/>
        <v>0</v>
      </c>
      <c r="BH158" s="206">
        <f t="shared" si="17"/>
        <v>0</v>
      </c>
      <c r="BI158" s="206">
        <f t="shared" si="18"/>
        <v>0</v>
      </c>
      <c r="BJ158" s="18" t="s">
        <v>87</v>
      </c>
      <c r="BK158" s="206">
        <f t="shared" si="19"/>
        <v>0</v>
      </c>
      <c r="BL158" s="18" t="s">
        <v>184</v>
      </c>
      <c r="BM158" s="205" t="s">
        <v>3097</v>
      </c>
    </row>
    <row r="159" spans="1:65" s="2" customFormat="1" ht="16.5" customHeight="1">
      <c r="A159" s="35"/>
      <c r="B159" s="36"/>
      <c r="C159" s="193" t="s">
        <v>301</v>
      </c>
      <c r="D159" s="193" t="s">
        <v>180</v>
      </c>
      <c r="E159" s="194" t="s">
        <v>3098</v>
      </c>
      <c r="F159" s="195" t="s">
        <v>3099</v>
      </c>
      <c r="G159" s="196" t="s">
        <v>251</v>
      </c>
      <c r="H159" s="197">
        <v>40</v>
      </c>
      <c r="I159" s="198"/>
      <c r="J159" s="199">
        <f t="shared" si="10"/>
        <v>0</v>
      </c>
      <c r="K159" s="200"/>
      <c r="L159" s="40"/>
      <c r="M159" s="201" t="s">
        <v>1</v>
      </c>
      <c r="N159" s="202" t="s">
        <v>45</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184</v>
      </c>
      <c r="AT159" s="205" t="s">
        <v>180</v>
      </c>
      <c r="AU159" s="205" t="s">
        <v>89</v>
      </c>
      <c r="AY159" s="18" t="s">
        <v>177</v>
      </c>
      <c r="BE159" s="206">
        <f t="shared" si="14"/>
        <v>0</v>
      </c>
      <c r="BF159" s="206">
        <f t="shared" si="15"/>
        <v>0</v>
      </c>
      <c r="BG159" s="206">
        <f t="shared" si="16"/>
        <v>0</v>
      </c>
      <c r="BH159" s="206">
        <f t="shared" si="17"/>
        <v>0</v>
      </c>
      <c r="BI159" s="206">
        <f t="shared" si="18"/>
        <v>0</v>
      </c>
      <c r="BJ159" s="18" t="s">
        <v>87</v>
      </c>
      <c r="BK159" s="206">
        <f t="shared" si="19"/>
        <v>0</v>
      </c>
      <c r="BL159" s="18" t="s">
        <v>184</v>
      </c>
      <c r="BM159" s="205" t="s">
        <v>3100</v>
      </c>
    </row>
    <row r="160" spans="1:65" s="2" customFormat="1" ht="16.5" customHeight="1">
      <c r="A160" s="35"/>
      <c r="B160" s="36"/>
      <c r="C160" s="193" t="s">
        <v>305</v>
      </c>
      <c r="D160" s="193" t="s">
        <v>180</v>
      </c>
      <c r="E160" s="194" t="s">
        <v>3101</v>
      </c>
      <c r="F160" s="195" t="s">
        <v>3102</v>
      </c>
      <c r="G160" s="196" t="s">
        <v>251</v>
      </c>
      <c r="H160" s="197">
        <v>740</v>
      </c>
      <c r="I160" s="198"/>
      <c r="J160" s="199">
        <f t="shared" si="10"/>
        <v>0</v>
      </c>
      <c r="K160" s="200"/>
      <c r="L160" s="40"/>
      <c r="M160" s="201" t="s">
        <v>1</v>
      </c>
      <c r="N160" s="202" t="s">
        <v>45</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184</v>
      </c>
      <c r="AT160" s="205" t="s">
        <v>180</v>
      </c>
      <c r="AU160" s="205" t="s">
        <v>89</v>
      </c>
      <c r="AY160" s="18" t="s">
        <v>177</v>
      </c>
      <c r="BE160" s="206">
        <f t="shared" si="14"/>
        <v>0</v>
      </c>
      <c r="BF160" s="206">
        <f t="shared" si="15"/>
        <v>0</v>
      </c>
      <c r="BG160" s="206">
        <f t="shared" si="16"/>
        <v>0</v>
      </c>
      <c r="BH160" s="206">
        <f t="shared" si="17"/>
        <v>0</v>
      </c>
      <c r="BI160" s="206">
        <f t="shared" si="18"/>
        <v>0</v>
      </c>
      <c r="BJ160" s="18" t="s">
        <v>87</v>
      </c>
      <c r="BK160" s="206">
        <f t="shared" si="19"/>
        <v>0</v>
      </c>
      <c r="BL160" s="18" t="s">
        <v>184</v>
      </c>
      <c r="BM160" s="205" t="s">
        <v>3103</v>
      </c>
    </row>
    <row r="161" spans="1:65" s="2" customFormat="1" ht="16.5" customHeight="1">
      <c r="A161" s="35"/>
      <c r="B161" s="36"/>
      <c r="C161" s="193" t="s">
        <v>312</v>
      </c>
      <c r="D161" s="193" t="s">
        <v>180</v>
      </c>
      <c r="E161" s="194" t="s">
        <v>3104</v>
      </c>
      <c r="F161" s="195" t="s">
        <v>3105</v>
      </c>
      <c r="G161" s="196" t="s">
        <v>251</v>
      </c>
      <c r="H161" s="197">
        <v>6490</v>
      </c>
      <c r="I161" s="198"/>
      <c r="J161" s="199">
        <f t="shared" si="10"/>
        <v>0</v>
      </c>
      <c r="K161" s="200"/>
      <c r="L161" s="40"/>
      <c r="M161" s="201" t="s">
        <v>1</v>
      </c>
      <c r="N161" s="202" t="s">
        <v>45</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184</v>
      </c>
      <c r="AT161" s="205" t="s">
        <v>180</v>
      </c>
      <c r="AU161" s="205" t="s">
        <v>89</v>
      </c>
      <c r="AY161" s="18" t="s">
        <v>177</v>
      </c>
      <c r="BE161" s="206">
        <f t="shared" si="14"/>
        <v>0</v>
      </c>
      <c r="BF161" s="206">
        <f t="shared" si="15"/>
        <v>0</v>
      </c>
      <c r="BG161" s="206">
        <f t="shared" si="16"/>
        <v>0</v>
      </c>
      <c r="BH161" s="206">
        <f t="shared" si="17"/>
        <v>0</v>
      </c>
      <c r="BI161" s="206">
        <f t="shared" si="18"/>
        <v>0</v>
      </c>
      <c r="BJ161" s="18" t="s">
        <v>87</v>
      </c>
      <c r="BK161" s="206">
        <f t="shared" si="19"/>
        <v>0</v>
      </c>
      <c r="BL161" s="18" t="s">
        <v>184</v>
      </c>
      <c r="BM161" s="205" t="s">
        <v>3106</v>
      </c>
    </row>
    <row r="162" spans="1:65" s="2" customFormat="1" ht="16.5" customHeight="1">
      <c r="A162" s="35"/>
      <c r="B162" s="36"/>
      <c r="C162" s="193" t="s">
        <v>317</v>
      </c>
      <c r="D162" s="193" t="s">
        <v>180</v>
      </c>
      <c r="E162" s="194" t="s">
        <v>3107</v>
      </c>
      <c r="F162" s="195" t="s">
        <v>3108</v>
      </c>
      <c r="G162" s="196" t="s">
        <v>251</v>
      </c>
      <c r="H162" s="197">
        <v>1990</v>
      </c>
      <c r="I162" s="198"/>
      <c r="J162" s="199">
        <f t="shared" si="10"/>
        <v>0</v>
      </c>
      <c r="K162" s="200"/>
      <c r="L162" s="40"/>
      <c r="M162" s="201" t="s">
        <v>1</v>
      </c>
      <c r="N162" s="202" t="s">
        <v>45</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184</v>
      </c>
      <c r="AT162" s="205" t="s">
        <v>180</v>
      </c>
      <c r="AU162" s="205" t="s">
        <v>89</v>
      </c>
      <c r="AY162" s="18" t="s">
        <v>177</v>
      </c>
      <c r="BE162" s="206">
        <f t="shared" si="14"/>
        <v>0</v>
      </c>
      <c r="BF162" s="206">
        <f t="shared" si="15"/>
        <v>0</v>
      </c>
      <c r="BG162" s="206">
        <f t="shared" si="16"/>
        <v>0</v>
      </c>
      <c r="BH162" s="206">
        <f t="shared" si="17"/>
        <v>0</v>
      </c>
      <c r="BI162" s="206">
        <f t="shared" si="18"/>
        <v>0</v>
      </c>
      <c r="BJ162" s="18" t="s">
        <v>87</v>
      </c>
      <c r="BK162" s="206">
        <f t="shared" si="19"/>
        <v>0</v>
      </c>
      <c r="BL162" s="18" t="s">
        <v>184</v>
      </c>
      <c r="BM162" s="205" t="s">
        <v>3109</v>
      </c>
    </row>
    <row r="163" spans="1:65" s="2" customFormat="1" ht="24.2" customHeight="1">
      <c r="A163" s="35"/>
      <c r="B163" s="36"/>
      <c r="C163" s="193" t="s">
        <v>321</v>
      </c>
      <c r="D163" s="193" t="s">
        <v>180</v>
      </c>
      <c r="E163" s="194" t="s">
        <v>3110</v>
      </c>
      <c r="F163" s="195" t="s">
        <v>3111</v>
      </c>
      <c r="G163" s="196" t="s">
        <v>2076</v>
      </c>
      <c r="H163" s="197">
        <v>704</v>
      </c>
      <c r="I163" s="198"/>
      <c r="J163" s="199">
        <f t="shared" si="10"/>
        <v>0</v>
      </c>
      <c r="K163" s="200"/>
      <c r="L163" s="40"/>
      <c r="M163" s="201" t="s">
        <v>1</v>
      </c>
      <c r="N163" s="202" t="s">
        <v>45</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184</v>
      </c>
      <c r="AT163" s="205" t="s">
        <v>180</v>
      </c>
      <c r="AU163" s="205" t="s">
        <v>89</v>
      </c>
      <c r="AY163" s="18" t="s">
        <v>177</v>
      </c>
      <c r="BE163" s="206">
        <f t="shared" si="14"/>
        <v>0</v>
      </c>
      <c r="BF163" s="206">
        <f t="shared" si="15"/>
        <v>0</v>
      </c>
      <c r="BG163" s="206">
        <f t="shared" si="16"/>
        <v>0</v>
      </c>
      <c r="BH163" s="206">
        <f t="shared" si="17"/>
        <v>0</v>
      </c>
      <c r="BI163" s="206">
        <f t="shared" si="18"/>
        <v>0</v>
      </c>
      <c r="BJ163" s="18" t="s">
        <v>87</v>
      </c>
      <c r="BK163" s="206">
        <f t="shared" si="19"/>
        <v>0</v>
      </c>
      <c r="BL163" s="18" t="s">
        <v>184</v>
      </c>
      <c r="BM163" s="205" t="s">
        <v>3112</v>
      </c>
    </row>
    <row r="164" spans="1:65" s="2" customFormat="1" ht="21.75" customHeight="1">
      <c r="A164" s="35"/>
      <c r="B164" s="36"/>
      <c r="C164" s="193" t="s">
        <v>326</v>
      </c>
      <c r="D164" s="193" t="s">
        <v>180</v>
      </c>
      <c r="E164" s="194" t="s">
        <v>3113</v>
      </c>
      <c r="F164" s="195" t="s">
        <v>3114</v>
      </c>
      <c r="G164" s="196" t="s">
        <v>2076</v>
      </c>
      <c r="H164" s="197">
        <v>10</v>
      </c>
      <c r="I164" s="198"/>
      <c r="J164" s="199">
        <f t="shared" si="10"/>
        <v>0</v>
      </c>
      <c r="K164" s="200"/>
      <c r="L164" s="40"/>
      <c r="M164" s="201" t="s">
        <v>1</v>
      </c>
      <c r="N164" s="202" t="s">
        <v>45</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184</v>
      </c>
      <c r="AT164" s="205" t="s">
        <v>180</v>
      </c>
      <c r="AU164" s="205" t="s">
        <v>89</v>
      </c>
      <c r="AY164" s="18" t="s">
        <v>177</v>
      </c>
      <c r="BE164" s="206">
        <f t="shared" si="14"/>
        <v>0</v>
      </c>
      <c r="BF164" s="206">
        <f t="shared" si="15"/>
        <v>0</v>
      </c>
      <c r="BG164" s="206">
        <f t="shared" si="16"/>
        <v>0</v>
      </c>
      <c r="BH164" s="206">
        <f t="shared" si="17"/>
        <v>0</v>
      </c>
      <c r="BI164" s="206">
        <f t="shared" si="18"/>
        <v>0</v>
      </c>
      <c r="BJ164" s="18" t="s">
        <v>87</v>
      </c>
      <c r="BK164" s="206">
        <f t="shared" si="19"/>
        <v>0</v>
      </c>
      <c r="BL164" s="18" t="s">
        <v>184</v>
      </c>
      <c r="BM164" s="205" t="s">
        <v>3115</v>
      </c>
    </row>
    <row r="165" spans="1:65" s="2" customFormat="1" ht="21.75" customHeight="1">
      <c r="A165" s="35"/>
      <c r="B165" s="36"/>
      <c r="C165" s="193" t="s">
        <v>331</v>
      </c>
      <c r="D165" s="193" t="s">
        <v>180</v>
      </c>
      <c r="E165" s="194" t="s">
        <v>3116</v>
      </c>
      <c r="F165" s="195" t="s">
        <v>3117</v>
      </c>
      <c r="G165" s="196" t="s">
        <v>2076</v>
      </c>
      <c r="H165" s="197">
        <v>30</v>
      </c>
      <c r="I165" s="198"/>
      <c r="J165" s="199">
        <f t="shared" si="10"/>
        <v>0</v>
      </c>
      <c r="K165" s="200"/>
      <c r="L165" s="40"/>
      <c r="M165" s="201" t="s">
        <v>1</v>
      </c>
      <c r="N165" s="202" t="s">
        <v>45</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184</v>
      </c>
      <c r="AT165" s="205" t="s">
        <v>180</v>
      </c>
      <c r="AU165" s="205" t="s">
        <v>89</v>
      </c>
      <c r="AY165" s="18" t="s">
        <v>177</v>
      </c>
      <c r="BE165" s="206">
        <f t="shared" si="14"/>
        <v>0</v>
      </c>
      <c r="BF165" s="206">
        <f t="shared" si="15"/>
        <v>0</v>
      </c>
      <c r="BG165" s="206">
        <f t="shared" si="16"/>
        <v>0</v>
      </c>
      <c r="BH165" s="206">
        <f t="shared" si="17"/>
        <v>0</v>
      </c>
      <c r="BI165" s="206">
        <f t="shared" si="18"/>
        <v>0</v>
      </c>
      <c r="BJ165" s="18" t="s">
        <v>87</v>
      </c>
      <c r="BK165" s="206">
        <f t="shared" si="19"/>
        <v>0</v>
      </c>
      <c r="BL165" s="18" t="s">
        <v>184</v>
      </c>
      <c r="BM165" s="205" t="s">
        <v>3118</v>
      </c>
    </row>
    <row r="166" spans="1:65" s="2" customFormat="1" ht="24.2" customHeight="1">
      <c r="A166" s="35"/>
      <c r="B166" s="36"/>
      <c r="C166" s="193" t="s">
        <v>335</v>
      </c>
      <c r="D166" s="193" t="s">
        <v>180</v>
      </c>
      <c r="E166" s="194" t="s">
        <v>3119</v>
      </c>
      <c r="F166" s="195" t="s">
        <v>3120</v>
      </c>
      <c r="G166" s="196" t="s">
        <v>2076</v>
      </c>
      <c r="H166" s="197">
        <v>50</v>
      </c>
      <c r="I166" s="198"/>
      <c r="J166" s="199">
        <f t="shared" si="10"/>
        <v>0</v>
      </c>
      <c r="K166" s="200"/>
      <c r="L166" s="40"/>
      <c r="M166" s="201" t="s">
        <v>1</v>
      </c>
      <c r="N166" s="202" t="s">
        <v>45</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184</v>
      </c>
      <c r="AT166" s="205" t="s">
        <v>180</v>
      </c>
      <c r="AU166" s="205" t="s">
        <v>89</v>
      </c>
      <c r="AY166" s="18" t="s">
        <v>177</v>
      </c>
      <c r="BE166" s="206">
        <f t="shared" si="14"/>
        <v>0</v>
      </c>
      <c r="BF166" s="206">
        <f t="shared" si="15"/>
        <v>0</v>
      </c>
      <c r="BG166" s="206">
        <f t="shared" si="16"/>
        <v>0</v>
      </c>
      <c r="BH166" s="206">
        <f t="shared" si="17"/>
        <v>0</v>
      </c>
      <c r="BI166" s="206">
        <f t="shared" si="18"/>
        <v>0</v>
      </c>
      <c r="BJ166" s="18" t="s">
        <v>87</v>
      </c>
      <c r="BK166" s="206">
        <f t="shared" si="19"/>
        <v>0</v>
      </c>
      <c r="BL166" s="18" t="s">
        <v>184</v>
      </c>
      <c r="BM166" s="205" t="s">
        <v>3121</v>
      </c>
    </row>
    <row r="167" spans="1:65" s="2" customFormat="1" ht="24.2" customHeight="1">
      <c r="A167" s="35"/>
      <c r="B167" s="36"/>
      <c r="C167" s="193" t="s">
        <v>339</v>
      </c>
      <c r="D167" s="193" t="s">
        <v>180</v>
      </c>
      <c r="E167" s="194" t="s">
        <v>3122</v>
      </c>
      <c r="F167" s="195" t="s">
        <v>3123</v>
      </c>
      <c r="G167" s="196" t="s">
        <v>2076</v>
      </c>
      <c r="H167" s="197">
        <v>70</v>
      </c>
      <c r="I167" s="198"/>
      <c r="J167" s="199">
        <f t="shared" si="10"/>
        <v>0</v>
      </c>
      <c r="K167" s="200"/>
      <c r="L167" s="40"/>
      <c r="M167" s="201" t="s">
        <v>1</v>
      </c>
      <c r="N167" s="202" t="s">
        <v>45</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184</v>
      </c>
      <c r="AT167" s="205" t="s">
        <v>180</v>
      </c>
      <c r="AU167" s="205" t="s">
        <v>89</v>
      </c>
      <c r="AY167" s="18" t="s">
        <v>177</v>
      </c>
      <c r="BE167" s="206">
        <f t="shared" si="14"/>
        <v>0</v>
      </c>
      <c r="BF167" s="206">
        <f t="shared" si="15"/>
        <v>0</v>
      </c>
      <c r="BG167" s="206">
        <f t="shared" si="16"/>
        <v>0</v>
      </c>
      <c r="BH167" s="206">
        <f t="shared" si="17"/>
        <v>0</v>
      </c>
      <c r="BI167" s="206">
        <f t="shared" si="18"/>
        <v>0</v>
      </c>
      <c r="BJ167" s="18" t="s">
        <v>87</v>
      </c>
      <c r="BK167" s="206">
        <f t="shared" si="19"/>
        <v>0</v>
      </c>
      <c r="BL167" s="18" t="s">
        <v>184</v>
      </c>
      <c r="BM167" s="205" t="s">
        <v>3124</v>
      </c>
    </row>
    <row r="168" spans="1:65" s="2" customFormat="1" ht="24.2" customHeight="1">
      <c r="A168" s="35"/>
      <c r="B168" s="36"/>
      <c r="C168" s="193" t="s">
        <v>344</v>
      </c>
      <c r="D168" s="193" t="s">
        <v>180</v>
      </c>
      <c r="E168" s="194" t="s">
        <v>3125</v>
      </c>
      <c r="F168" s="195" t="s">
        <v>3126</v>
      </c>
      <c r="G168" s="196" t="s">
        <v>2076</v>
      </c>
      <c r="H168" s="197">
        <v>10</v>
      </c>
      <c r="I168" s="198"/>
      <c r="J168" s="199">
        <f t="shared" si="10"/>
        <v>0</v>
      </c>
      <c r="K168" s="200"/>
      <c r="L168" s="40"/>
      <c r="M168" s="201" t="s">
        <v>1</v>
      </c>
      <c r="N168" s="202" t="s">
        <v>45</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184</v>
      </c>
      <c r="AT168" s="205" t="s">
        <v>180</v>
      </c>
      <c r="AU168" s="205" t="s">
        <v>89</v>
      </c>
      <c r="AY168" s="18" t="s">
        <v>177</v>
      </c>
      <c r="BE168" s="206">
        <f t="shared" si="14"/>
        <v>0</v>
      </c>
      <c r="BF168" s="206">
        <f t="shared" si="15"/>
        <v>0</v>
      </c>
      <c r="BG168" s="206">
        <f t="shared" si="16"/>
        <v>0</v>
      </c>
      <c r="BH168" s="206">
        <f t="shared" si="17"/>
        <v>0</v>
      </c>
      <c r="BI168" s="206">
        <f t="shared" si="18"/>
        <v>0</v>
      </c>
      <c r="BJ168" s="18" t="s">
        <v>87</v>
      </c>
      <c r="BK168" s="206">
        <f t="shared" si="19"/>
        <v>0</v>
      </c>
      <c r="BL168" s="18" t="s">
        <v>184</v>
      </c>
      <c r="BM168" s="205" t="s">
        <v>3127</v>
      </c>
    </row>
    <row r="169" spans="1:65" s="2" customFormat="1" ht="24.2" customHeight="1">
      <c r="A169" s="35"/>
      <c r="B169" s="36"/>
      <c r="C169" s="193" t="s">
        <v>348</v>
      </c>
      <c r="D169" s="193" t="s">
        <v>180</v>
      </c>
      <c r="E169" s="194" t="s">
        <v>3128</v>
      </c>
      <c r="F169" s="195" t="s">
        <v>3129</v>
      </c>
      <c r="G169" s="196" t="s">
        <v>2076</v>
      </c>
      <c r="H169" s="197">
        <v>20</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184</v>
      </c>
      <c r="AT169" s="205" t="s">
        <v>180</v>
      </c>
      <c r="AU169" s="205" t="s">
        <v>89</v>
      </c>
      <c r="AY169" s="18" t="s">
        <v>177</v>
      </c>
      <c r="BE169" s="206">
        <f t="shared" si="14"/>
        <v>0</v>
      </c>
      <c r="BF169" s="206">
        <f t="shared" si="15"/>
        <v>0</v>
      </c>
      <c r="BG169" s="206">
        <f t="shared" si="16"/>
        <v>0</v>
      </c>
      <c r="BH169" s="206">
        <f t="shared" si="17"/>
        <v>0</v>
      </c>
      <c r="BI169" s="206">
        <f t="shared" si="18"/>
        <v>0</v>
      </c>
      <c r="BJ169" s="18" t="s">
        <v>87</v>
      </c>
      <c r="BK169" s="206">
        <f t="shared" si="19"/>
        <v>0</v>
      </c>
      <c r="BL169" s="18" t="s">
        <v>184</v>
      </c>
      <c r="BM169" s="205" t="s">
        <v>3130</v>
      </c>
    </row>
    <row r="170" spans="1:65" s="12" customFormat="1" ht="22.9" customHeight="1">
      <c r="B170" s="177"/>
      <c r="C170" s="178"/>
      <c r="D170" s="179" t="s">
        <v>79</v>
      </c>
      <c r="E170" s="191" t="s">
        <v>3131</v>
      </c>
      <c r="F170" s="191" t="s">
        <v>3132</v>
      </c>
      <c r="G170" s="178"/>
      <c r="H170" s="178"/>
      <c r="I170" s="181"/>
      <c r="J170" s="192">
        <f>BK170</f>
        <v>0</v>
      </c>
      <c r="K170" s="178"/>
      <c r="L170" s="183"/>
      <c r="M170" s="184"/>
      <c r="N170" s="185"/>
      <c r="O170" s="185"/>
      <c r="P170" s="186">
        <f>SUM(P171:P174)</f>
        <v>0</v>
      </c>
      <c r="Q170" s="185"/>
      <c r="R170" s="186">
        <f>SUM(R171:R174)</f>
        <v>0</v>
      </c>
      <c r="S170" s="185"/>
      <c r="T170" s="187">
        <f>SUM(T171:T174)</f>
        <v>0</v>
      </c>
      <c r="AR170" s="188" t="s">
        <v>87</v>
      </c>
      <c r="AT170" s="189" t="s">
        <v>79</v>
      </c>
      <c r="AU170" s="189" t="s">
        <v>87</v>
      </c>
      <c r="AY170" s="188" t="s">
        <v>177</v>
      </c>
      <c r="BK170" s="190">
        <f>SUM(BK171:BK174)</f>
        <v>0</v>
      </c>
    </row>
    <row r="171" spans="1:65" s="2" customFormat="1" ht="24.2" customHeight="1">
      <c r="A171" s="35"/>
      <c r="B171" s="36"/>
      <c r="C171" s="193" t="s">
        <v>352</v>
      </c>
      <c r="D171" s="193" t="s">
        <v>180</v>
      </c>
      <c r="E171" s="194" t="s">
        <v>3133</v>
      </c>
      <c r="F171" s="195" t="s">
        <v>3134</v>
      </c>
      <c r="G171" s="196" t="s">
        <v>2076</v>
      </c>
      <c r="H171" s="197">
        <v>30</v>
      </c>
      <c r="I171" s="198"/>
      <c r="J171" s="199">
        <f>ROUND(I171*H171,2)</f>
        <v>0</v>
      </c>
      <c r="K171" s="200"/>
      <c r="L171" s="40"/>
      <c r="M171" s="201" t="s">
        <v>1</v>
      </c>
      <c r="N171" s="202" t="s">
        <v>45</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184</v>
      </c>
      <c r="AT171" s="205" t="s">
        <v>180</v>
      </c>
      <c r="AU171" s="205" t="s">
        <v>89</v>
      </c>
      <c r="AY171" s="18" t="s">
        <v>177</v>
      </c>
      <c r="BE171" s="206">
        <f>IF(N171="základní",J171,0)</f>
        <v>0</v>
      </c>
      <c r="BF171" s="206">
        <f>IF(N171="snížená",J171,0)</f>
        <v>0</v>
      </c>
      <c r="BG171" s="206">
        <f>IF(N171="zákl. přenesená",J171,0)</f>
        <v>0</v>
      </c>
      <c r="BH171" s="206">
        <f>IF(N171="sníž. přenesená",J171,0)</f>
        <v>0</v>
      </c>
      <c r="BI171" s="206">
        <f>IF(N171="nulová",J171,0)</f>
        <v>0</v>
      </c>
      <c r="BJ171" s="18" t="s">
        <v>87</v>
      </c>
      <c r="BK171" s="206">
        <f>ROUND(I171*H171,2)</f>
        <v>0</v>
      </c>
      <c r="BL171" s="18" t="s">
        <v>184</v>
      </c>
      <c r="BM171" s="205" t="s">
        <v>3135</v>
      </c>
    </row>
    <row r="172" spans="1:65" s="2" customFormat="1" ht="24.2" customHeight="1">
      <c r="A172" s="35"/>
      <c r="B172" s="36"/>
      <c r="C172" s="193" t="s">
        <v>356</v>
      </c>
      <c r="D172" s="193" t="s">
        <v>180</v>
      </c>
      <c r="E172" s="194" t="s">
        <v>3136</v>
      </c>
      <c r="F172" s="195" t="s">
        <v>3137</v>
      </c>
      <c r="G172" s="196" t="s">
        <v>2076</v>
      </c>
      <c r="H172" s="197">
        <v>30</v>
      </c>
      <c r="I172" s="198"/>
      <c r="J172" s="199">
        <f>ROUND(I172*H172,2)</f>
        <v>0</v>
      </c>
      <c r="K172" s="200"/>
      <c r="L172" s="40"/>
      <c r="M172" s="201" t="s">
        <v>1</v>
      </c>
      <c r="N172" s="202" t="s">
        <v>45</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184</v>
      </c>
      <c r="AT172" s="205" t="s">
        <v>180</v>
      </c>
      <c r="AU172" s="205" t="s">
        <v>89</v>
      </c>
      <c r="AY172" s="18" t="s">
        <v>177</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184</v>
      </c>
      <c r="BM172" s="205" t="s">
        <v>3138</v>
      </c>
    </row>
    <row r="173" spans="1:65" s="2" customFormat="1" ht="24.2" customHeight="1">
      <c r="A173" s="35"/>
      <c r="B173" s="36"/>
      <c r="C173" s="193" t="s">
        <v>361</v>
      </c>
      <c r="D173" s="193" t="s">
        <v>180</v>
      </c>
      <c r="E173" s="194" t="s">
        <v>3139</v>
      </c>
      <c r="F173" s="195" t="s">
        <v>3140</v>
      </c>
      <c r="G173" s="196" t="s">
        <v>2076</v>
      </c>
      <c r="H173" s="197">
        <v>81</v>
      </c>
      <c r="I173" s="198"/>
      <c r="J173" s="199">
        <f>ROUND(I173*H173,2)</f>
        <v>0</v>
      </c>
      <c r="K173" s="200"/>
      <c r="L173" s="40"/>
      <c r="M173" s="201" t="s">
        <v>1</v>
      </c>
      <c r="N173" s="202" t="s">
        <v>45</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184</v>
      </c>
      <c r="AT173" s="205" t="s">
        <v>180</v>
      </c>
      <c r="AU173" s="205" t="s">
        <v>89</v>
      </c>
      <c r="AY173" s="18" t="s">
        <v>177</v>
      </c>
      <c r="BE173" s="206">
        <f>IF(N173="základní",J173,0)</f>
        <v>0</v>
      </c>
      <c r="BF173" s="206">
        <f>IF(N173="snížená",J173,0)</f>
        <v>0</v>
      </c>
      <c r="BG173" s="206">
        <f>IF(N173="zákl. přenesená",J173,0)</f>
        <v>0</v>
      </c>
      <c r="BH173" s="206">
        <f>IF(N173="sníž. přenesená",J173,0)</f>
        <v>0</v>
      </c>
      <c r="BI173" s="206">
        <f>IF(N173="nulová",J173,0)</f>
        <v>0</v>
      </c>
      <c r="BJ173" s="18" t="s">
        <v>87</v>
      </c>
      <c r="BK173" s="206">
        <f>ROUND(I173*H173,2)</f>
        <v>0</v>
      </c>
      <c r="BL173" s="18" t="s">
        <v>184</v>
      </c>
      <c r="BM173" s="205" t="s">
        <v>3141</v>
      </c>
    </row>
    <row r="174" spans="1:65" s="2" customFormat="1" ht="24.2" customHeight="1">
      <c r="A174" s="35"/>
      <c r="B174" s="36"/>
      <c r="C174" s="193" t="s">
        <v>365</v>
      </c>
      <c r="D174" s="193" t="s">
        <v>180</v>
      </c>
      <c r="E174" s="194" t="s">
        <v>3142</v>
      </c>
      <c r="F174" s="195" t="s">
        <v>3143</v>
      </c>
      <c r="G174" s="196" t="s">
        <v>2076</v>
      </c>
      <c r="H174" s="197">
        <v>14</v>
      </c>
      <c r="I174" s="198"/>
      <c r="J174" s="199">
        <f>ROUND(I174*H174,2)</f>
        <v>0</v>
      </c>
      <c r="K174" s="200"/>
      <c r="L174" s="40"/>
      <c r="M174" s="201" t="s">
        <v>1</v>
      </c>
      <c r="N174" s="202" t="s">
        <v>45</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184</v>
      </c>
      <c r="AT174" s="205" t="s">
        <v>180</v>
      </c>
      <c r="AU174" s="205" t="s">
        <v>89</v>
      </c>
      <c r="AY174" s="18" t="s">
        <v>177</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184</v>
      </c>
      <c r="BM174" s="205" t="s">
        <v>3144</v>
      </c>
    </row>
    <row r="175" spans="1:65" s="12" customFormat="1" ht="22.9" customHeight="1">
      <c r="B175" s="177"/>
      <c r="C175" s="178"/>
      <c r="D175" s="179" t="s">
        <v>79</v>
      </c>
      <c r="E175" s="191" t="s">
        <v>3145</v>
      </c>
      <c r="F175" s="191" t="s">
        <v>3146</v>
      </c>
      <c r="G175" s="178"/>
      <c r="H175" s="178"/>
      <c r="I175" s="181"/>
      <c r="J175" s="192">
        <f>BK175</f>
        <v>0</v>
      </c>
      <c r="K175" s="178"/>
      <c r="L175" s="183"/>
      <c r="M175" s="184"/>
      <c r="N175" s="185"/>
      <c r="O175" s="185"/>
      <c r="P175" s="186">
        <f>SUM(P176:P195)</f>
        <v>0</v>
      </c>
      <c r="Q175" s="185"/>
      <c r="R175" s="186">
        <f>SUM(R176:R195)</f>
        <v>0</v>
      </c>
      <c r="S175" s="185"/>
      <c r="T175" s="187">
        <f>SUM(T176:T195)</f>
        <v>0</v>
      </c>
      <c r="AR175" s="188" t="s">
        <v>87</v>
      </c>
      <c r="AT175" s="189" t="s">
        <v>79</v>
      </c>
      <c r="AU175" s="189" t="s">
        <v>87</v>
      </c>
      <c r="AY175" s="188" t="s">
        <v>177</v>
      </c>
      <c r="BK175" s="190">
        <f>SUM(BK176:BK195)</f>
        <v>0</v>
      </c>
    </row>
    <row r="176" spans="1:65" s="2" customFormat="1" ht="16.5" customHeight="1">
      <c r="A176" s="35"/>
      <c r="B176" s="36"/>
      <c r="C176" s="193" t="s">
        <v>371</v>
      </c>
      <c r="D176" s="193" t="s">
        <v>180</v>
      </c>
      <c r="E176" s="194" t="s">
        <v>3147</v>
      </c>
      <c r="F176" s="195" t="s">
        <v>3148</v>
      </c>
      <c r="G176" s="196" t="s">
        <v>2076</v>
      </c>
      <c r="H176" s="197">
        <v>3</v>
      </c>
      <c r="I176" s="198"/>
      <c r="J176" s="199">
        <f t="shared" ref="J176:J195" si="20">ROUND(I176*H176,2)</f>
        <v>0</v>
      </c>
      <c r="K176" s="200"/>
      <c r="L176" s="40"/>
      <c r="M176" s="201" t="s">
        <v>1</v>
      </c>
      <c r="N176" s="202" t="s">
        <v>45</v>
      </c>
      <c r="O176" s="72"/>
      <c r="P176" s="203">
        <f t="shared" ref="P176:P195" si="21">O176*H176</f>
        <v>0</v>
      </c>
      <c r="Q176" s="203">
        <v>0</v>
      </c>
      <c r="R176" s="203">
        <f t="shared" ref="R176:R195" si="22">Q176*H176</f>
        <v>0</v>
      </c>
      <c r="S176" s="203">
        <v>0</v>
      </c>
      <c r="T176" s="204">
        <f t="shared" ref="T176:T195" si="23">S176*H176</f>
        <v>0</v>
      </c>
      <c r="U176" s="35"/>
      <c r="V176" s="35"/>
      <c r="W176" s="35"/>
      <c r="X176" s="35"/>
      <c r="Y176" s="35"/>
      <c r="Z176" s="35"/>
      <c r="AA176" s="35"/>
      <c r="AB176" s="35"/>
      <c r="AC176" s="35"/>
      <c r="AD176" s="35"/>
      <c r="AE176" s="35"/>
      <c r="AR176" s="205" t="s">
        <v>184</v>
      </c>
      <c r="AT176" s="205" t="s">
        <v>180</v>
      </c>
      <c r="AU176" s="205" t="s">
        <v>89</v>
      </c>
      <c r="AY176" s="18" t="s">
        <v>177</v>
      </c>
      <c r="BE176" s="206">
        <f t="shared" ref="BE176:BE195" si="24">IF(N176="základní",J176,0)</f>
        <v>0</v>
      </c>
      <c r="BF176" s="206">
        <f t="shared" ref="BF176:BF195" si="25">IF(N176="snížená",J176,0)</f>
        <v>0</v>
      </c>
      <c r="BG176" s="206">
        <f t="shared" ref="BG176:BG195" si="26">IF(N176="zákl. přenesená",J176,0)</f>
        <v>0</v>
      </c>
      <c r="BH176" s="206">
        <f t="shared" ref="BH176:BH195" si="27">IF(N176="sníž. přenesená",J176,0)</f>
        <v>0</v>
      </c>
      <c r="BI176" s="206">
        <f t="shared" ref="BI176:BI195" si="28">IF(N176="nulová",J176,0)</f>
        <v>0</v>
      </c>
      <c r="BJ176" s="18" t="s">
        <v>87</v>
      </c>
      <c r="BK176" s="206">
        <f t="shared" ref="BK176:BK195" si="29">ROUND(I176*H176,2)</f>
        <v>0</v>
      </c>
      <c r="BL176" s="18" t="s">
        <v>184</v>
      </c>
      <c r="BM176" s="205" t="s">
        <v>3149</v>
      </c>
    </row>
    <row r="177" spans="1:65" s="2" customFormat="1" ht="21.75" customHeight="1">
      <c r="A177" s="35"/>
      <c r="B177" s="36"/>
      <c r="C177" s="193" t="s">
        <v>377</v>
      </c>
      <c r="D177" s="193" t="s">
        <v>180</v>
      </c>
      <c r="E177" s="194" t="s">
        <v>3150</v>
      </c>
      <c r="F177" s="195" t="s">
        <v>3151</v>
      </c>
      <c r="G177" s="196" t="s">
        <v>2076</v>
      </c>
      <c r="H177" s="197">
        <v>3</v>
      </c>
      <c r="I177" s="198"/>
      <c r="J177" s="199">
        <f t="shared" si="20"/>
        <v>0</v>
      </c>
      <c r="K177" s="200"/>
      <c r="L177" s="40"/>
      <c r="M177" s="201" t="s">
        <v>1</v>
      </c>
      <c r="N177" s="202" t="s">
        <v>45</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184</v>
      </c>
      <c r="AT177" s="205" t="s">
        <v>180</v>
      </c>
      <c r="AU177" s="205" t="s">
        <v>89</v>
      </c>
      <c r="AY177" s="18" t="s">
        <v>177</v>
      </c>
      <c r="BE177" s="206">
        <f t="shared" si="24"/>
        <v>0</v>
      </c>
      <c r="BF177" s="206">
        <f t="shared" si="25"/>
        <v>0</v>
      </c>
      <c r="BG177" s="206">
        <f t="shared" si="26"/>
        <v>0</v>
      </c>
      <c r="BH177" s="206">
        <f t="shared" si="27"/>
        <v>0</v>
      </c>
      <c r="BI177" s="206">
        <f t="shared" si="28"/>
        <v>0</v>
      </c>
      <c r="BJ177" s="18" t="s">
        <v>87</v>
      </c>
      <c r="BK177" s="206">
        <f t="shared" si="29"/>
        <v>0</v>
      </c>
      <c r="BL177" s="18" t="s">
        <v>184</v>
      </c>
      <c r="BM177" s="205" t="s">
        <v>3152</v>
      </c>
    </row>
    <row r="178" spans="1:65" s="2" customFormat="1" ht="16.5" customHeight="1">
      <c r="A178" s="35"/>
      <c r="B178" s="36"/>
      <c r="C178" s="193" t="s">
        <v>382</v>
      </c>
      <c r="D178" s="193" t="s">
        <v>180</v>
      </c>
      <c r="E178" s="194" t="s">
        <v>3153</v>
      </c>
      <c r="F178" s="195" t="s">
        <v>3154</v>
      </c>
      <c r="G178" s="196" t="s">
        <v>2076</v>
      </c>
      <c r="H178" s="197">
        <v>1</v>
      </c>
      <c r="I178" s="198"/>
      <c r="J178" s="199">
        <f t="shared" si="20"/>
        <v>0</v>
      </c>
      <c r="K178" s="200"/>
      <c r="L178" s="40"/>
      <c r="M178" s="201" t="s">
        <v>1</v>
      </c>
      <c r="N178" s="202" t="s">
        <v>45</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184</v>
      </c>
      <c r="AT178" s="205" t="s">
        <v>180</v>
      </c>
      <c r="AU178" s="205" t="s">
        <v>89</v>
      </c>
      <c r="AY178" s="18" t="s">
        <v>177</v>
      </c>
      <c r="BE178" s="206">
        <f t="shared" si="24"/>
        <v>0</v>
      </c>
      <c r="BF178" s="206">
        <f t="shared" si="25"/>
        <v>0</v>
      </c>
      <c r="BG178" s="206">
        <f t="shared" si="26"/>
        <v>0</v>
      </c>
      <c r="BH178" s="206">
        <f t="shared" si="27"/>
        <v>0</v>
      </c>
      <c r="BI178" s="206">
        <f t="shared" si="28"/>
        <v>0</v>
      </c>
      <c r="BJ178" s="18" t="s">
        <v>87</v>
      </c>
      <c r="BK178" s="206">
        <f t="shared" si="29"/>
        <v>0</v>
      </c>
      <c r="BL178" s="18" t="s">
        <v>184</v>
      </c>
      <c r="BM178" s="205" t="s">
        <v>3155</v>
      </c>
    </row>
    <row r="179" spans="1:65" s="2" customFormat="1" ht="16.5" customHeight="1">
      <c r="A179" s="35"/>
      <c r="B179" s="36"/>
      <c r="C179" s="193" t="s">
        <v>386</v>
      </c>
      <c r="D179" s="193" t="s">
        <v>180</v>
      </c>
      <c r="E179" s="194" t="s">
        <v>3156</v>
      </c>
      <c r="F179" s="195" t="s">
        <v>3157</v>
      </c>
      <c r="G179" s="196" t="s">
        <v>2076</v>
      </c>
      <c r="H179" s="197">
        <v>1</v>
      </c>
      <c r="I179" s="198"/>
      <c r="J179" s="199">
        <f t="shared" si="20"/>
        <v>0</v>
      </c>
      <c r="K179" s="200"/>
      <c r="L179" s="40"/>
      <c r="M179" s="201" t="s">
        <v>1</v>
      </c>
      <c r="N179" s="202" t="s">
        <v>45</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184</v>
      </c>
      <c r="AT179" s="205" t="s">
        <v>180</v>
      </c>
      <c r="AU179" s="205" t="s">
        <v>89</v>
      </c>
      <c r="AY179" s="18" t="s">
        <v>177</v>
      </c>
      <c r="BE179" s="206">
        <f t="shared" si="24"/>
        <v>0</v>
      </c>
      <c r="BF179" s="206">
        <f t="shared" si="25"/>
        <v>0</v>
      </c>
      <c r="BG179" s="206">
        <f t="shared" si="26"/>
        <v>0</v>
      </c>
      <c r="BH179" s="206">
        <f t="shared" si="27"/>
        <v>0</v>
      </c>
      <c r="BI179" s="206">
        <f t="shared" si="28"/>
        <v>0</v>
      </c>
      <c r="BJ179" s="18" t="s">
        <v>87</v>
      </c>
      <c r="BK179" s="206">
        <f t="shared" si="29"/>
        <v>0</v>
      </c>
      <c r="BL179" s="18" t="s">
        <v>184</v>
      </c>
      <c r="BM179" s="205" t="s">
        <v>3158</v>
      </c>
    </row>
    <row r="180" spans="1:65" s="2" customFormat="1" ht="16.5" customHeight="1">
      <c r="A180" s="35"/>
      <c r="B180" s="36"/>
      <c r="C180" s="193" t="s">
        <v>391</v>
      </c>
      <c r="D180" s="193" t="s">
        <v>180</v>
      </c>
      <c r="E180" s="194" t="s">
        <v>3159</v>
      </c>
      <c r="F180" s="195" t="s">
        <v>3160</v>
      </c>
      <c r="G180" s="196" t="s">
        <v>2076</v>
      </c>
      <c r="H180" s="197">
        <v>1</v>
      </c>
      <c r="I180" s="198"/>
      <c r="J180" s="199">
        <f t="shared" si="20"/>
        <v>0</v>
      </c>
      <c r="K180" s="200"/>
      <c r="L180" s="40"/>
      <c r="M180" s="201" t="s">
        <v>1</v>
      </c>
      <c r="N180" s="202" t="s">
        <v>45</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184</v>
      </c>
      <c r="AT180" s="205" t="s">
        <v>180</v>
      </c>
      <c r="AU180" s="205" t="s">
        <v>89</v>
      </c>
      <c r="AY180" s="18" t="s">
        <v>177</v>
      </c>
      <c r="BE180" s="206">
        <f t="shared" si="24"/>
        <v>0</v>
      </c>
      <c r="BF180" s="206">
        <f t="shared" si="25"/>
        <v>0</v>
      </c>
      <c r="BG180" s="206">
        <f t="shared" si="26"/>
        <v>0</v>
      </c>
      <c r="BH180" s="206">
        <f t="shared" si="27"/>
        <v>0</v>
      </c>
      <c r="BI180" s="206">
        <f t="shared" si="28"/>
        <v>0</v>
      </c>
      <c r="BJ180" s="18" t="s">
        <v>87</v>
      </c>
      <c r="BK180" s="206">
        <f t="shared" si="29"/>
        <v>0</v>
      </c>
      <c r="BL180" s="18" t="s">
        <v>184</v>
      </c>
      <c r="BM180" s="205" t="s">
        <v>3161</v>
      </c>
    </row>
    <row r="181" spans="1:65" s="2" customFormat="1" ht="16.5" customHeight="1">
      <c r="A181" s="35"/>
      <c r="B181" s="36"/>
      <c r="C181" s="193" t="s">
        <v>395</v>
      </c>
      <c r="D181" s="193" t="s">
        <v>180</v>
      </c>
      <c r="E181" s="194" t="s">
        <v>3162</v>
      </c>
      <c r="F181" s="195" t="s">
        <v>3163</v>
      </c>
      <c r="G181" s="196" t="s">
        <v>2076</v>
      </c>
      <c r="H181" s="197">
        <v>5</v>
      </c>
      <c r="I181" s="198"/>
      <c r="J181" s="199">
        <f t="shared" si="20"/>
        <v>0</v>
      </c>
      <c r="K181" s="200"/>
      <c r="L181" s="40"/>
      <c r="M181" s="201" t="s">
        <v>1</v>
      </c>
      <c r="N181" s="202" t="s">
        <v>45</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184</v>
      </c>
      <c r="AT181" s="205" t="s">
        <v>180</v>
      </c>
      <c r="AU181" s="205" t="s">
        <v>89</v>
      </c>
      <c r="AY181" s="18" t="s">
        <v>177</v>
      </c>
      <c r="BE181" s="206">
        <f t="shared" si="24"/>
        <v>0</v>
      </c>
      <c r="BF181" s="206">
        <f t="shared" si="25"/>
        <v>0</v>
      </c>
      <c r="BG181" s="206">
        <f t="shared" si="26"/>
        <v>0</v>
      </c>
      <c r="BH181" s="206">
        <f t="shared" si="27"/>
        <v>0</v>
      </c>
      <c r="BI181" s="206">
        <f t="shared" si="28"/>
        <v>0</v>
      </c>
      <c r="BJ181" s="18" t="s">
        <v>87</v>
      </c>
      <c r="BK181" s="206">
        <f t="shared" si="29"/>
        <v>0</v>
      </c>
      <c r="BL181" s="18" t="s">
        <v>184</v>
      </c>
      <c r="BM181" s="205" t="s">
        <v>3164</v>
      </c>
    </row>
    <row r="182" spans="1:65" s="2" customFormat="1" ht="16.5" customHeight="1">
      <c r="A182" s="35"/>
      <c r="B182" s="36"/>
      <c r="C182" s="193" t="s">
        <v>399</v>
      </c>
      <c r="D182" s="193" t="s">
        <v>180</v>
      </c>
      <c r="E182" s="194" t="s">
        <v>3165</v>
      </c>
      <c r="F182" s="195" t="s">
        <v>3166</v>
      </c>
      <c r="G182" s="196" t="s">
        <v>2076</v>
      </c>
      <c r="H182" s="197">
        <v>1</v>
      </c>
      <c r="I182" s="198"/>
      <c r="J182" s="199">
        <f t="shared" si="20"/>
        <v>0</v>
      </c>
      <c r="K182" s="200"/>
      <c r="L182" s="40"/>
      <c r="M182" s="201" t="s">
        <v>1</v>
      </c>
      <c r="N182" s="202" t="s">
        <v>45</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184</v>
      </c>
      <c r="AT182" s="205" t="s">
        <v>180</v>
      </c>
      <c r="AU182" s="205" t="s">
        <v>89</v>
      </c>
      <c r="AY182" s="18" t="s">
        <v>177</v>
      </c>
      <c r="BE182" s="206">
        <f t="shared" si="24"/>
        <v>0</v>
      </c>
      <c r="BF182" s="206">
        <f t="shared" si="25"/>
        <v>0</v>
      </c>
      <c r="BG182" s="206">
        <f t="shared" si="26"/>
        <v>0</v>
      </c>
      <c r="BH182" s="206">
        <f t="shared" si="27"/>
        <v>0</v>
      </c>
      <c r="BI182" s="206">
        <f t="shared" si="28"/>
        <v>0</v>
      </c>
      <c r="BJ182" s="18" t="s">
        <v>87</v>
      </c>
      <c r="BK182" s="206">
        <f t="shared" si="29"/>
        <v>0</v>
      </c>
      <c r="BL182" s="18" t="s">
        <v>184</v>
      </c>
      <c r="BM182" s="205" t="s">
        <v>3167</v>
      </c>
    </row>
    <row r="183" spans="1:65" s="2" customFormat="1" ht="16.5" customHeight="1">
      <c r="A183" s="35"/>
      <c r="B183" s="36"/>
      <c r="C183" s="193" t="s">
        <v>403</v>
      </c>
      <c r="D183" s="193" t="s">
        <v>180</v>
      </c>
      <c r="E183" s="194" t="s">
        <v>3168</v>
      </c>
      <c r="F183" s="195" t="s">
        <v>3169</v>
      </c>
      <c r="G183" s="196" t="s">
        <v>2076</v>
      </c>
      <c r="H183" s="197">
        <v>4</v>
      </c>
      <c r="I183" s="198"/>
      <c r="J183" s="199">
        <f t="shared" si="20"/>
        <v>0</v>
      </c>
      <c r="K183" s="200"/>
      <c r="L183" s="40"/>
      <c r="M183" s="201" t="s">
        <v>1</v>
      </c>
      <c r="N183" s="202" t="s">
        <v>45</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184</v>
      </c>
      <c r="AT183" s="205" t="s">
        <v>180</v>
      </c>
      <c r="AU183" s="205" t="s">
        <v>89</v>
      </c>
      <c r="AY183" s="18" t="s">
        <v>177</v>
      </c>
      <c r="BE183" s="206">
        <f t="shared" si="24"/>
        <v>0</v>
      </c>
      <c r="BF183" s="206">
        <f t="shared" si="25"/>
        <v>0</v>
      </c>
      <c r="BG183" s="206">
        <f t="shared" si="26"/>
        <v>0</v>
      </c>
      <c r="BH183" s="206">
        <f t="shared" si="27"/>
        <v>0</v>
      </c>
      <c r="BI183" s="206">
        <f t="shared" si="28"/>
        <v>0</v>
      </c>
      <c r="BJ183" s="18" t="s">
        <v>87</v>
      </c>
      <c r="BK183" s="206">
        <f t="shared" si="29"/>
        <v>0</v>
      </c>
      <c r="BL183" s="18" t="s">
        <v>184</v>
      </c>
      <c r="BM183" s="205" t="s">
        <v>3170</v>
      </c>
    </row>
    <row r="184" spans="1:65" s="2" customFormat="1" ht="16.5" customHeight="1">
      <c r="A184" s="35"/>
      <c r="B184" s="36"/>
      <c r="C184" s="193" t="s">
        <v>407</v>
      </c>
      <c r="D184" s="193" t="s">
        <v>180</v>
      </c>
      <c r="E184" s="194" t="s">
        <v>3171</v>
      </c>
      <c r="F184" s="195" t="s">
        <v>3172</v>
      </c>
      <c r="G184" s="196" t="s">
        <v>2076</v>
      </c>
      <c r="H184" s="197">
        <v>2</v>
      </c>
      <c r="I184" s="198"/>
      <c r="J184" s="199">
        <f t="shared" si="20"/>
        <v>0</v>
      </c>
      <c r="K184" s="200"/>
      <c r="L184" s="40"/>
      <c r="M184" s="201" t="s">
        <v>1</v>
      </c>
      <c r="N184" s="202" t="s">
        <v>45</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184</v>
      </c>
      <c r="AT184" s="205" t="s">
        <v>180</v>
      </c>
      <c r="AU184" s="205" t="s">
        <v>89</v>
      </c>
      <c r="AY184" s="18" t="s">
        <v>177</v>
      </c>
      <c r="BE184" s="206">
        <f t="shared" si="24"/>
        <v>0</v>
      </c>
      <c r="BF184" s="206">
        <f t="shared" si="25"/>
        <v>0</v>
      </c>
      <c r="BG184" s="206">
        <f t="shared" si="26"/>
        <v>0</v>
      </c>
      <c r="BH184" s="206">
        <f t="shared" si="27"/>
        <v>0</v>
      </c>
      <c r="BI184" s="206">
        <f t="shared" si="28"/>
        <v>0</v>
      </c>
      <c r="BJ184" s="18" t="s">
        <v>87</v>
      </c>
      <c r="BK184" s="206">
        <f t="shared" si="29"/>
        <v>0</v>
      </c>
      <c r="BL184" s="18" t="s">
        <v>184</v>
      </c>
      <c r="BM184" s="205" t="s">
        <v>3173</v>
      </c>
    </row>
    <row r="185" spans="1:65" s="2" customFormat="1" ht="16.5" customHeight="1">
      <c r="A185" s="35"/>
      <c r="B185" s="36"/>
      <c r="C185" s="193" t="s">
        <v>415</v>
      </c>
      <c r="D185" s="193" t="s">
        <v>180</v>
      </c>
      <c r="E185" s="194" t="s">
        <v>3174</v>
      </c>
      <c r="F185" s="195" t="s">
        <v>3175</v>
      </c>
      <c r="G185" s="196" t="s">
        <v>2076</v>
      </c>
      <c r="H185" s="197">
        <v>1</v>
      </c>
      <c r="I185" s="198"/>
      <c r="J185" s="199">
        <f t="shared" si="20"/>
        <v>0</v>
      </c>
      <c r="K185" s="200"/>
      <c r="L185" s="40"/>
      <c r="M185" s="201" t="s">
        <v>1</v>
      </c>
      <c r="N185" s="202" t="s">
        <v>45</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184</v>
      </c>
      <c r="AT185" s="205" t="s">
        <v>180</v>
      </c>
      <c r="AU185" s="205" t="s">
        <v>89</v>
      </c>
      <c r="AY185" s="18" t="s">
        <v>177</v>
      </c>
      <c r="BE185" s="206">
        <f t="shared" si="24"/>
        <v>0</v>
      </c>
      <c r="BF185" s="206">
        <f t="shared" si="25"/>
        <v>0</v>
      </c>
      <c r="BG185" s="206">
        <f t="shared" si="26"/>
        <v>0</v>
      </c>
      <c r="BH185" s="206">
        <f t="shared" si="27"/>
        <v>0</v>
      </c>
      <c r="BI185" s="206">
        <f t="shared" si="28"/>
        <v>0</v>
      </c>
      <c r="BJ185" s="18" t="s">
        <v>87</v>
      </c>
      <c r="BK185" s="206">
        <f t="shared" si="29"/>
        <v>0</v>
      </c>
      <c r="BL185" s="18" t="s">
        <v>184</v>
      </c>
      <c r="BM185" s="205" t="s">
        <v>3176</v>
      </c>
    </row>
    <row r="186" spans="1:65" s="2" customFormat="1" ht="24.2" customHeight="1">
      <c r="A186" s="35"/>
      <c r="B186" s="36"/>
      <c r="C186" s="193" t="s">
        <v>423</v>
      </c>
      <c r="D186" s="193" t="s">
        <v>180</v>
      </c>
      <c r="E186" s="194" t="s">
        <v>3177</v>
      </c>
      <c r="F186" s="195" t="s">
        <v>3178</v>
      </c>
      <c r="G186" s="196" t="s">
        <v>2076</v>
      </c>
      <c r="H186" s="197">
        <v>47</v>
      </c>
      <c r="I186" s="198"/>
      <c r="J186" s="199">
        <f t="shared" si="20"/>
        <v>0</v>
      </c>
      <c r="K186" s="200"/>
      <c r="L186" s="40"/>
      <c r="M186" s="201" t="s">
        <v>1</v>
      </c>
      <c r="N186" s="202" t="s">
        <v>45</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184</v>
      </c>
      <c r="AT186" s="205" t="s">
        <v>180</v>
      </c>
      <c r="AU186" s="205" t="s">
        <v>89</v>
      </c>
      <c r="AY186" s="18" t="s">
        <v>177</v>
      </c>
      <c r="BE186" s="206">
        <f t="shared" si="24"/>
        <v>0</v>
      </c>
      <c r="BF186" s="206">
        <f t="shared" si="25"/>
        <v>0</v>
      </c>
      <c r="BG186" s="206">
        <f t="shared" si="26"/>
        <v>0</v>
      </c>
      <c r="BH186" s="206">
        <f t="shared" si="27"/>
        <v>0</v>
      </c>
      <c r="BI186" s="206">
        <f t="shared" si="28"/>
        <v>0</v>
      </c>
      <c r="BJ186" s="18" t="s">
        <v>87</v>
      </c>
      <c r="BK186" s="206">
        <f t="shared" si="29"/>
        <v>0</v>
      </c>
      <c r="BL186" s="18" t="s">
        <v>184</v>
      </c>
      <c r="BM186" s="205" t="s">
        <v>3179</v>
      </c>
    </row>
    <row r="187" spans="1:65" s="2" customFormat="1" ht="24.2" customHeight="1">
      <c r="A187" s="35"/>
      <c r="B187" s="36"/>
      <c r="C187" s="193" t="s">
        <v>429</v>
      </c>
      <c r="D187" s="193" t="s">
        <v>180</v>
      </c>
      <c r="E187" s="194" t="s">
        <v>3180</v>
      </c>
      <c r="F187" s="195" t="s">
        <v>3181</v>
      </c>
      <c r="G187" s="196" t="s">
        <v>2076</v>
      </c>
      <c r="H187" s="197">
        <v>6</v>
      </c>
      <c r="I187" s="198"/>
      <c r="J187" s="199">
        <f t="shared" si="20"/>
        <v>0</v>
      </c>
      <c r="K187" s="200"/>
      <c r="L187" s="40"/>
      <c r="M187" s="201" t="s">
        <v>1</v>
      </c>
      <c r="N187" s="202" t="s">
        <v>45</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184</v>
      </c>
      <c r="AT187" s="205" t="s">
        <v>180</v>
      </c>
      <c r="AU187" s="205" t="s">
        <v>89</v>
      </c>
      <c r="AY187" s="18" t="s">
        <v>177</v>
      </c>
      <c r="BE187" s="206">
        <f t="shared" si="24"/>
        <v>0</v>
      </c>
      <c r="BF187" s="206">
        <f t="shared" si="25"/>
        <v>0</v>
      </c>
      <c r="BG187" s="206">
        <f t="shared" si="26"/>
        <v>0</v>
      </c>
      <c r="BH187" s="206">
        <f t="shared" si="27"/>
        <v>0</v>
      </c>
      <c r="BI187" s="206">
        <f t="shared" si="28"/>
        <v>0</v>
      </c>
      <c r="BJ187" s="18" t="s">
        <v>87</v>
      </c>
      <c r="BK187" s="206">
        <f t="shared" si="29"/>
        <v>0</v>
      </c>
      <c r="BL187" s="18" t="s">
        <v>184</v>
      </c>
      <c r="BM187" s="205" t="s">
        <v>3182</v>
      </c>
    </row>
    <row r="188" spans="1:65" s="2" customFormat="1" ht="16.5" customHeight="1">
      <c r="A188" s="35"/>
      <c r="B188" s="36"/>
      <c r="C188" s="193" t="s">
        <v>433</v>
      </c>
      <c r="D188" s="193" t="s">
        <v>180</v>
      </c>
      <c r="E188" s="194" t="s">
        <v>3183</v>
      </c>
      <c r="F188" s="195" t="s">
        <v>3184</v>
      </c>
      <c r="G188" s="196" t="s">
        <v>2076</v>
      </c>
      <c r="H188" s="197">
        <v>1</v>
      </c>
      <c r="I188" s="198"/>
      <c r="J188" s="199">
        <f t="shared" si="20"/>
        <v>0</v>
      </c>
      <c r="K188" s="200"/>
      <c r="L188" s="40"/>
      <c r="M188" s="201" t="s">
        <v>1</v>
      </c>
      <c r="N188" s="202" t="s">
        <v>45</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184</v>
      </c>
      <c r="AT188" s="205" t="s">
        <v>180</v>
      </c>
      <c r="AU188" s="205" t="s">
        <v>89</v>
      </c>
      <c r="AY188" s="18" t="s">
        <v>177</v>
      </c>
      <c r="BE188" s="206">
        <f t="shared" si="24"/>
        <v>0</v>
      </c>
      <c r="BF188" s="206">
        <f t="shared" si="25"/>
        <v>0</v>
      </c>
      <c r="BG188" s="206">
        <f t="shared" si="26"/>
        <v>0</v>
      </c>
      <c r="BH188" s="206">
        <f t="shared" si="27"/>
        <v>0</v>
      </c>
      <c r="BI188" s="206">
        <f t="shared" si="28"/>
        <v>0</v>
      </c>
      <c r="BJ188" s="18" t="s">
        <v>87</v>
      </c>
      <c r="BK188" s="206">
        <f t="shared" si="29"/>
        <v>0</v>
      </c>
      <c r="BL188" s="18" t="s">
        <v>184</v>
      </c>
      <c r="BM188" s="205" t="s">
        <v>3185</v>
      </c>
    </row>
    <row r="189" spans="1:65" s="2" customFormat="1" ht="16.5" customHeight="1">
      <c r="A189" s="35"/>
      <c r="B189" s="36"/>
      <c r="C189" s="193" t="s">
        <v>438</v>
      </c>
      <c r="D189" s="193" t="s">
        <v>180</v>
      </c>
      <c r="E189" s="194" t="s">
        <v>3186</v>
      </c>
      <c r="F189" s="195" t="s">
        <v>3187</v>
      </c>
      <c r="G189" s="196" t="s">
        <v>2076</v>
      </c>
      <c r="H189" s="197">
        <v>1</v>
      </c>
      <c r="I189" s="198"/>
      <c r="J189" s="199">
        <f t="shared" si="20"/>
        <v>0</v>
      </c>
      <c r="K189" s="200"/>
      <c r="L189" s="40"/>
      <c r="M189" s="201" t="s">
        <v>1</v>
      </c>
      <c r="N189" s="202" t="s">
        <v>45</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184</v>
      </c>
      <c r="AT189" s="205" t="s">
        <v>180</v>
      </c>
      <c r="AU189" s="205" t="s">
        <v>89</v>
      </c>
      <c r="AY189" s="18" t="s">
        <v>177</v>
      </c>
      <c r="BE189" s="206">
        <f t="shared" si="24"/>
        <v>0</v>
      </c>
      <c r="BF189" s="206">
        <f t="shared" si="25"/>
        <v>0</v>
      </c>
      <c r="BG189" s="206">
        <f t="shared" si="26"/>
        <v>0</v>
      </c>
      <c r="BH189" s="206">
        <f t="shared" si="27"/>
        <v>0</v>
      </c>
      <c r="BI189" s="206">
        <f t="shared" si="28"/>
        <v>0</v>
      </c>
      <c r="BJ189" s="18" t="s">
        <v>87</v>
      </c>
      <c r="BK189" s="206">
        <f t="shared" si="29"/>
        <v>0</v>
      </c>
      <c r="BL189" s="18" t="s">
        <v>184</v>
      </c>
      <c r="BM189" s="205" t="s">
        <v>3188</v>
      </c>
    </row>
    <row r="190" spans="1:65" s="2" customFormat="1" ht="16.5" customHeight="1">
      <c r="A190" s="35"/>
      <c r="B190" s="36"/>
      <c r="C190" s="193" t="s">
        <v>442</v>
      </c>
      <c r="D190" s="193" t="s">
        <v>180</v>
      </c>
      <c r="E190" s="194" t="s">
        <v>3189</v>
      </c>
      <c r="F190" s="195" t="s">
        <v>3166</v>
      </c>
      <c r="G190" s="196" t="s">
        <v>2076</v>
      </c>
      <c r="H190" s="197">
        <v>3</v>
      </c>
      <c r="I190" s="198"/>
      <c r="J190" s="199">
        <f t="shared" si="20"/>
        <v>0</v>
      </c>
      <c r="K190" s="200"/>
      <c r="L190" s="40"/>
      <c r="M190" s="201" t="s">
        <v>1</v>
      </c>
      <c r="N190" s="202" t="s">
        <v>45</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184</v>
      </c>
      <c r="AT190" s="205" t="s">
        <v>180</v>
      </c>
      <c r="AU190" s="205" t="s">
        <v>89</v>
      </c>
      <c r="AY190" s="18" t="s">
        <v>177</v>
      </c>
      <c r="BE190" s="206">
        <f t="shared" si="24"/>
        <v>0</v>
      </c>
      <c r="BF190" s="206">
        <f t="shared" si="25"/>
        <v>0</v>
      </c>
      <c r="BG190" s="206">
        <f t="shared" si="26"/>
        <v>0</v>
      </c>
      <c r="BH190" s="206">
        <f t="shared" si="27"/>
        <v>0</v>
      </c>
      <c r="BI190" s="206">
        <f t="shared" si="28"/>
        <v>0</v>
      </c>
      <c r="BJ190" s="18" t="s">
        <v>87</v>
      </c>
      <c r="BK190" s="206">
        <f t="shared" si="29"/>
        <v>0</v>
      </c>
      <c r="BL190" s="18" t="s">
        <v>184</v>
      </c>
      <c r="BM190" s="205" t="s">
        <v>3190</v>
      </c>
    </row>
    <row r="191" spans="1:65" s="2" customFormat="1" ht="16.5" customHeight="1">
      <c r="A191" s="35"/>
      <c r="B191" s="36"/>
      <c r="C191" s="193" t="s">
        <v>446</v>
      </c>
      <c r="D191" s="193" t="s">
        <v>180</v>
      </c>
      <c r="E191" s="194" t="s">
        <v>3191</v>
      </c>
      <c r="F191" s="195" t="s">
        <v>3192</v>
      </c>
      <c r="G191" s="196" t="s">
        <v>2076</v>
      </c>
      <c r="H191" s="197">
        <v>1</v>
      </c>
      <c r="I191" s="198"/>
      <c r="J191" s="199">
        <f t="shared" si="20"/>
        <v>0</v>
      </c>
      <c r="K191" s="200"/>
      <c r="L191" s="40"/>
      <c r="M191" s="201" t="s">
        <v>1</v>
      </c>
      <c r="N191" s="202" t="s">
        <v>45</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184</v>
      </c>
      <c r="AT191" s="205" t="s">
        <v>180</v>
      </c>
      <c r="AU191" s="205" t="s">
        <v>89</v>
      </c>
      <c r="AY191" s="18" t="s">
        <v>177</v>
      </c>
      <c r="BE191" s="206">
        <f t="shared" si="24"/>
        <v>0</v>
      </c>
      <c r="BF191" s="206">
        <f t="shared" si="25"/>
        <v>0</v>
      </c>
      <c r="BG191" s="206">
        <f t="shared" si="26"/>
        <v>0</v>
      </c>
      <c r="BH191" s="206">
        <f t="shared" si="27"/>
        <v>0</v>
      </c>
      <c r="BI191" s="206">
        <f t="shared" si="28"/>
        <v>0</v>
      </c>
      <c r="BJ191" s="18" t="s">
        <v>87</v>
      </c>
      <c r="BK191" s="206">
        <f t="shared" si="29"/>
        <v>0</v>
      </c>
      <c r="BL191" s="18" t="s">
        <v>184</v>
      </c>
      <c r="BM191" s="205" t="s">
        <v>3193</v>
      </c>
    </row>
    <row r="192" spans="1:65" s="2" customFormat="1" ht="16.5" customHeight="1">
      <c r="A192" s="35"/>
      <c r="B192" s="36"/>
      <c r="C192" s="193" t="s">
        <v>450</v>
      </c>
      <c r="D192" s="193" t="s">
        <v>180</v>
      </c>
      <c r="E192" s="194" t="s">
        <v>3194</v>
      </c>
      <c r="F192" s="195" t="s">
        <v>3172</v>
      </c>
      <c r="G192" s="196" t="s">
        <v>2076</v>
      </c>
      <c r="H192" s="197">
        <v>2</v>
      </c>
      <c r="I192" s="198"/>
      <c r="J192" s="199">
        <f t="shared" si="20"/>
        <v>0</v>
      </c>
      <c r="K192" s="200"/>
      <c r="L192" s="40"/>
      <c r="M192" s="201" t="s">
        <v>1</v>
      </c>
      <c r="N192" s="202" t="s">
        <v>45</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184</v>
      </c>
      <c r="AT192" s="205" t="s">
        <v>180</v>
      </c>
      <c r="AU192" s="205" t="s">
        <v>89</v>
      </c>
      <c r="AY192" s="18" t="s">
        <v>177</v>
      </c>
      <c r="BE192" s="206">
        <f t="shared" si="24"/>
        <v>0</v>
      </c>
      <c r="BF192" s="206">
        <f t="shared" si="25"/>
        <v>0</v>
      </c>
      <c r="BG192" s="206">
        <f t="shared" si="26"/>
        <v>0</v>
      </c>
      <c r="BH192" s="206">
        <f t="shared" si="27"/>
        <v>0</v>
      </c>
      <c r="BI192" s="206">
        <f t="shared" si="28"/>
        <v>0</v>
      </c>
      <c r="BJ192" s="18" t="s">
        <v>87</v>
      </c>
      <c r="BK192" s="206">
        <f t="shared" si="29"/>
        <v>0</v>
      </c>
      <c r="BL192" s="18" t="s">
        <v>184</v>
      </c>
      <c r="BM192" s="205" t="s">
        <v>3195</v>
      </c>
    </row>
    <row r="193" spans="1:65" s="2" customFormat="1" ht="16.5" customHeight="1">
      <c r="A193" s="35"/>
      <c r="B193" s="36"/>
      <c r="C193" s="193" t="s">
        <v>454</v>
      </c>
      <c r="D193" s="193" t="s">
        <v>180</v>
      </c>
      <c r="E193" s="194" t="s">
        <v>3196</v>
      </c>
      <c r="F193" s="195" t="s">
        <v>3197</v>
      </c>
      <c r="G193" s="196" t="s">
        <v>2076</v>
      </c>
      <c r="H193" s="197">
        <v>2</v>
      </c>
      <c r="I193" s="198"/>
      <c r="J193" s="199">
        <f t="shared" si="20"/>
        <v>0</v>
      </c>
      <c r="K193" s="200"/>
      <c r="L193" s="40"/>
      <c r="M193" s="201" t="s">
        <v>1</v>
      </c>
      <c r="N193" s="202" t="s">
        <v>45</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184</v>
      </c>
      <c r="AT193" s="205" t="s">
        <v>180</v>
      </c>
      <c r="AU193" s="205" t="s">
        <v>89</v>
      </c>
      <c r="AY193" s="18" t="s">
        <v>177</v>
      </c>
      <c r="BE193" s="206">
        <f t="shared" si="24"/>
        <v>0</v>
      </c>
      <c r="BF193" s="206">
        <f t="shared" si="25"/>
        <v>0</v>
      </c>
      <c r="BG193" s="206">
        <f t="shared" si="26"/>
        <v>0</v>
      </c>
      <c r="BH193" s="206">
        <f t="shared" si="27"/>
        <v>0</v>
      </c>
      <c r="BI193" s="206">
        <f t="shared" si="28"/>
        <v>0</v>
      </c>
      <c r="BJ193" s="18" t="s">
        <v>87</v>
      </c>
      <c r="BK193" s="206">
        <f t="shared" si="29"/>
        <v>0</v>
      </c>
      <c r="BL193" s="18" t="s">
        <v>184</v>
      </c>
      <c r="BM193" s="205" t="s">
        <v>3198</v>
      </c>
    </row>
    <row r="194" spans="1:65" s="2" customFormat="1" ht="16.5" customHeight="1">
      <c r="A194" s="35"/>
      <c r="B194" s="36"/>
      <c r="C194" s="193" t="s">
        <v>458</v>
      </c>
      <c r="D194" s="193" t="s">
        <v>180</v>
      </c>
      <c r="E194" s="194" t="s">
        <v>3199</v>
      </c>
      <c r="F194" s="195" t="s">
        <v>3200</v>
      </c>
      <c r="G194" s="196" t="s">
        <v>2076</v>
      </c>
      <c r="H194" s="197">
        <v>2</v>
      </c>
      <c r="I194" s="198"/>
      <c r="J194" s="199">
        <f t="shared" si="20"/>
        <v>0</v>
      </c>
      <c r="K194" s="200"/>
      <c r="L194" s="40"/>
      <c r="M194" s="201" t="s">
        <v>1</v>
      </c>
      <c r="N194" s="202" t="s">
        <v>45</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184</v>
      </c>
      <c r="AT194" s="205" t="s">
        <v>180</v>
      </c>
      <c r="AU194" s="205" t="s">
        <v>89</v>
      </c>
      <c r="AY194" s="18" t="s">
        <v>177</v>
      </c>
      <c r="BE194" s="206">
        <f t="shared" si="24"/>
        <v>0</v>
      </c>
      <c r="BF194" s="206">
        <f t="shared" si="25"/>
        <v>0</v>
      </c>
      <c r="BG194" s="206">
        <f t="shared" si="26"/>
        <v>0</v>
      </c>
      <c r="BH194" s="206">
        <f t="shared" si="27"/>
        <v>0</v>
      </c>
      <c r="BI194" s="206">
        <f t="shared" si="28"/>
        <v>0</v>
      </c>
      <c r="BJ194" s="18" t="s">
        <v>87</v>
      </c>
      <c r="BK194" s="206">
        <f t="shared" si="29"/>
        <v>0</v>
      </c>
      <c r="BL194" s="18" t="s">
        <v>184</v>
      </c>
      <c r="BM194" s="205" t="s">
        <v>3201</v>
      </c>
    </row>
    <row r="195" spans="1:65" s="2" customFormat="1" ht="16.5" customHeight="1">
      <c r="A195" s="35"/>
      <c r="B195" s="36"/>
      <c r="C195" s="193" t="s">
        <v>464</v>
      </c>
      <c r="D195" s="193" t="s">
        <v>180</v>
      </c>
      <c r="E195" s="194" t="s">
        <v>3202</v>
      </c>
      <c r="F195" s="195" t="s">
        <v>3203</v>
      </c>
      <c r="G195" s="196" t="s">
        <v>2076</v>
      </c>
      <c r="H195" s="197">
        <v>3</v>
      </c>
      <c r="I195" s="198"/>
      <c r="J195" s="199">
        <f t="shared" si="20"/>
        <v>0</v>
      </c>
      <c r="K195" s="200"/>
      <c r="L195" s="40"/>
      <c r="M195" s="201" t="s">
        <v>1</v>
      </c>
      <c r="N195" s="202" t="s">
        <v>45</v>
      </c>
      <c r="O195" s="72"/>
      <c r="P195" s="203">
        <f t="shared" si="21"/>
        <v>0</v>
      </c>
      <c r="Q195" s="203">
        <v>0</v>
      </c>
      <c r="R195" s="203">
        <f t="shared" si="22"/>
        <v>0</v>
      </c>
      <c r="S195" s="203">
        <v>0</v>
      </c>
      <c r="T195" s="204">
        <f t="shared" si="23"/>
        <v>0</v>
      </c>
      <c r="U195" s="35"/>
      <c r="V195" s="35"/>
      <c r="W195" s="35"/>
      <c r="X195" s="35"/>
      <c r="Y195" s="35"/>
      <c r="Z195" s="35"/>
      <c r="AA195" s="35"/>
      <c r="AB195" s="35"/>
      <c r="AC195" s="35"/>
      <c r="AD195" s="35"/>
      <c r="AE195" s="35"/>
      <c r="AR195" s="205" t="s">
        <v>184</v>
      </c>
      <c r="AT195" s="205" t="s">
        <v>180</v>
      </c>
      <c r="AU195" s="205" t="s">
        <v>89</v>
      </c>
      <c r="AY195" s="18" t="s">
        <v>177</v>
      </c>
      <c r="BE195" s="206">
        <f t="shared" si="24"/>
        <v>0</v>
      </c>
      <c r="BF195" s="206">
        <f t="shared" si="25"/>
        <v>0</v>
      </c>
      <c r="BG195" s="206">
        <f t="shared" si="26"/>
        <v>0</v>
      </c>
      <c r="BH195" s="206">
        <f t="shared" si="27"/>
        <v>0</v>
      </c>
      <c r="BI195" s="206">
        <f t="shared" si="28"/>
        <v>0</v>
      </c>
      <c r="BJ195" s="18" t="s">
        <v>87</v>
      </c>
      <c r="BK195" s="206">
        <f t="shared" si="29"/>
        <v>0</v>
      </c>
      <c r="BL195" s="18" t="s">
        <v>184</v>
      </c>
      <c r="BM195" s="205" t="s">
        <v>3204</v>
      </c>
    </row>
    <row r="196" spans="1:65" s="12" customFormat="1" ht="22.9" customHeight="1">
      <c r="B196" s="177"/>
      <c r="C196" s="178"/>
      <c r="D196" s="179" t="s">
        <v>79</v>
      </c>
      <c r="E196" s="191" t="s">
        <v>3205</v>
      </c>
      <c r="F196" s="191" t="s">
        <v>3206</v>
      </c>
      <c r="G196" s="178"/>
      <c r="H196" s="178"/>
      <c r="I196" s="181"/>
      <c r="J196" s="192">
        <f>BK196</f>
        <v>0</v>
      </c>
      <c r="K196" s="178"/>
      <c r="L196" s="183"/>
      <c r="M196" s="184"/>
      <c r="N196" s="185"/>
      <c r="O196" s="185"/>
      <c r="P196" s="186">
        <f>SUM(P197:P206)</f>
        <v>0</v>
      </c>
      <c r="Q196" s="185"/>
      <c r="R196" s="186">
        <f>SUM(R197:R206)</f>
        <v>0</v>
      </c>
      <c r="S196" s="185"/>
      <c r="T196" s="187">
        <f>SUM(T197:T206)</f>
        <v>0</v>
      </c>
      <c r="AR196" s="188" t="s">
        <v>87</v>
      </c>
      <c r="AT196" s="189" t="s">
        <v>79</v>
      </c>
      <c r="AU196" s="189" t="s">
        <v>87</v>
      </c>
      <c r="AY196" s="188" t="s">
        <v>177</v>
      </c>
      <c r="BK196" s="190">
        <f>SUM(BK197:BK206)</f>
        <v>0</v>
      </c>
    </row>
    <row r="197" spans="1:65" s="2" customFormat="1" ht="24.2" customHeight="1">
      <c r="A197" s="35"/>
      <c r="B197" s="36"/>
      <c r="C197" s="193" t="s">
        <v>468</v>
      </c>
      <c r="D197" s="193" t="s">
        <v>180</v>
      </c>
      <c r="E197" s="194" t="s">
        <v>3207</v>
      </c>
      <c r="F197" s="195" t="s">
        <v>3208</v>
      </c>
      <c r="G197" s="196" t="s">
        <v>2076</v>
      </c>
      <c r="H197" s="197">
        <v>1</v>
      </c>
      <c r="I197" s="198"/>
      <c r="J197" s="199">
        <f t="shared" ref="J197:J206" si="30">ROUND(I197*H197,2)</f>
        <v>0</v>
      </c>
      <c r="K197" s="200"/>
      <c r="L197" s="40"/>
      <c r="M197" s="201" t="s">
        <v>1</v>
      </c>
      <c r="N197" s="202" t="s">
        <v>45</v>
      </c>
      <c r="O197" s="72"/>
      <c r="P197" s="203">
        <f t="shared" ref="P197:P206" si="31">O197*H197</f>
        <v>0</v>
      </c>
      <c r="Q197" s="203">
        <v>0</v>
      </c>
      <c r="R197" s="203">
        <f t="shared" ref="R197:R206" si="32">Q197*H197</f>
        <v>0</v>
      </c>
      <c r="S197" s="203">
        <v>0</v>
      </c>
      <c r="T197" s="204">
        <f t="shared" ref="T197:T206" si="33">S197*H197</f>
        <v>0</v>
      </c>
      <c r="U197" s="35"/>
      <c r="V197" s="35"/>
      <c r="W197" s="35"/>
      <c r="X197" s="35"/>
      <c r="Y197" s="35"/>
      <c r="Z197" s="35"/>
      <c r="AA197" s="35"/>
      <c r="AB197" s="35"/>
      <c r="AC197" s="35"/>
      <c r="AD197" s="35"/>
      <c r="AE197" s="35"/>
      <c r="AR197" s="205" t="s">
        <v>184</v>
      </c>
      <c r="AT197" s="205" t="s">
        <v>180</v>
      </c>
      <c r="AU197" s="205" t="s">
        <v>89</v>
      </c>
      <c r="AY197" s="18" t="s">
        <v>177</v>
      </c>
      <c r="BE197" s="206">
        <f t="shared" ref="BE197:BE206" si="34">IF(N197="základní",J197,0)</f>
        <v>0</v>
      </c>
      <c r="BF197" s="206">
        <f t="shared" ref="BF197:BF206" si="35">IF(N197="snížená",J197,0)</f>
        <v>0</v>
      </c>
      <c r="BG197" s="206">
        <f t="shared" ref="BG197:BG206" si="36">IF(N197="zákl. přenesená",J197,0)</f>
        <v>0</v>
      </c>
      <c r="BH197" s="206">
        <f t="shared" ref="BH197:BH206" si="37">IF(N197="sníž. přenesená",J197,0)</f>
        <v>0</v>
      </c>
      <c r="BI197" s="206">
        <f t="shared" ref="BI197:BI206" si="38">IF(N197="nulová",J197,0)</f>
        <v>0</v>
      </c>
      <c r="BJ197" s="18" t="s">
        <v>87</v>
      </c>
      <c r="BK197" s="206">
        <f t="shared" ref="BK197:BK206" si="39">ROUND(I197*H197,2)</f>
        <v>0</v>
      </c>
      <c r="BL197" s="18" t="s">
        <v>184</v>
      </c>
      <c r="BM197" s="205" t="s">
        <v>3209</v>
      </c>
    </row>
    <row r="198" spans="1:65" s="2" customFormat="1" ht="16.5" customHeight="1">
      <c r="A198" s="35"/>
      <c r="B198" s="36"/>
      <c r="C198" s="193" t="s">
        <v>474</v>
      </c>
      <c r="D198" s="193" t="s">
        <v>180</v>
      </c>
      <c r="E198" s="194" t="s">
        <v>3210</v>
      </c>
      <c r="F198" s="195" t="s">
        <v>3211</v>
      </c>
      <c r="G198" s="196" t="s">
        <v>2076</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184</v>
      </c>
      <c r="AT198" s="205" t="s">
        <v>180</v>
      </c>
      <c r="AU198" s="205" t="s">
        <v>89</v>
      </c>
      <c r="AY198" s="18" t="s">
        <v>177</v>
      </c>
      <c r="BE198" s="206">
        <f t="shared" si="34"/>
        <v>0</v>
      </c>
      <c r="BF198" s="206">
        <f t="shared" si="35"/>
        <v>0</v>
      </c>
      <c r="BG198" s="206">
        <f t="shared" si="36"/>
        <v>0</v>
      </c>
      <c r="BH198" s="206">
        <f t="shared" si="37"/>
        <v>0</v>
      </c>
      <c r="BI198" s="206">
        <f t="shared" si="38"/>
        <v>0</v>
      </c>
      <c r="BJ198" s="18" t="s">
        <v>87</v>
      </c>
      <c r="BK198" s="206">
        <f t="shared" si="39"/>
        <v>0</v>
      </c>
      <c r="BL198" s="18" t="s">
        <v>184</v>
      </c>
      <c r="BM198" s="205" t="s">
        <v>3212</v>
      </c>
    </row>
    <row r="199" spans="1:65" s="2" customFormat="1" ht="16.5" customHeight="1">
      <c r="A199" s="35"/>
      <c r="B199" s="36"/>
      <c r="C199" s="193" t="s">
        <v>478</v>
      </c>
      <c r="D199" s="193" t="s">
        <v>180</v>
      </c>
      <c r="E199" s="194" t="s">
        <v>3213</v>
      </c>
      <c r="F199" s="195" t="s">
        <v>3214</v>
      </c>
      <c r="G199" s="196" t="s">
        <v>2076</v>
      </c>
      <c r="H199" s="197">
        <v>1</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184</v>
      </c>
      <c r="AT199" s="205" t="s">
        <v>180</v>
      </c>
      <c r="AU199" s="205" t="s">
        <v>89</v>
      </c>
      <c r="AY199" s="18" t="s">
        <v>177</v>
      </c>
      <c r="BE199" s="206">
        <f t="shared" si="34"/>
        <v>0</v>
      </c>
      <c r="BF199" s="206">
        <f t="shared" si="35"/>
        <v>0</v>
      </c>
      <c r="BG199" s="206">
        <f t="shared" si="36"/>
        <v>0</v>
      </c>
      <c r="BH199" s="206">
        <f t="shared" si="37"/>
        <v>0</v>
      </c>
      <c r="BI199" s="206">
        <f t="shared" si="38"/>
        <v>0</v>
      </c>
      <c r="BJ199" s="18" t="s">
        <v>87</v>
      </c>
      <c r="BK199" s="206">
        <f t="shared" si="39"/>
        <v>0</v>
      </c>
      <c r="BL199" s="18" t="s">
        <v>184</v>
      </c>
      <c r="BM199" s="205" t="s">
        <v>3215</v>
      </c>
    </row>
    <row r="200" spans="1:65" s="2" customFormat="1" ht="16.5" customHeight="1">
      <c r="A200" s="35"/>
      <c r="B200" s="36"/>
      <c r="C200" s="193" t="s">
        <v>482</v>
      </c>
      <c r="D200" s="193" t="s">
        <v>180</v>
      </c>
      <c r="E200" s="194" t="s">
        <v>3216</v>
      </c>
      <c r="F200" s="195" t="s">
        <v>3217</v>
      </c>
      <c r="G200" s="196" t="s">
        <v>2076</v>
      </c>
      <c r="H200" s="197">
        <v>1</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184</v>
      </c>
      <c r="AT200" s="205" t="s">
        <v>180</v>
      </c>
      <c r="AU200" s="205" t="s">
        <v>89</v>
      </c>
      <c r="AY200" s="18" t="s">
        <v>177</v>
      </c>
      <c r="BE200" s="206">
        <f t="shared" si="34"/>
        <v>0</v>
      </c>
      <c r="BF200" s="206">
        <f t="shared" si="35"/>
        <v>0</v>
      </c>
      <c r="BG200" s="206">
        <f t="shared" si="36"/>
        <v>0</v>
      </c>
      <c r="BH200" s="206">
        <f t="shared" si="37"/>
        <v>0</v>
      </c>
      <c r="BI200" s="206">
        <f t="shared" si="38"/>
        <v>0</v>
      </c>
      <c r="BJ200" s="18" t="s">
        <v>87</v>
      </c>
      <c r="BK200" s="206">
        <f t="shared" si="39"/>
        <v>0</v>
      </c>
      <c r="BL200" s="18" t="s">
        <v>184</v>
      </c>
      <c r="BM200" s="205" t="s">
        <v>3218</v>
      </c>
    </row>
    <row r="201" spans="1:65" s="2" customFormat="1" ht="16.5" customHeight="1">
      <c r="A201" s="35"/>
      <c r="B201" s="36"/>
      <c r="C201" s="193" t="s">
        <v>486</v>
      </c>
      <c r="D201" s="193" t="s">
        <v>180</v>
      </c>
      <c r="E201" s="194" t="s">
        <v>3219</v>
      </c>
      <c r="F201" s="195" t="s">
        <v>3220</v>
      </c>
      <c r="G201" s="196" t="s">
        <v>2076</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184</v>
      </c>
      <c r="AT201" s="205" t="s">
        <v>180</v>
      </c>
      <c r="AU201" s="205" t="s">
        <v>89</v>
      </c>
      <c r="AY201" s="18" t="s">
        <v>177</v>
      </c>
      <c r="BE201" s="206">
        <f t="shared" si="34"/>
        <v>0</v>
      </c>
      <c r="BF201" s="206">
        <f t="shared" si="35"/>
        <v>0</v>
      </c>
      <c r="BG201" s="206">
        <f t="shared" si="36"/>
        <v>0</v>
      </c>
      <c r="BH201" s="206">
        <f t="shared" si="37"/>
        <v>0</v>
      </c>
      <c r="BI201" s="206">
        <f t="shared" si="38"/>
        <v>0</v>
      </c>
      <c r="BJ201" s="18" t="s">
        <v>87</v>
      </c>
      <c r="BK201" s="206">
        <f t="shared" si="39"/>
        <v>0</v>
      </c>
      <c r="BL201" s="18" t="s">
        <v>184</v>
      </c>
      <c r="BM201" s="205" t="s">
        <v>3221</v>
      </c>
    </row>
    <row r="202" spans="1:65" s="2" customFormat="1" ht="16.5" customHeight="1">
      <c r="A202" s="35"/>
      <c r="B202" s="36"/>
      <c r="C202" s="193" t="s">
        <v>490</v>
      </c>
      <c r="D202" s="193" t="s">
        <v>180</v>
      </c>
      <c r="E202" s="194" t="s">
        <v>3222</v>
      </c>
      <c r="F202" s="195" t="s">
        <v>3172</v>
      </c>
      <c r="G202" s="196" t="s">
        <v>2076</v>
      </c>
      <c r="H202" s="197">
        <v>1</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184</v>
      </c>
      <c r="AT202" s="205" t="s">
        <v>180</v>
      </c>
      <c r="AU202" s="205" t="s">
        <v>89</v>
      </c>
      <c r="AY202" s="18" t="s">
        <v>177</v>
      </c>
      <c r="BE202" s="206">
        <f t="shared" si="34"/>
        <v>0</v>
      </c>
      <c r="BF202" s="206">
        <f t="shared" si="35"/>
        <v>0</v>
      </c>
      <c r="BG202" s="206">
        <f t="shared" si="36"/>
        <v>0</v>
      </c>
      <c r="BH202" s="206">
        <f t="shared" si="37"/>
        <v>0</v>
      </c>
      <c r="BI202" s="206">
        <f t="shared" si="38"/>
        <v>0</v>
      </c>
      <c r="BJ202" s="18" t="s">
        <v>87</v>
      </c>
      <c r="BK202" s="206">
        <f t="shared" si="39"/>
        <v>0</v>
      </c>
      <c r="BL202" s="18" t="s">
        <v>184</v>
      </c>
      <c r="BM202" s="205" t="s">
        <v>3223</v>
      </c>
    </row>
    <row r="203" spans="1:65" s="2" customFormat="1" ht="24.2" customHeight="1">
      <c r="A203" s="35"/>
      <c r="B203" s="36"/>
      <c r="C203" s="193" t="s">
        <v>492</v>
      </c>
      <c r="D203" s="193" t="s">
        <v>180</v>
      </c>
      <c r="E203" s="194" t="s">
        <v>3224</v>
      </c>
      <c r="F203" s="195" t="s">
        <v>3178</v>
      </c>
      <c r="G203" s="196" t="s">
        <v>2076</v>
      </c>
      <c r="H203" s="197">
        <v>3</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184</v>
      </c>
      <c r="AT203" s="205" t="s">
        <v>180</v>
      </c>
      <c r="AU203" s="205" t="s">
        <v>89</v>
      </c>
      <c r="AY203" s="18" t="s">
        <v>177</v>
      </c>
      <c r="BE203" s="206">
        <f t="shared" si="34"/>
        <v>0</v>
      </c>
      <c r="BF203" s="206">
        <f t="shared" si="35"/>
        <v>0</v>
      </c>
      <c r="BG203" s="206">
        <f t="shared" si="36"/>
        <v>0</v>
      </c>
      <c r="BH203" s="206">
        <f t="shared" si="37"/>
        <v>0</v>
      </c>
      <c r="BI203" s="206">
        <f t="shared" si="38"/>
        <v>0</v>
      </c>
      <c r="BJ203" s="18" t="s">
        <v>87</v>
      </c>
      <c r="BK203" s="206">
        <f t="shared" si="39"/>
        <v>0</v>
      </c>
      <c r="BL203" s="18" t="s">
        <v>184</v>
      </c>
      <c r="BM203" s="205" t="s">
        <v>3225</v>
      </c>
    </row>
    <row r="204" spans="1:65" s="2" customFormat="1" ht="24.2" customHeight="1">
      <c r="A204" s="35"/>
      <c r="B204" s="36"/>
      <c r="C204" s="193" t="s">
        <v>498</v>
      </c>
      <c r="D204" s="193" t="s">
        <v>180</v>
      </c>
      <c r="E204" s="194" t="s">
        <v>3226</v>
      </c>
      <c r="F204" s="195" t="s">
        <v>3181</v>
      </c>
      <c r="G204" s="196" t="s">
        <v>2076</v>
      </c>
      <c r="H204" s="197">
        <v>1</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184</v>
      </c>
      <c r="AT204" s="205" t="s">
        <v>180</v>
      </c>
      <c r="AU204" s="205" t="s">
        <v>89</v>
      </c>
      <c r="AY204" s="18" t="s">
        <v>177</v>
      </c>
      <c r="BE204" s="206">
        <f t="shared" si="34"/>
        <v>0</v>
      </c>
      <c r="BF204" s="206">
        <f t="shared" si="35"/>
        <v>0</v>
      </c>
      <c r="BG204" s="206">
        <f t="shared" si="36"/>
        <v>0</v>
      </c>
      <c r="BH204" s="206">
        <f t="shared" si="37"/>
        <v>0</v>
      </c>
      <c r="BI204" s="206">
        <f t="shared" si="38"/>
        <v>0</v>
      </c>
      <c r="BJ204" s="18" t="s">
        <v>87</v>
      </c>
      <c r="BK204" s="206">
        <f t="shared" si="39"/>
        <v>0</v>
      </c>
      <c r="BL204" s="18" t="s">
        <v>184</v>
      </c>
      <c r="BM204" s="205" t="s">
        <v>3227</v>
      </c>
    </row>
    <row r="205" spans="1:65" s="2" customFormat="1" ht="16.5" customHeight="1">
      <c r="A205" s="35"/>
      <c r="B205" s="36"/>
      <c r="C205" s="193" t="s">
        <v>502</v>
      </c>
      <c r="D205" s="193" t="s">
        <v>180</v>
      </c>
      <c r="E205" s="194" t="s">
        <v>3228</v>
      </c>
      <c r="F205" s="195" t="s">
        <v>3229</v>
      </c>
      <c r="G205" s="196" t="s">
        <v>2076</v>
      </c>
      <c r="H205" s="197">
        <v>1</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184</v>
      </c>
      <c r="AT205" s="205" t="s">
        <v>180</v>
      </c>
      <c r="AU205" s="205" t="s">
        <v>89</v>
      </c>
      <c r="AY205" s="18" t="s">
        <v>177</v>
      </c>
      <c r="BE205" s="206">
        <f t="shared" si="34"/>
        <v>0</v>
      </c>
      <c r="BF205" s="206">
        <f t="shared" si="35"/>
        <v>0</v>
      </c>
      <c r="BG205" s="206">
        <f t="shared" si="36"/>
        <v>0</v>
      </c>
      <c r="BH205" s="206">
        <f t="shared" si="37"/>
        <v>0</v>
      </c>
      <c r="BI205" s="206">
        <f t="shared" si="38"/>
        <v>0</v>
      </c>
      <c r="BJ205" s="18" t="s">
        <v>87</v>
      </c>
      <c r="BK205" s="206">
        <f t="shared" si="39"/>
        <v>0</v>
      </c>
      <c r="BL205" s="18" t="s">
        <v>184</v>
      </c>
      <c r="BM205" s="205" t="s">
        <v>3230</v>
      </c>
    </row>
    <row r="206" spans="1:65" s="2" customFormat="1" ht="16.5" customHeight="1">
      <c r="A206" s="35"/>
      <c r="B206" s="36"/>
      <c r="C206" s="193" t="s">
        <v>507</v>
      </c>
      <c r="D206" s="193" t="s">
        <v>180</v>
      </c>
      <c r="E206" s="194" t="s">
        <v>3231</v>
      </c>
      <c r="F206" s="195" t="s">
        <v>3203</v>
      </c>
      <c r="G206" s="196" t="s">
        <v>2076</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184</v>
      </c>
      <c r="AT206" s="205" t="s">
        <v>180</v>
      </c>
      <c r="AU206" s="205" t="s">
        <v>89</v>
      </c>
      <c r="AY206" s="18" t="s">
        <v>177</v>
      </c>
      <c r="BE206" s="206">
        <f t="shared" si="34"/>
        <v>0</v>
      </c>
      <c r="BF206" s="206">
        <f t="shared" si="35"/>
        <v>0</v>
      </c>
      <c r="BG206" s="206">
        <f t="shared" si="36"/>
        <v>0</v>
      </c>
      <c r="BH206" s="206">
        <f t="shared" si="37"/>
        <v>0</v>
      </c>
      <c r="BI206" s="206">
        <f t="shared" si="38"/>
        <v>0</v>
      </c>
      <c r="BJ206" s="18" t="s">
        <v>87</v>
      </c>
      <c r="BK206" s="206">
        <f t="shared" si="39"/>
        <v>0</v>
      </c>
      <c r="BL206" s="18" t="s">
        <v>184</v>
      </c>
      <c r="BM206" s="205" t="s">
        <v>3232</v>
      </c>
    </row>
    <row r="207" spans="1:65" s="12" customFormat="1" ht="22.9" customHeight="1">
      <c r="B207" s="177"/>
      <c r="C207" s="178"/>
      <c r="D207" s="179" t="s">
        <v>79</v>
      </c>
      <c r="E207" s="191" t="s">
        <v>3233</v>
      </c>
      <c r="F207" s="191" t="s">
        <v>3234</v>
      </c>
      <c r="G207" s="178"/>
      <c r="H207" s="178"/>
      <c r="I207" s="181"/>
      <c r="J207" s="192">
        <f>BK207</f>
        <v>0</v>
      </c>
      <c r="K207" s="178"/>
      <c r="L207" s="183"/>
      <c r="M207" s="184"/>
      <c r="N207" s="185"/>
      <c r="O207" s="185"/>
      <c r="P207" s="186">
        <f>SUM(P208:P217)</f>
        <v>0</v>
      </c>
      <c r="Q207" s="185"/>
      <c r="R207" s="186">
        <f>SUM(R208:R217)</f>
        <v>0</v>
      </c>
      <c r="S207" s="185"/>
      <c r="T207" s="187">
        <f>SUM(T208:T217)</f>
        <v>0</v>
      </c>
      <c r="AR207" s="188" t="s">
        <v>87</v>
      </c>
      <c r="AT207" s="189" t="s">
        <v>79</v>
      </c>
      <c r="AU207" s="189" t="s">
        <v>87</v>
      </c>
      <c r="AY207" s="188" t="s">
        <v>177</v>
      </c>
      <c r="BK207" s="190">
        <f>SUM(BK208:BK217)</f>
        <v>0</v>
      </c>
    </row>
    <row r="208" spans="1:65" s="2" customFormat="1" ht="24.2" customHeight="1">
      <c r="A208" s="35"/>
      <c r="B208" s="36"/>
      <c r="C208" s="193" t="s">
        <v>512</v>
      </c>
      <c r="D208" s="193" t="s">
        <v>180</v>
      </c>
      <c r="E208" s="194" t="s">
        <v>3235</v>
      </c>
      <c r="F208" s="195" t="s">
        <v>3236</v>
      </c>
      <c r="G208" s="196" t="s">
        <v>2076</v>
      </c>
      <c r="H208" s="197">
        <v>1</v>
      </c>
      <c r="I208" s="198"/>
      <c r="J208" s="199">
        <f t="shared" ref="J208:J217" si="40">ROUND(I208*H208,2)</f>
        <v>0</v>
      </c>
      <c r="K208" s="200"/>
      <c r="L208" s="40"/>
      <c r="M208" s="201" t="s">
        <v>1</v>
      </c>
      <c r="N208" s="202" t="s">
        <v>45</v>
      </c>
      <c r="O208" s="72"/>
      <c r="P208" s="203">
        <f t="shared" ref="P208:P217" si="41">O208*H208</f>
        <v>0</v>
      </c>
      <c r="Q208" s="203">
        <v>0</v>
      </c>
      <c r="R208" s="203">
        <f t="shared" ref="R208:R217" si="42">Q208*H208</f>
        <v>0</v>
      </c>
      <c r="S208" s="203">
        <v>0</v>
      </c>
      <c r="T208" s="204">
        <f t="shared" ref="T208:T217" si="43">S208*H208</f>
        <v>0</v>
      </c>
      <c r="U208" s="35"/>
      <c r="V208" s="35"/>
      <c r="W208" s="35"/>
      <c r="X208" s="35"/>
      <c r="Y208" s="35"/>
      <c r="Z208" s="35"/>
      <c r="AA208" s="35"/>
      <c r="AB208" s="35"/>
      <c r="AC208" s="35"/>
      <c r="AD208" s="35"/>
      <c r="AE208" s="35"/>
      <c r="AR208" s="205" t="s">
        <v>184</v>
      </c>
      <c r="AT208" s="205" t="s">
        <v>180</v>
      </c>
      <c r="AU208" s="205" t="s">
        <v>89</v>
      </c>
      <c r="AY208" s="18" t="s">
        <v>177</v>
      </c>
      <c r="BE208" s="206">
        <f t="shared" ref="BE208:BE217" si="44">IF(N208="základní",J208,0)</f>
        <v>0</v>
      </c>
      <c r="BF208" s="206">
        <f t="shared" ref="BF208:BF217" si="45">IF(N208="snížená",J208,0)</f>
        <v>0</v>
      </c>
      <c r="BG208" s="206">
        <f t="shared" ref="BG208:BG217" si="46">IF(N208="zákl. přenesená",J208,0)</f>
        <v>0</v>
      </c>
      <c r="BH208" s="206">
        <f t="shared" ref="BH208:BH217" si="47">IF(N208="sníž. přenesená",J208,0)</f>
        <v>0</v>
      </c>
      <c r="BI208" s="206">
        <f t="shared" ref="BI208:BI217" si="48">IF(N208="nulová",J208,0)</f>
        <v>0</v>
      </c>
      <c r="BJ208" s="18" t="s">
        <v>87</v>
      </c>
      <c r="BK208" s="206">
        <f t="shared" ref="BK208:BK217" si="49">ROUND(I208*H208,2)</f>
        <v>0</v>
      </c>
      <c r="BL208" s="18" t="s">
        <v>184</v>
      </c>
      <c r="BM208" s="205" t="s">
        <v>3237</v>
      </c>
    </row>
    <row r="209" spans="1:65" s="2" customFormat="1" ht="16.5" customHeight="1">
      <c r="A209" s="35"/>
      <c r="B209" s="36"/>
      <c r="C209" s="193" t="s">
        <v>516</v>
      </c>
      <c r="D209" s="193" t="s">
        <v>180</v>
      </c>
      <c r="E209" s="194" t="s">
        <v>3238</v>
      </c>
      <c r="F209" s="195" t="s">
        <v>3211</v>
      </c>
      <c r="G209" s="196" t="s">
        <v>2076</v>
      </c>
      <c r="H209" s="197">
        <v>1</v>
      </c>
      <c r="I209" s="198"/>
      <c r="J209" s="199">
        <f t="shared" si="40"/>
        <v>0</v>
      </c>
      <c r="K209" s="200"/>
      <c r="L209" s="40"/>
      <c r="M209" s="201" t="s">
        <v>1</v>
      </c>
      <c r="N209" s="202" t="s">
        <v>45</v>
      </c>
      <c r="O209" s="72"/>
      <c r="P209" s="203">
        <f t="shared" si="41"/>
        <v>0</v>
      </c>
      <c r="Q209" s="203">
        <v>0</v>
      </c>
      <c r="R209" s="203">
        <f t="shared" si="42"/>
        <v>0</v>
      </c>
      <c r="S209" s="203">
        <v>0</v>
      </c>
      <c r="T209" s="204">
        <f t="shared" si="43"/>
        <v>0</v>
      </c>
      <c r="U209" s="35"/>
      <c r="V209" s="35"/>
      <c r="W209" s="35"/>
      <c r="X209" s="35"/>
      <c r="Y209" s="35"/>
      <c r="Z209" s="35"/>
      <c r="AA209" s="35"/>
      <c r="AB209" s="35"/>
      <c r="AC209" s="35"/>
      <c r="AD209" s="35"/>
      <c r="AE209" s="35"/>
      <c r="AR209" s="205" t="s">
        <v>184</v>
      </c>
      <c r="AT209" s="205" t="s">
        <v>180</v>
      </c>
      <c r="AU209" s="205" t="s">
        <v>89</v>
      </c>
      <c r="AY209" s="18" t="s">
        <v>177</v>
      </c>
      <c r="BE209" s="206">
        <f t="shared" si="44"/>
        <v>0</v>
      </c>
      <c r="BF209" s="206">
        <f t="shared" si="45"/>
        <v>0</v>
      </c>
      <c r="BG209" s="206">
        <f t="shared" si="46"/>
        <v>0</v>
      </c>
      <c r="BH209" s="206">
        <f t="shared" si="47"/>
        <v>0</v>
      </c>
      <c r="BI209" s="206">
        <f t="shared" si="48"/>
        <v>0</v>
      </c>
      <c r="BJ209" s="18" t="s">
        <v>87</v>
      </c>
      <c r="BK209" s="206">
        <f t="shared" si="49"/>
        <v>0</v>
      </c>
      <c r="BL209" s="18" t="s">
        <v>184</v>
      </c>
      <c r="BM209" s="205" t="s">
        <v>3239</v>
      </c>
    </row>
    <row r="210" spans="1:65" s="2" customFormat="1" ht="16.5" customHeight="1">
      <c r="A210" s="35"/>
      <c r="B210" s="36"/>
      <c r="C210" s="193" t="s">
        <v>520</v>
      </c>
      <c r="D210" s="193" t="s">
        <v>180</v>
      </c>
      <c r="E210" s="194" t="s">
        <v>3240</v>
      </c>
      <c r="F210" s="195" t="s">
        <v>3214</v>
      </c>
      <c r="G210" s="196" t="s">
        <v>2076</v>
      </c>
      <c r="H210" s="197">
        <v>1</v>
      </c>
      <c r="I210" s="198"/>
      <c r="J210" s="199">
        <f t="shared" si="40"/>
        <v>0</v>
      </c>
      <c r="K210" s="200"/>
      <c r="L210" s="40"/>
      <c r="M210" s="201" t="s">
        <v>1</v>
      </c>
      <c r="N210" s="202" t="s">
        <v>45</v>
      </c>
      <c r="O210" s="72"/>
      <c r="P210" s="203">
        <f t="shared" si="41"/>
        <v>0</v>
      </c>
      <c r="Q210" s="203">
        <v>0</v>
      </c>
      <c r="R210" s="203">
        <f t="shared" si="42"/>
        <v>0</v>
      </c>
      <c r="S210" s="203">
        <v>0</v>
      </c>
      <c r="T210" s="204">
        <f t="shared" si="43"/>
        <v>0</v>
      </c>
      <c r="U210" s="35"/>
      <c r="V210" s="35"/>
      <c r="W210" s="35"/>
      <c r="X210" s="35"/>
      <c r="Y210" s="35"/>
      <c r="Z210" s="35"/>
      <c r="AA210" s="35"/>
      <c r="AB210" s="35"/>
      <c r="AC210" s="35"/>
      <c r="AD210" s="35"/>
      <c r="AE210" s="35"/>
      <c r="AR210" s="205" t="s">
        <v>184</v>
      </c>
      <c r="AT210" s="205" t="s">
        <v>180</v>
      </c>
      <c r="AU210" s="205" t="s">
        <v>89</v>
      </c>
      <c r="AY210" s="18" t="s">
        <v>177</v>
      </c>
      <c r="BE210" s="206">
        <f t="shared" si="44"/>
        <v>0</v>
      </c>
      <c r="BF210" s="206">
        <f t="shared" si="45"/>
        <v>0</v>
      </c>
      <c r="BG210" s="206">
        <f t="shared" si="46"/>
        <v>0</v>
      </c>
      <c r="BH210" s="206">
        <f t="shared" si="47"/>
        <v>0</v>
      </c>
      <c r="BI210" s="206">
        <f t="shared" si="48"/>
        <v>0</v>
      </c>
      <c r="BJ210" s="18" t="s">
        <v>87</v>
      </c>
      <c r="BK210" s="206">
        <f t="shared" si="49"/>
        <v>0</v>
      </c>
      <c r="BL210" s="18" t="s">
        <v>184</v>
      </c>
      <c r="BM210" s="205" t="s">
        <v>3241</v>
      </c>
    </row>
    <row r="211" spans="1:65" s="2" customFormat="1" ht="16.5" customHeight="1">
      <c r="A211" s="35"/>
      <c r="B211" s="36"/>
      <c r="C211" s="193" t="s">
        <v>524</v>
      </c>
      <c r="D211" s="193" t="s">
        <v>180</v>
      </c>
      <c r="E211" s="194" t="s">
        <v>3242</v>
      </c>
      <c r="F211" s="195" t="s">
        <v>3243</v>
      </c>
      <c r="G211" s="196" t="s">
        <v>2076</v>
      </c>
      <c r="H211" s="197">
        <v>1</v>
      </c>
      <c r="I211" s="198"/>
      <c r="J211" s="199">
        <f t="shared" si="40"/>
        <v>0</v>
      </c>
      <c r="K211" s="200"/>
      <c r="L211" s="40"/>
      <c r="M211" s="201" t="s">
        <v>1</v>
      </c>
      <c r="N211" s="202" t="s">
        <v>45</v>
      </c>
      <c r="O211" s="72"/>
      <c r="P211" s="203">
        <f t="shared" si="41"/>
        <v>0</v>
      </c>
      <c r="Q211" s="203">
        <v>0</v>
      </c>
      <c r="R211" s="203">
        <f t="shared" si="42"/>
        <v>0</v>
      </c>
      <c r="S211" s="203">
        <v>0</v>
      </c>
      <c r="T211" s="204">
        <f t="shared" si="43"/>
        <v>0</v>
      </c>
      <c r="U211" s="35"/>
      <c r="V211" s="35"/>
      <c r="W211" s="35"/>
      <c r="X211" s="35"/>
      <c r="Y211" s="35"/>
      <c r="Z211" s="35"/>
      <c r="AA211" s="35"/>
      <c r="AB211" s="35"/>
      <c r="AC211" s="35"/>
      <c r="AD211" s="35"/>
      <c r="AE211" s="35"/>
      <c r="AR211" s="205" t="s">
        <v>184</v>
      </c>
      <c r="AT211" s="205" t="s">
        <v>180</v>
      </c>
      <c r="AU211" s="205" t="s">
        <v>89</v>
      </c>
      <c r="AY211" s="18" t="s">
        <v>177</v>
      </c>
      <c r="BE211" s="206">
        <f t="shared" si="44"/>
        <v>0</v>
      </c>
      <c r="BF211" s="206">
        <f t="shared" si="45"/>
        <v>0</v>
      </c>
      <c r="BG211" s="206">
        <f t="shared" si="46"/>
        <v>0</v>
      </c>
      <c r="BH211" s="206">
        <f t="shared" si="47"/>
        <v>0</v>
      </c>
      <c r="BI211" s="206">
        <f t="shared" si="48"/>
        <v>0</v>
      </c>
      <c r="BJ211" s="18" t="s">
        <v>87</v>
      </c>
      <c r="BK211" s="206">
        <f t="shared" si="49"/>
        <v>0</v>
      </c>
      <c r="BL211" s="18" t="s">
        <v>184</v>
      </c>
      <c r="BM211" s="205" t="s">
        <v>3244</v>
      </c>
    </row>
    <row r="212" spans="1:65" s="2" customFormat="1" ht="16.5" customHeight="1">
      <c r="A212" s="35"/>
      <c r="B212" s="36"/>
      <c r="C212" s="193" t="s">
        <v>528</v>
      </c>
      <c r="D212" s="193" t="s">
        <v>180</v>
      </c>
      <c r="E212" s="194" t="s">
        <v>3245</v>
      </c>
      <c r="F212" s="195" t="s">
        <v>3172</v>
      </c>
      <c r="G212" s="196" t="s">
        <v>2076</v>
      </c>
      <c r="H212" s="197">
        <v>7</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184</v>
      </c>
      <c r="AT212" s="205" t="s">
        <v>180</v>
      </c>
      <c r="AU212" s="205" t="s">
        <v>89</v>
      </c>
      <c r="AY212" s="18" t="s">
        <v>177</v>
      </c>
      <c r="BE212" s="206">
        <f t="shared" si="44"/>
        <v>0</v>
      </c>
      <c r="BF212" s="206">
        <f t="shared" si="45"/>
        <v>0</v>
      </c>
      <c r="BG212" s="206">
        <f t="shared" si="46"/>
        <v>0</v>
      </c>
      <c r="BH212" s="206">
        <f t="shared" si="47"/>
        <v>0</v>
      </c>
      <c r="BI212" s="206">
        <f t="shared" si="48"/>
        <v>0</v>
      </c>
      <c r="BJ212" s="18" t="s">
        <v>87</v>
      </c>
      <c r="BK212" s="206">
        <f t="shared" si="49"/>
        <v>0</v>
      </c>
      <c r="BL212" s="18" t="s">
        <v>184</v>
      </c>
      <c r="BM212" s="205" t="s">
        <v>3246</v>
      </c>
    </row>
    <row r="213" spans="1:65" s="2" customFormat="1" ht="16.5" customHeight="1">
      <c r="A213" s="35"/>
      <c r="B213" s="36"/>
      <c r="C213" s="193" t="s">
        <v>533</v>
      </c>
      <c r="D213" s="193" t="s">
        <v>180</v>
      </c>
      <c r="E213" s="194" t="s">
        <v>3247</v>
      </c>
      <c r="F213" s="195" t="s">
        <v>3175</v>
      </c>
      <c r="G213" s="196" t="s">
        <v>2076</v>
      </c>
      <c r="H213" s="197">
        <v>7</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184</v>
      </c>
      <c r="AT213" s="205" t="s">
        <v>180</v>
      </c>
      <c r="AU213" s="205" t="s">
        <v>89</v>
      </c>
      <c r="AY213" s="18" t="s">
        <v>177</v>
      </c>
      <c r="BE213" s="206">
        <f t="shared" si="44"/>
        <v>0</v>
      </c>
      <c r="BF213" s="206">
        <f t="shared" si="45"/>
        <v>0</v>
      </c>
      <c r="BG213" s="206">
        <f t="shared" si="46"/>
        <v>0</v>
      </c>
      <c r="BH213" s="206">
        <f t="shared" si="47"/>
        <v>0</v>
      </c>
      <c r="BI213" s="206">
        <f t="shared" si="48"/>
        <v>0</v>
      </c>
      <c r="BJ213" s="18" t="s">
        <v>87</v>
      </c>
      <c r="BK213" s="206">
        <f t="shared" si="49"/>
        <v>0</v>
      </c>
      <c r="BL213" s="18" t="s">
        <v>184</v>
      </c>
      <c r="BM213" s="205" t="s">
        <v>3248</v>
      </c>
    </row>
    <row r="214" spans="1:65" s="2" customFormat="1" ht="24.2" customHeight="1">
      <c r="A214" s="35"/>
      <c r="B214" s="36"/>
      <c r="C214" s="193" t="s">
        <v>539</v>
      </c>
      <c r="D214" s="193" t="s">
        <v>180</v>
      </c>
      <c r="E214" s="194" t="s">
        <v>3249</v>
      </c>
      <c r="F214" s="195" t="s">
        <v>3178</v>
      </c>
      <c r="G214" s="196" t="s">
        <v>2076</v>
      </c>
      <c r="H214" s="197">
        <v>11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184</v>
      </c>
      <c r="AT214" s="205" t="s">
        <v>180</v>
      </c>
      <c r="AU214" s="205" t="s">
        <v>89</v>
      </c>
      <c r="AY214" s="18" t="s">
        <v>177</v>
      </c>
      <c r="BE214" s="206">
        <f t="shared" si="44"/>
        <v>0</v>
      </c>
      <c r="BF214" s="206">
        <f t="shared" si="45"/>
        <v>0</v>
      </c>
      <c r="BG214" s="206">
        <f t="shared" si="46"/>
        <v>0</v>
      </c>
      <c r="BH214" s="206">
        <f t="shared" si="47"/>
        <v>0</v>
      </c>
      <c r="BI214" s="206">
        <f t="shared" si="48"/>
        <v>0</v>
      </c>
      <c r="BJ214" s="18" t="s">
        <v>87</v>
      </c>
      <c r="BK214" s="206">
        <f t="shared" si="49"/>
        <v>0</v>
      </c>
      <c r="BL214" s="18" t="s">
        <v>184</v>
      </c>
      <c r="BM214" s="205" t="s">
        <v>3250</v>
      </c>
    </row>
    <row r="215" spans="1:65" s="2" customFormat="1" ht="24.2" customHeight="1">
      <c r="A215" s="35"/>
      <c r="B215" s="36"/>
      <c r="C215" s="193" t="s">
        <v>543</v>
      </c>
      <c r="D215" s="193" t="s">
        <v>180</v>
      </c>
      <c r="E215" s="194" t="s">
        <v>3251</v>
      </c>
      <c r="F215" s="195" t="s">
        <v>3181</v>
      </c>
      <c r="G215" s="196" t="s">
        <v>2076</v>
      </c>
      <c r="H215" s="197">
        <v>4</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184</v>
      </c>
      <c r="AT215" s="205" t="s">
        <v>180</v>
      </c>
      <c r="AU215" s="205" t="s">
        <v>89</v>
      </c>
      <c r="AY215" s="18" t="s">
        <v>177</v>
      </c>
      <c r="BE215" s="206">
        <f t="shared" si="44"/>
        <v>0</v>
      </c>
      <c r="BF215" s="206">
        <f t="shared" si="45"/>
        <v>0</v>
      </c>
      <c r="BG215" s="206">
        <f t="shared" si="46"/>
        <v>0</v>
      </c>
      <c r="BH215" s="206">
        <f t="shared" si="47"/>
        <v>0</v>
      </c>
      <c r="BI215" s="206">
        <f t="shared" si="48"/>
        <v>0</v>
      </c>
      <c r="BJ215" s="18" t="s">
        <v>87</v>
      </c>
      <c r="BK215" s="206">
        <f t="shared" si="49"/>
        <v>0</v>
      </c>
      <c r="BL215" s="18" t="s">
        <v>184</v>
      </c>
      <c r="BM215" s="205" t="s">
        <v>3252</v>
      </c>
    </row>
    <row r="216" spans="1:65" s="2" customFormat="1" ht="16.5" customHeight="1">
      <c r="A216" s="35"/>
      <c r="B216" s="36"/>
      <c r="C216" s="193" t="s">
        <v>547</v>
      </c>
      <c r="D216" s="193" t="s">
        <v>180</v>
      </c>
      <c r="E216" s="194" t="s">
        <v>3253</v>
      </c>
      <c r="F216" s="195" t="s">
        <v>3229</v>
      </c>
      <c r="G216" s="196" t="s">
        <v>2076</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184</v>
      </c>
      <c r="AT216" s="205" t="s">
        <v>180</v>
      </c>
      <c r="AU216" s="205" t="s">
        <v>89</v>
      </c>
      <c r="AY216" s="18" t="s">
        <v>177</v>
      </c>
      <c r="BE216" s="206">
        <f t="shared" si="44"/>
        <v>0</v>
      </c>
      <c r="BF216" s="206">
        <f t="shared" si="45"/>
        <v>0</v>
      </c>
      <c r="BG216" s="206">
        <f t="shared" si="46"/>
        <v>0</v>
      </c>
      <c r="BH216" s="206">
        <f t="shared" si="47"/>
        <v>0</v>
      </c>
      <c r="BI216" s="206">
        <f t="shared" si="48"/>
        <v>0</v>
      </c>
      <c r="BJ216" s="18" t="s">
        <v>87</v>
      </c>
      <c r="BK216" s="206">
        <f t="shared" si="49"/>
        <v>0</v>
      </c>
      <c r="BL216" s="18" t="s">
        <v>184</v>
      </c>
      <c r="BM216" s="205" t="s">
        <v>3254</v>
      </c>
    </row>
    <row r="217" spans="1:65" s="2" customFormat="1" ht="16.5" customHeight="1">
      <c r="A217" s="35"/>
      <c r="B217" s="36"/>
      <c r="C217" s="193" t="s">
        <v>554</v>
      </c>
      <c r="D217" s="193" t="s">
        <v>180</v>
      </c>
      <c r="E217" s="194" t="s">
        <v>3255</v>
      </c>
      <c r="F217" s="195" t="s">
        <v>3203</v>
      </c>
      <c r="G217" s="196" t="s">
        <v>2076</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184</v>
      </c>
      <c r="AT217" s="205" t="s">
        <v>180</v>
      </c>
      <c r="AU217" s="205" t="s">
        <v>89</v>
      </c>
      <c r="AY217" s="18" t="s">
        <v>177</v>
      </c>
      <c r="BE217" s="206">
        <f t="shared" si="44"/>
        <v>0</v>
      </c>
      <c r="BF217" s="206">
        <f t="shared" si="45"/>
        <v>0</v>
      </c>
      <c r="BG217" s="206">
        <f t="shared" si="46"/>
        <v>0</v>
      </c>
      <c r="BH217" s="206">
        <f t="shared" si="47"/>
        <v>0</v>
      </c>
      <c r="BI217" s="206">
        <f t="shared" si="48"/>
        <v>0</v>
      </c>
      <c r="BJ217" s="18" t="s">
        <v>87</v>
      </c>
      <c r="BK217" s="206">
        <f t="shared" si="49"/>
        <v>0</v>
      </c>
      <c r="BL217" s="18" t="s">
        <v>184</v>
      </c>
      <c r="BM217" s="205" t="s">
        <v>3256</v>
      </c>
    </row>
    <row r="218" spans="1:65" s="12" customFormat="1" ht="22.9" customHeight="1">
      <c r="B218" s="177"/>
      <c r="C218" s="178"/>
      <c r="D218" s="179" t="s">
        <v>79</v>
      </c>
      <c r="E218" s="191" t="s">
        <v>3257</v>
      </c>
      <c r="F218" s="191" t="s">
        <v>3258</v>
      </c>
      <c r="G218" s="178"/>
      <c r="H218" s="178"/>
      <c r="I218" s="181"/>
      <c r="J218" s="192">
        <f>BK218</f>
        <v>0</v>
      </c>
      <c r="K218" s="178"/>
      <c r="L218" s="183"/>
      <c r="M218" s="184"/>
      <c r="N218" s="185"/>
      <c r="O218" s="185"/>
      <c r="P218" s="186">
        <f>SUM(P219:P228)</f>
        <v>0</v>
      </c>
      <c r="Q218" s="185"/>
      <c r="R218" s="186">
        <f>SUM(R219:R228)</f>
        <v>0</v>
      </c>
      <c r="S218" s="185"/>
      <c r="T218" s="187">
        <f>SUM(T219:T228)</f>
        <v>0</v>
      </c>
      <c r="AR218" s="188" t="s">
        <v>87</v>
      </c>
      <c r="AT218" s="189" t="s">
        <v>79</v>
      </c>
      <c r="AU218" s="189" t="s">
        <v>87</v>
      </c>
      <c r="AY218" s="188" t="s">
        <v>177</v>
      </c>
      <c r="BK218" s="190">
        <f>SUM(BK219:BK228)</f>
        <v>0</v>
      </c>
    </row>
    <row r="219" spans="1:65" s="2" customFormat="1" ht="24.2" customHeight="1">
      <c r="A219" s="35"/>
      <c r="B219" s="36"/>
      <c r="C219" s="193" t="s">
        <v>559</v>
      </c>
      <c r="D219" s="193" t="s">
        <v>180</v>
      </c>
      <c r="E219" s="194" t="s">
        <v>3259</v>
      </c>
      <c r="F219" s="195" t="s">
        <v>3236</v>
      </c>
      <c r="G219" s="196" t="s">
        <v>2076</v>
      </c>
      <c r="H219" s="197">
        <v>1</v>
      </c>
      <c r="I219" s="198"/>
      <c r="J219" s="199">
        <f t="shared" ref="J219:J228" si="50">ROUND(I219*H219,2)</f>
        <v>0</v>
      </c>
      <c r="K219" s="200"/>
      <c r="L219" s="40"/>
      <c r="M219" s="201" t="s">
        <v>1</v>
      </c>
      <c r="N219" s="202" t="s">
        <v>45</v>
      </c>
      <c r="O219" s="72"/>
      <c r="P219" s="203">
        <f t="shared" ref="P219:P228" si="51">O219*H219</f>
        <v>0</v>
      </c>
      <c r="Q219" s="203">
        <v>0</v>
      </c>
      <c r="R219" s="203">
        <f t="shared" ref="R219:R228" si="52">Q219*H219</f>
        <v>0</v>
      </c>
      <c r="S219" s="203">
        <v>0</v>
      </c>
      <c r="T219" s="204">
        <f t="shared" ref="T219:T228" si="53">S219*H219</f>
        <v>0</v>
      </c>
      <c r="U219" s="35"/>
      <c r="V219" s="35"/>
      <c r="W219" s="35"/>
      <c r="X219" s="35"/>
      <c r="Y219" s="35"/>
      <c r="Z219" s="35"/>
      <c r="AA219" s="35"/>
      <c r="AB219" s="35"/>
      <c r="AC219" s="35"/>
      <c r="AD219" s="35"/>
      <c r="AE219" s="35"/>
      <c r="AR219" s="205" t="s">
        <v>184</v>
      </c>
      <c r="AT219" s="205" t="s">
        <v>180</v>
      </c>
      <c r="AU219" s="205" t="s">
        <v>89</v>
      </c>
      <c r="AY219" s="18" t="s">
        <v>177</v>
      </c>
      <c r="BE219" s="206">
        <f t="shared" ref="BE219:BE228" si="54">IF(N219="základní",J219,0)</f>
        <v>0</v>
      </c>
      <c r="BF219" s="206">
        <f t="shared" ref="BF219:BF228" si="55">IF(N219="snížená",J219,0)</f>
        <v>0</v>
      </c>
      <c r="BG219" s="206">
        <f t="shared" ref="BG219:BG228" si="56">IF(N219="zákl. přenesená",J219,0)</f>
        <v>0</v>
      </c>
      <c r="BH219" s="206">
        <f t="shared" ref="BH219:BH228" si="57">IF(N219="sníž. přenesená",J219,0)</f>
        <v>0</v>
      </c>
      <c r="BI219" s="206">
        <f t="shared" ref="BI219:BI228" si="58">IF(N219="nulová",J219,0)</f>
        <v>0</v>
      </c>
      <c r="BJ219" s="18" t="s">
        <v>87</v>
      </c>
      <c r="BK219" s="206">
        <f t="shared" ref="BK219:BK228" si="59">ROUND(I219*H219,2)</f>
        <v>0</v>
      </c>
      <c r="BL219" s="18" t="s">
        <v>184</v>
      </c>
      <c r="BM219" s="205" t="s">
        <v>3260</v>
      </c>
    </row>
    <row r="220" spans="1:65" s="2" customFormat="1" ht="16.5" customHeight="1">
      <c r="A220" s="35"/>
      <c r="B220" s="36"/>
      <c r="C220" s="193" t="s">
        <v>563</v>
      </c>
      <c r="D220" s="193" t="s">
        <v>180</v>
      </c>
      <c r="E220" s="194" t="s">
        <v>3261</v>
      </c>
      <c r="F220" s="195" t="s">
        <v>3211</v>
      </c>
      <c r="G220" s="196" t="s">
        <v>2076</v>
      </c>
      <c r="H220" s="197">
        <v>1</v>
      </c>
      <c r="I220" s="198"/>
      <c r="J220" s="199">
        <f t="shared" si="50"/>
        <v>0</v>
      </c>
      <c r="K220" s="200"/>
      <c r="L220" s="40"/>
      <c r="M220" s="201" t="s">
        <v>1</v>
      </c>
      <c r="N220" s="202" t="s">
        <v>45</v>
      </c>
      <c r="O220" s="72"/>
      <c r="P220" s="203">
        <f t="shared" si="51"/>
        <v>0</v>
      </c>
      <c r="Q220" s="203">
        <v>0</v>
      </c>
      <c r="R220" s="203">
        <f t="shared" si="52"/>
        <v>0</v>
      </c>
      <c r="S220" s="203">
        <v>0</v>
      </c>
      <c r="T220" s="204">
        <f t="shared" si="53"/>
        <v>0</v>
      </c>
      <c r="U220" s="35"/>
      <c r="V220" s="35"/>
      <c r="W220" s="35"/>
      <c r="X220" s="35"/>
      <c r="Y220" s="35"/>
      <c r="Z220" s="35"/>
      <c r="AA220" s="35"/>
      <c r="AB220" s="35"/>
      <c r="AC220" s="35"/>
      <c r="AD220" s="35"/>
      <c r="AE220" s="35"/>
      <c r="AR220" s="205" t="s">
        <v>184</v>
      </c>
      <c r="AT220" s="205" t="s">
        <v>180</v>
      </c>
      <c r="AU220" s="205" t="s">
        <v>89</v>
      </c>
      <c r="AY220" s="18" t="s">
        <v>177</v>
      </c>
      <c r="BE220" s="206">
        <f t="shared" si="54"/>
        <v>0</v>
      </c>
      <c r="BF220" s="206">
        <f t="shared" si="55"/>
        <v>0</v>
      </c>
      <c r="BG220" s="206">
        <f t="shared" si="56"/>
        <v>0</v>
      </c>
      <c r="BH220" s="206">
        <f t="shared" si="57"/>
        <v>0</v>
      </c>
      <c r="BI220" s="206">
        <f t="shared" si="58"/>
        <v>0</v>
      </c>
      <c r="BJ220" s="18" t="s">
        <v>87</v>
      </c>
      <c r="BK220" s="206">
        <f t="shared" si="59"/>
        <v>0</v>
      </c>
      <c r="BL220" s="18" t="s">
        <v>184</v>
      </c>
      <c r="BM220" s="205" t="s">
        <v>3262</v>
      </c>
    </row>
    <row r="221" spans="1:65" s="2" customFormat="1" ht="16.5" customHeight="1">
      <c r="A221" s="35"/>
      <c r="B221" s="36"/>
      <c r="C221" s="193" t="s">
        <v>569</v>
      </c>
      <c r="D221" s="193" t="s">
        <v>180</v>
      </c>
      <c r="E221" s="194" t="s">
        <v>3263</v>
      </c>
      <c r="F221" s="195" t="s">
        <v>3214</v>
      </c>
      <c r="G221" s="196" t="s">
        <v>2076</v>
      </c>
      <c r="H221" s="197">
        <v>1</v>
      </c>
      <c r="I221" s="198"/>
      <c r="J221" s="199">
        <f t="shared" si="50"/>
        <v>0</v>
      </c>
      <c r="K221" s="200"/>
      <c r="L221" s="40"/>
      <c r="M221" s="201" t="s">
        <v>1</v>
      </c>
      <c r="N221" s="202" t="s">
        <v>45</v>
      </c>
      <c r="O221" s="72"/>
      <c r="P221" s="203">
        <f t="shared" si="51"/>
        <v>0</v>
      </c>
      <c r="Q221" s="203">
        <v>0</v>
      </c>
      <c r="R221" s="203">
        <f t="shared" si="52"/>
        <v>0</v>
      </c>
      <c r="S221" s="203">
        <v>0</v>
      </c>
      <c r="T221" s="204">
        <f t="shared" si="53"/>
        <v>0</v>
      </c>
      <c r="U221" s="35"/>
      <c r="V221" s="35"/>
      <c r="W221" s="35"/>
      <c r="X221" s="35"/>
      <c r="Y221" s="35"/>
      <c r="Z221" s="35"/>
      <c r="AA221" s="35"/>
      <c r="AB221" s="35"/>
      <c r="AC221" s="35"/>
      <c r="AD221" s="35"/>
      <c r="AE221" s="35"/>
      <c r="AR221" s="205" t="s">
        <v>184</v>
      </c>
      <c r="AT221" s="205" t="s">
        <v>180</v>
      </c>
      <c r="AU221" s="205" t="s">
        <v>89</v>
      </c>
      <c r="AY221" s="18" t="s">
        <v>177</v>
      </c>
      <c r="BE221" s="206">
        <f t="shared" si="54"/>
        <v>0</v>
      </c>
      <c r="BF221" s="206">
        <f t="shared" si="55"/>
        <v>0</v>
      </c>
      <c r="BG221" s="206">
        <f t="shared" si="56"/>
        <v>0</v>
      </c>
      <c r="BH221" s="206">
        <f t="shared" si="57"/>
        <v>0</v>
      </c>
      <c r="BI221" s="206">
        <f t="shared" si="58"/>
        <v>0</v>
      </c>
      <c r="BJ221" s="18" t="s">
        <v>87</v>
      </c>
      <c r="BK221" s="206">
        <f t="shared" si="59"/>
        <v>0</v>
      </c>
      <c r="BL221" s="18" t="s">
        <v>184</v>
      </c>
      <c r="BM221" s="205" t="s">
        <v>3264</v>
      </c>
    </row>
    <row r="222" spans="1:65" s="2" customFormat="1" ht="16.5" customHeight="1">
      <c r="A222" s="35"/>
      <c r="B222" s="36"/>
      <c r="C222" s="193" t="s">
        <v>576</v>
      </c>
      <c r="D222" s="193" t="s">
        <v>180</v>
      </c>
      <c r="E222" s="194" t="s">
        <v>3265</v>
      </c>
      <c r="F222" s="195" t="s">
        <v>3243</v>
      </c>
      <c r="G222" s="196" t="s">
        <v>2076</v>
      </c>
      <c r="H222" s="197">
        <v>1</v>
      </c>
      <c r="I222" s="198"/>
      <c r="J222" s="199">
        <f t="shared" si="50"/>
        <v>0</v>
      </c>
      <c r="K222" s="200"/>
      <c r="L222" s="40"/>
      <c r="M222" s="201" t="s">
        <v>1</v>
      </c>
      <c r="N222" s="202" t="s">
        <v>45</v>
      </c>
      <c r="O222" s="72"/>
      <c r="P222" s="203">
        <f t="shared" si="51"/>
        <v>0</v>
      </c>
      <c r="Q222" s="203">
        <v>0</v>
      </c>
      <c r="R222" s="203">
        <f t="shared" si="52"/>
        <v>0</v>
      </c>
      <c r="S222" s="203">
        <v>0</v>
      </c>
      <c r="T222" s="204">
        <f t="shared" si="53"/>
        <v>0</v>
      </c>
      <c r="U222" s="35"/>
      <c r="V222" s="35"/>
      <c r="W222" s="35"/>
      <c r="X222" s="35"/>
      <c r="Y222" s="35"/>
      <c r="Z222" s="35"/>
      <c r="AA222" s="35"/>
      <c r="AB222" s="35"/>
      <c r="AC222" s="35"/>
      <c r="AD222" s="35"/>
      <c r="AE222" s="35"/>
      <c r="AR222" s="205" t="s">
        <v>184</v>
      </c>
      <c r="AT222" s="205" t="s">
        <v>180</v>
      </c>
      <c r="AU222" s="205" t="s">
        <v>89</v>
      </c>
      <c r="AY222" s="18" t="s">
        <v>177</v>
      </c>
      <c r="BE222" s="206">
        <f t="shared" si="54"/>
        <v>0</v>
      </c>
      <c r="BF222" s="206">
        <f t="shared" si="55"/>
        <v>0</v>
      </c>
      <c r="BG222" s="206">
        <f t="shared" si="56"/>
        <v>0</v>
      </c>
      <c r="BH222" s="206">
        <f t="shared" si="57"/>
        <v>0</v>
      </c>
      <c r="BI222" s="206">
        <f t="shared" si="58"/>
        <v>0</v>
      </c>
      <c r="BJ222" s="18" t="s">
        <v>87</v>
      </c>
      <c r="BK222" s="206">
        <f t="shared" si="59"/>
        <v>0</v>
      </c>
      <c r="BL222" s="18" t="s">
        <v>184</v>
      </c>
      <c r="BM222" s="205" t="s">
        <v>3266</v>
      </c>
    </row>
    <row r="223" spans="1:65" s="2" customFormat="1" ht="16.5" customHeight="1">
      <c r="A223" s="35"/>
      <c r="B223" s="36"/>
      <c r="C223" s="193" t="s">
        <v>581</v>
      </c>
      <c r="D223" s="193" t="s">
        <v>180</v>
      </c>
      <c r="E223" s="194" t="s">
        <v>3267</v>
      </c>
      <c r="F223" s="195" t="s">
        <v>3172</v>
      </c>
      <c r="G223" s="196" t="s">
        <v>2076</v>
      </c>
      <c r="H223" s="197">
        <v>3</v>
      </c>
      <c r="I223" s="198"/>
      <c r="J223" s="199">
        <f t="shared" si="50"/>
        <v>0</v>
      </c>
      <c r="K223" s="200"/>
      <c r="L223" s="40"/>
      <c r="M223" s="201" t="s">
        <v>1</v>
      </c>
      <c r="N223" s="202" t="s">
        <v>45</v>
      </c>
      <c r="O223" s="72"/>
      <c r="P223" s="203">
        <f t="shared" si="51"/>
        <v>0</v>
      </c>
      <c r="Q223" s="203">
        <v>0</v>
      </c>
      <c r="R223" s="203">
        <f t="shared" si="52"/>
        <v>0</v>
      </c>
      <c r="S223" s="203">
        <v>0</v>
      </c>
      <c r="T223" s="204">
        <f t="shared" si="53"/>
        <v>0</v>
      </c>
      <c r="U223" s="35"/>
      <c r="V223" s="35"/>
      <c r="W223" s="35"/>
      <c r="X223" s="35"/>
      <c r="Y223" s="35"/>
      <c r="Z223" s="35"/>
      <c r="AA223" s="35"/>
      <c r="AB223" s="35"/>
      <c r="AC223" s="35"/>
      <c r="AD223" s="35"/>
      <c r="AE223" s="35"/>
      <c r="AR223" s="205" t="s">
        <v>184</v>
      </c>
      <c r="AT223" s="205" t="s">
        <v>180</v>
      </c>
      <c r="AU223" s="205" t="s">
        <v>89</v>
      </c>
      <c r="AY223" s="18" t="s">
        <v>177</v>
      </c>
      <c r="BE223" s="206">
        <f t="shared" si="54"/>
        <v>0</v>
      </c>
      <c r="BF223" s="206">
        <f t="shared" si="55"/>
        <v>0</v>
      </c>
      <c r="BG223" s="206">
        <f t="shared" si="56"/>
        <v>0</v>
      </c>
      <c r="BH223" s="206">
        <f t="shared" si="57"/>
        <v>0</v>
      </c>
      <c r="BI223" s="206">
        <f t="shared" si="58"/>
        <v>0</v>
      </c>
      <c r="BJ223" s="18" t="s">
        <v>87</v>
      </c>
      <c r="BK223" s="206">
        <f t="shared" si="59"/>
        <v>0</v>
      </c>
      <c r="BL223" s="18" t="s">
        <v>184</v>
      </c>
      <c r="BM223" s="205" t="s">
        <v>3268</v>
      </c>
    </row>
    <row r="224" spans="1:65" s="2" customFormat="1" ht="16.5" customHeight="1">
      <c r="A224" s="35"/>
      <c r="B224" s="36"/>
      <c r="C224" s="193" t="s">
        <v>586</v>
      </c>
      <c r="D224" s="193" t="s">
        <v>180</v>
      </c>
      <c r="E224" s="194" t="s">
        <v>3269</v>
      </c>
      <c r="F224" s="195" t="s">
        <v>3175</v>
      </c>
      <c r="G224" s="196" t="s">
        <v>2076</v>
      </c>
      <c r="H224" s="197">
        <v>2</v>
      </c>
      <c r="I224" s="198"/>
      <c r="J224" s="199">
        <f t="shared" si="50"/>
        <v>0</v>
      </c>
      <c r="K224" s="200"/>
      <c r="L224" s="40"/>
      <c r="M224" s="201" t="s">
        <v>1</v>
      </c>
      <c r="N224" s="202" t="s">
        <v>45</v>
      </c>
      <c r="O224" s="72"/>
      <c r="P224" s="203">
        <f t="shared" si="51"/>
        <v>0</v>
      </c>
      <c r="Q224" s="203">
        <v>0</v>
      </c>
      <c r="R224" s="203">
        <f t="shared" si="52"/>
        <v>0</v>
      </c>
      <c r="S224" s="203">
        <v>0</v>
      </c>
      <c r="T224" s="204">
        <f t="shared" si="53"/>
        <v>0</v>
      </c>
      <c r="U224" s="35"/>
      <c r="V224" s="35"/>
      <c r="W224" s="35"/>
      <c r="X224" s="35"/>
      <c r="Y224" s="35"/>
      <c r="Z224" s="35"/>
      <c r="AA224" s="35"/>
      <c r="AB224" s="35"/>
      <c r="AC224" s="35"/>
      <c r="AD224" s="35"/>
      <c r="AE224" s="35"/>
      <c r="AR224" s="205" t="s">
        <v>184</v>
      </c>
      <c r="AT224" s="205" t="s">
        <v>180</v>
      </c>
      <c r="AU224" s="205" t="s">
        <v>89</v>
      </c>
      <c r="AY224" s="18" t="s">
        <v>177</v>
      </c>
      <c r="BE224" s="206">
        <f t="shared" si="54"/>
        <v>0</v>
      </c>
      <c r="BF224" s="206">
        <f t="shared" si="55"/>
        <v>0</v>
      </c>
      <c r="BG224" s="206">
        <f t="shared" si="56"/>
        <v>0</v>
      </c>
      <c r="BH224" s="206">
        <f t="shared" si="57"/>
        <v>0</v>
      </c>
      <c r="BI224" s="206">
        <f t="shared" si="58"/>
        <v>0</v>
      </c>
      <c r="BJ224" s="18" t="s">
        <v>87</v>
      </c>
      <c r="BK224" s="206">
        <f t="shared" si="59"/>
        <v>0</v>
      </c>
      <c r="BL224" s="18" t="s">
        <v>184</v>
      </c>
      <c r="BM224" s="205" t="s">
        <v>3270</v>
      </c>
    </row>
    <row r="225" spans="1:65" s="2" customFormat="1" ht="24.2" customHeight="1">
      <c r="A225" s="35"/>
      <c r="B225" s="36"/>
      <c r="C225" s="193" t="s">
        <v>591</v>
      </c>
      <c r="D225" s="193" t="s">
        <v>180</v>
      </c>
      <c r="E225" s="194" t="s">
        <v>3271</v>
      </c>
      <c r="F225" s="195" t="s">
        <v>3178</v>
      </c>
      <c r="G225" s="196" t="s">
        <v>2076</v>
      </c>
      <c r="H225" s="197">
        <v>4</v>
      </c>
      <c r="I225" s="198"/>
      <c r="J225" s="199">
        <f t="shared" si="50"/>
        <v>0</v>
      </c>
      <c r="K225" s="200"/>
      <c r="L225" s="40"/>
      <c r="M225" s="201" t="s">
        <v>1</v>
      </c>
      <c r="N225" s="202" t="s">
        <v>45</v>
      </c>
      <c r="O225" s="72"/>
      <c r="P225" s="203">
        <f t="shared" si="51"/>
        <v>0</v>
      </c>
      <c r="Q225" s="203">
        <v>0</v>
      </c>
      <c r="R225" s="203">
        <f t="shared" si="52"/>
        <v>0</v>
      </c>
      <c r="S225" s="203">
        <v>0</v>
      </c>
      <c r="T225" s="204">
        <f t="shared" si="53"/>
        <v>0</v>
      </c>
      <c r="U225" s="35"/>
      <c r="V225" s="35"/>
      <c r="W225" s="35"/>
      <c r="X225" s="35"/>
      <c r="Y225" s="35"/>
      <c r="Z225" s="35"/>
      <c r="AA225" s="35"/>
      <c r="AB225" s="35"/>
      <c r="AC225" s="35"/>
      <c r="AD225" s="35"/>
      <c r="AE225" s="35"/>
      <c r="AR225" s="205" t="s">
        <v>184</v>
      </c>
      <c r="AT225" s="205" t="s">
        <v>180</v>
      </c>
      <c r="AU225" s="205" t="s">
        <v>89</v>
      </c>
      <c r="AY225" s="18" t="s">
        <v>177</v>
      </c>
      <c r="BE225" s="206">
        <f t="shared" si="54"/>
        <v>0</v>
      </c>
      <c r="BF225" s="206">
        <f t="shared" si="55"/>
        <v>0</v>
      </c>
      <c r="BG225" s="206">
        <f t="shared" si="56"/>
        <v>0</v>
      </c>
      <c r="BH225" s="206">
        <f t="shared" si="57"/>
        <v>0</v>
      </c>
      <c r="BI225" s="206">
        <f t="shared" si="58"/>
        <v>0</v>
      </c>
      <c r="BJ225" s="18" t="s">
        <v>87</v>
      </c>
      <c r="BK225" s="206">
        <f t="shared" si="59"/>
        <v>0</v>
      </c>
      <c r="BL225" s="18" t="s">
        <v>184</v>
      </c>
      <c r="BM225" s="205" t="s">
        <v>3272</v>
      </c>
    </row>
    <row r="226" spans="1:65" s="2" customFormat="1" ht="24.2" customHeight="1">
      <c r="A226" s="35"/>
      <c r="B226" s="36"/>
      <c r="C226" s="193" t="s">
        <v>595</v>
      </c>
      <c r="D226" s="193" t="s">
        <v>180</v>
      </c>
      <c r="E226" s="194" t="s">
        <v>3273</v>
      </c>
      <c r="F226" s="195" t="s">
        <v>3181</v>
      </c>
      <c r="G226" s="196" t="s">
        <v>2076</v>
      </c>
      <c r="H226" s="197">
        <v>3</v>
      </c>
      <c r="I226" s="198"/>
      <c r="J226" s="199">
        <f t="shared" si="50"/>
        <v>0</v>
      </c>
      <c r="K226" s="200"/>
      <c r="L226" s="40"/>
      <c r="M226" s="201" t="s">
        <v>1</v>
      </c>
      <c r="N226" s="202" t="s">
        <v>45</v>
      </c>
      <c r="O226" s="72"/>
      <c r="P226" s="203">
        <f t="shared" si="51"/>
        <v>0</v>
      </c>
      <c r="Q226" s="203">
        <v>0</v>
      </c>
      <c r="R226" s="203">
        <f t="shared" si="52"/>
        <v>0</v>
      </c>
      <c r="S226" s="203">
        <v>0</v>
      </c>
      <c r="T226" s="204">
        <f t="shared" si="53"/>
        <v>0</v>
      </c>
      <c r="U226" s="35"/>
      <c r="V226" s="35"/>
      <c r="W226" s="35"/>
      <c r="X226" s="35"/>
      <c r="Y226" s="35"/>
      <c r="Z226" s="35"/>
      <c r="AA226" s="35"/>
      <c r="AB226" s="35"/>
      <c r="AC226" s="35"/>
      <c r="AD226" s="35"/>
      <c r="AE226" s="35"/>
      <c r="AR226" s="205" t="s">
        <v>184</v>
      </c>
      <c r="AT226" s="205" t="s">
        <v>180</v>
      </c>
      <c r="AU226" s="205" t="s">
        <v>89</v>
      </c>
      <c r="AY226" s="18" t="s">
        <v>177</v>
      </c>
      <c r="BE226" s="206">
        <f t="shared" si="54"/>
        <v>0</v>
      </c>
      <c r="BF226" s="206">
        <f t="shared" si="55"/>
        <v>0</v>
      </c>
      <c r="BG226" s="206">
        <f t="shared" si="56"/>
        <v>0</v>
      </c>
      <c r="BH226" s="206">
        <f t="shared" si="57"/>
        <v>0</v>
      </c>
      <c r="BI226" s="206">
        <f t="shared" si="58"/>
        <v>0</v>
      </c>
      <c r="BJ226" s="18" t="s">
        <v>87</v>
      </c>
      <c r="BK226" s="206">
        <f t="shared" si="59"/>
        <v>0</v>
      </c>
      <c r="BL226" s="18" t="s">
        <v>184</v>
      </c>
      <c r="BM226" s="205" t="s">
        <v>3274</v>
      </c>
    </row>
    <row r="227" spans="1:65" s="2" customFormat="1" ht="16.5" customHeight="1">
      <c r="A227" s="35"/>
      <c r="B227" s="36"/>
      <c r="C227" s="193" t="s">
        <v>599</v>
      </c>
      <c r="D227" s="193" t="s">
        <v>180</v>
      </c>
      <c r="E227" s="194" t="s">
        <v>3275</v>
      </c>
      <c r="F227" s="195" t="s">
        <v>3229</v>
      </c>
      <c r="G227" s="196" t="s">
        <v>2076</v>
      </c>
      <c r="H227" s="197">
        <v>1</v>
      </c>
      <c r="I227" s="198"/>
      <c r="J227" s="199">
        <f t="shared" si="50"/>
        <v>0</v>
      </c>
      <c r="K227" s="200"/>
      <c r="L227" s="40"/>
      <c r="M227" s="201" t="s">
        <v>1</v>
      </c>
      <c r="N227" s="202" t="s">
        <v>45</v>
      </c>
      <c r="O227" s="72"/>
      <c r="P227" s="203">
        <f t="shared" si="51"/>
        <v>0</v>
      </c>
      <c r="Q227" s="203">
        <v>0</v>
      </c>
      <c r="R227" s="203">
        <f t="shared" si="52"/>
        <v>0</v>
      </c>
      <c r="S227" s="203">
        <v>0</v>
      </c>
      <c r="T227" s="204">
        <f t="shared" si="53"/>
        <v>0</v>
      </c>
      <c r="U227" s="35"/>
      <c r="V227" s="35"/>
      <c r="W227" s="35"/>
      <c r="X227" s="35"/>
      <c r="Y227" s="35"/>
      <c r="Z227" s="35"/>
      <c r="AA227" s="35"/>
      <c r="AB227" s="35"/>
      <c r="AC227" s="35"/>
      <c r="AD227" s="35"/>
      <c r="AE227" s="35"/>
      <c r="AR227" s="205" t="s">
        <v>184</v>
      </c>
      <c r="AT227" s="205" t="s">
        <v>180</v>
      </c>
      <c r="AU227" s="205" t="s">
        <v>89</v>
      </c>
      <c r="AY227" s="18" t="s">
        <v>177</v>
      </c>
      <c r="BE227" s="206">
        <f t="shared" si="54"/>
        <v>0</v>
      </c>
      <c r="BF227" s="206">
        <f t="shared" si="55"/>
        <v>0</v>
      </c>
      <c r="BG227" s="206">
        <f t="shared" si="56"/>
        <v>0</v>
      </c>
      <c r="BH227" s="206">
        <f t="shared" si="57"/>
        <v>0</v>
      </c>
      <c r="BI227" s="206">
        <f t="shared" si="58"/>
        <v>0</v>
      </c>
      <c r="BJ227" s="18" t="s">
        <v>87</v>
      </c>
      <c r="BK227" s="206">
        <f t="shared" si="59"/>
        <v>0</v>
      </c>
      <c r="BL227" s="18" t="s">
        <v>184</v>
      </c>
      <c r="BM227" s="205" t="s">
        <v>3276</v>
      </c>
    </row>
    <row r="228" spans="1:65" s="2" customFormat="1" ht="16.5" customHeight="1">
      <c r="A228" s="35"/>
      <c r="B228" s="36"/>
      <c r="C228" s="193" t="s">
        <v>604</v>
      </c>
      <c r="D228" s="193" t="s">
        <v>180</v>
      </c>
      <c r="E228" s="194" t="s">
        <v>3277</v>
      </c>
      <c r="F228" s="195" t="s">
        <v>3203</v>
      </c>
      <c r="G228" s="196" t="s">
        <v>2076</v>
      </c>
      <c r="H228" s="197">
        <v>1</v>
      </c>
      <c r="I228" s="198"/>
      <c r="J228" s="199">
        <f t="shared" si="50"/>
        <v>0</v>
      </c>
      <c r="K228" s="200"/>
      <c r="L228" s="40"/>
      <c r="M228" s="201" t="s">
        <v>1</v>
      </c>
      <c r="N228" s="202" t="s">
        <v>45</v>
      </c>
      <c r="O228" s="72"/>
      <c r="P228" s="203">
        <f t="shared" si="51"/>
        <v>0</v>
      </c>
      <c r="Q228" s="203">
        <v>0</v>
      </c>
      <c r="R228" s="203">
        <f t="shared" si="52"/>
        <v>0</v>
      </c>
      <c r="S228" s="203">
        <v>0</v>
      </c>
      <c r="T228" s="204">
        <f t="shared" si="53"/>
        <v>0</v>
      </c>
      <c r="U228" s="35"/>
      <c r="V228" s="35"/>
      <c r="W228" s="35"/>
      <c r="X228" s="35"/>
      <c r="Y228" s="35"/>
      <c r="Z228" s="35"/>
      <c r="AA228" s="35"/>
      <c r="AB228" s="35"/>
      <c r="AC228" s="35"/>
      <c r="AD228" s="35"/>
      <c r="AE228" s="35"/>
      <c r="AR228" s="205" t="s">
        <v>184</v>
      </c>
      <c r="AT228" s="205" t="s">
        <v>180</v>
      </c>
      <c r="AU228" s="205" t="s">
        <v>89</v>
      </c>
      <c r="AY228" s="18" t="s">
        <v>177</v>
      </c>
      <c r="BE228" s="206">
        <f t="shared" si="54"/>
        <v>0</v>
      </c>
      <c r="BF228" s="206">
        <f t="shared" si="55"/>
        <v>0</v>
      </c>
      <c r="BG228" s="206">
        <f t="shared" si="56"/>
        <v>0</v>
      </c>
      <c r="BH228" s="206">
        <f t="shared" si="57"/>
        <v>0</v>
      </c>
      <c r="BI228" s="206">
        <f t="shared" si="58"/>
        <v>0</v>
      </c>
      <c r="BJ228" s="18" t="s">
        <v>87</v>
      </c>
      <c r="BK228" s="206">
        <f t="shared" si="59"/>
        <v>0</v>
      </c>
      <c r="BL228" s="18" t="s">
        <v>184</v>
      </c>
      <c r="BM228" s="205" t="s">
        <v>3278</v>
      </c>
    </row>
    <row r="229" spans="1:65" s="12" customFormat="1" ht="22.9" customHeight="1">
      <c r="B229" s="177"/>
      <c r="C229" s="178"/>
      <c r="D229" s="179" t="s">
        <v>79</v>
      </c>
      <c r="E229" s="191" t="s">
        <v>3279</v>
      </c>
      <c r="F229" s="191" t="s">
        <v>3280</v>
      </c>
      <c r="G229" s="178"/>
      <c r="H229" s="178"/>
      <c r="I229" s="181"/>
      <c r="J229" s="192">
        <f>BK229</f>
        <v>0</v>
      </c>
      <c r="K229" s="178"/>
      <c r="L229" s="183"/>
      <c r="M229" s="184"/>
      <c r="N229" s="185"/>
      <c r="O229" s="185"/>
      <c r="P229" s="186">
        <f>SUM(P230:P238)</f>
        <v>0</v>
      </c>
      <c r="Q229" s="185"/>
      <c r="R229" s="186">
        <f>SUM(R230:R238)</f>
        <v>0</v>
      </c>
      <c r="S229" s="185"/>
      <c r="T229" s="187">
        <f>SUM(T230:T238)</f>
        <v>0</v>
      </c>
      <c r="AR229" s="188" t="s">
        <v>87</v>
      </c>
      <c r="AT229" s="189" t="s">
        <v>79</v>
      </c>
      <c r="AU229" s="189" t="s">
        <v>87</v>
      </c>
      <c r="AY229" s="188" t="s">
        <v>177</v>
      </c>
      <c r="BK229" s="190">
        <f>SUM(BK230:BK238)</f>
        <v>0</v>
      </c>
    </row>
    <row r="230" spans="1:65" s="2" customFormat="1" ht="24.2" customHeight="1">
      <c r="A230" s="35"/>
      <c r="B230" s="36"/>
      <c r="C230" s="193" t="s">
        <v>608</v>
      </c>
      <c r="D230" s="193" t="s">
        <v>180</v>
      </c>
      <c r="E230" s="194" t="s">
        <v>3281</v>
      </c>
      <c r="F230" s="195" t="s">
        <v>3236</v>
      </c>
      <c r="G230" s="196" t="s">
        <v>2076</v>
      </c>
      <c r="H230" s="197">
        <v>1</v>
      </c>
      <c r="I230" s="198"/>
      <c r="J230" s="199">
        <f t="shared" ref="J230:J238" si="60">ROUND(I230*H230,2)</f>
        <v>0</v>
      </c>
      <c r="K230" s="200"/>
      <c r="L230" s="40"/>
      <c r="M230" s="201" t="s">
        <v>1</v>
      </c>
      <c r="N230" s="202" t="s">
        <v>45</v>
      </c>
      <c r="O230" s="72"/>
      <c r="P230" s="203">
        <f t="shared" ref="P230:P238" si="61">O230*H230</f>
        <v>0</v>
      </c>
      <c r="Q230" s="203">
        <v>0</v>
      </c>
      <c r="R230" s="203">
        <f t="shared" ref="R230:R238" si="62">Q230*H230</f>
        <v>0</v>
      </c>
      <c r="S230" s="203">
        <v>0</v>
      </c>
      <c r="T230" s="204">
        <f t="shared" ref="T230:T238" si="63">S230*H230</f>
        <v>0</v>
      </c>
      <c r="U230" s="35"/>
      <c r="V230" s="35"/>
      <c r="W230" s="35"/>
      <c r="X230" s="35"/>
      <c r="Y230" s="35"/>
      <c r="Z230" s="35"/>
      <c r="AA230" s="35"/>
      <c r="AB230" s="35"/>
      <c r="AC230" s="35"/>
      <c r="AD230" s="35"/>
      <c r="AE230" s="35"/>
      <c r="AR230" s="205" t="s">
        <v>184</v>
      </c>
      <c r="AT230" s="205" t="s">
        <v>180</v>
      </c>
      <c r="AU230" s="205" t="s">
        <v>89</v>
      </c>
      <c r="AY230" s="18" t="s">
        <v>177</v>
      </c>
      <c r="BE230" s="206">
        <f t="shared" ref="BE230:BE238" si="64">IF(N230="základní",J230,0)</f>
        <v>0</v>
      </c>
      <c r="BF230" s="206">
        <f t="shared" ref="BF230:BF238" si="65">IF(N230="snížená",J230,0)</f>
        <v>0</v>
      </c>
      <c r="BG230" s="206">
        <f t="shared" ref="BG230:BG238" si="66">IF(N230="zákl. přenesená",J230,0)</f>
        <v>0</v>
      </c>
      <c r="BH230" s="206">
        <f t="shared" ref="BH230:BH238" si="67">IF(N230="sníž. přenesená",J230,0)</f>
        <v>0</v>
      </c>
      <c r="BI230" s="206">
        <f t="shared" ref="BI230:BI238" si="68">IF(N230="nulová",J230,0)</f>
        <v>0</v>
      </c>
      <c r="BJ230" s="18" t="s">
        <v>87</v>
      </c>
      <c r="BK230" s="206">
        <f t="shared" ref="BK230:BK238" si="69">ROUND(I230*H230,2)</f>
        <v>0</v>
      </c>
      <c r="BL230" s="18" t="s">
        <v>184</v>
      </c>
      <c r="BM230" s="205" t="s">
        <v>3282</v>
      </c>
    </row>
    <row r="231" spans="1:65" s="2" customFormat="1" ht="16.5" customHeight="1">
      <c r="A231" s="35"/>
      <c r="B231" s="36"/>
      <c r="C231" s="193" t="s">
        <v>613</v>
      </c>
      <c r="D231" s="193" t="s">
        <v>180</v>
      </c>
      <c r="E231" s="194" t="s">
        <v>3283</v>
      </c>
      <c r="F231" s="195" t="s">
        <v>3211</v>
      </c>
      <c r="G231" s="196" t="s">
        <v>2076</v>
      </c>
      <c r="H231" s="197">
        <v>1</v>
      </c>
      <c r="I231" s="198"/>
      <c r="J231" s="199">
        <f t="shared" si="60"/>
        <v>0</v>
      </c>
      <c r="K231" s="200"/>
      <c r="L231" s="40"/>
      <c r="M231" s="201" t="s">
        <v>1</v>
      </c>
      <c r="N231" s="202" t="s">
        <v>45</v>
      </c>
      <c r="O231" s="72"/>
      <c r="P231" s="203">
        <f t="shared" si="61"/>
        <v>0</v>
      </c>
      <c r="Q231" s="203">
        <v>0</v>
      </c>
      <c r="R231" s="203">
        <f t="shared" si="62"/>
        <v>0</v>
      </c>
      <c r="S231" s="203">
        <v>0</v>
      </c>
      <c r="T231" s="204">
        <f t="shared" si="63"/>
        <v>0</v>
      </c>
      <c r="U231" s="35"/>
      <c r="V231" s="35"/>
      <c r="W231" s="35"/>
      <c r="X231" s="35"/>
      <c r="Y231" s="35"/>
      <c r="Z231" s="35"/>
      <c r="AA231" s="35"/>
      <c r="AB231" s="35"/>
      <c r="AC231" s="35"/>
      <c r="AD231" s="35"/>
      <c r="AE231" s="35"/>
      <c r="AR231" s="205" t="s">
        <v>184</v>
      </c>
      <c r="AT231" s="205" t="s">
        <v>180</v>
      </c>
      <c r="AU231" s="205" t="s">
        <v>89</v>
      </c>
      <c r="AY231" s="18" t="s">
        <v>177</v>
      </c>
      <c r="BE231" s="206">
        <f t="shared" si="64"/>
        <v>0</v>
      </c>
      <c r="BF231" s="206">
        <f t="shared" si="65"/>
        <v>0</v>
      </c>
      <c r="BG231" s="206">
        <f t="shared" si="66"/>
        <v>0</v>
      </c>
      <c r="BH231" s="206">
        <f t="shared" si="67"/>
        <v>0</v>
      </c>
      <c r="BI231" s="206">
        <f t="shared" si="68"/>
        <v>0</v>
      </c>
      <c r="BJ231" s="18" t="s">
        <v>87</v>
      </c>
      <c r="BK231" s="206">
        <f t="shared" si="69"/>
        <v>0</v>
      </c>
      <c r="BL231" s="18" t="s">
        <v>184</v>
      </c>
      <c r="BM231" s="205" t="s">
        <v>3284</v>
      </c>
    </row>
    <row r="232" spans="1:65" s="2" customFormat="1" ht="16.5" customHeight="1">
      <c r="A232" s="35"/>
      <c r="B232" s="36"/>
      <c r="C232" s="193" t="s">
        <v>617</v>
      </c>
      <c r="D232" s="193" t="s">
        <v>180</v>
      </c>
      <c r="E232" s="194" t="s">
        <v>3285</v>
      </c>
      <c r="F232" s="195" t="s">
        <v>3214</v>
      </c>
      <c r="G232" s="196" t="s">
        <v>2076</v>
      </c>
      <c r="H232" s="197">
        <v>1</v>
      </c>
      <c r="I232" s="198"/>
      <c r="J232" s="199">
        <f t="shared" si="60"/>
        <v>0</v>
      </c>
      <c r="K232" s="200"/>
      <c r="L232" s="40"/>
      <c r="M232" s="201" t="s">
        <v>1</v>
      </c>
      <c r="N232" s="202" t="s">
        <v>45</v>
      </c>
      <c r="O232" s="72"/>
      <c r="P232" s="203">
        <f t="shared" si="61"/>
        <v>0</v>
      </c>
      <c r="Q232" s="203">
        <v>0</v>
      </c>
      <c r="R232" s="203">
        <f t="shared" si="62"/>
        <v>0</v>
      </c>
      <c r="S232" s="203">
        <v>0</v>
      </c>
      <c r="T232" s="204">
        <f t="shared" si="63"/>
        <v>0</v>
      </c>
      <c r="U232" s="35"/>
      <c r="V232" s="35"/>
      <c r="W232" s="35"/>
      <c r="X232" s="35"/>
      <c r="Y232" s="35"/>
      <c r="Z232" s="35"/>
      <c r="AA232" s="35"/>
      <c r="AB232" s="35"/>
      <c r="AC232" s="35"/>
      <c r="AD232" s="35"/>
      <c r="AE232" s="35"/>
      <c r="AR232" s="205" t="s">
        <v>184</v>
      </c>
      <c r="AT232" s="205" t="s">
        <v>180</v>
      </c>
      <c r="AU232" s="205" t="s">
        <v>89</v>
      </c>
      <c r="AY232" s="18" t="s">
        <v>177</v>
      </c>
      <c r="BE232" s="206">
        <f t="shared" si="64"/>
        <v>0</v>
      </c>
      <c r="BF232" s="206">
        <f t="shared" si="65"/>
        <v>0</v>
      </c>
      <c r="BG232" s="206">
        <f t="shared" si="66"/>
        <v>0</v>
      </c>
      <c r="BH232" s="206">
        <f t="shared" si="67"/>
        <v>0</v>
      </c>
      <c r="BI232" s="206">
        <f t="shared" si="68"/>
        <v>0</v>
      </c>
      <c r="BJ232" s="18" t="s">
        <v>87</v>
      </c>
      <c r="BK232" s="206">
        <f t="shared" si="69"/>
        <v>0</v>
      </c>
      <c r="BL232" s="18" t="s">
        <v>184</v>
      </c>
      <c r="BM232" s="205" t="s">
        <v>3286</v>
      </c>
    </row>
    <row r="233" spans="1:65" s="2" customFormat="1" ht="16.5" customHeight="1">
      <c r="A233" s="35"/>
      <c r="B233" s="36"/>
      <c r="C233" s="193" t="s">
        <v>621</v>
      </c>
      <c r="D233" s="193" t="s">
        <v>180</v>
      </c>
      <c r="E233" s="194" t="s">
        <v>3287</v>
      </c>
      <c r="F233" s="195" t="s">
        <v>3243</v>
      </c>
      <c r="G233" s="196" t="s">
        <v>2076</v>
      </c>
      <c r="H233" s="197">
        <v>1</v>
      </c>
      <c r="I233" s="198"/>
      <c r="J233" s="199">
        <f t="shared" si="60"/>
        <v>0</v>
      </c>
      <c r="K233" s="200"/>
      <c r="L233" s="40"/>
      <c r="M233" s="201" t="s">
        <v>1</v>
      </c>
      <c r="N233" s="202" t="s">
        <v>45</v>
      </c>
      <c r="O233" s="72"/>
      <c r="P233" s="203">
        <f t="shared" si="61"/>
        <v>0</v>
      </c>
      <c r="Q233" s="203">
        <v>0</v>
      </c>
      <c r="R233" s="203">
        <f t="shared" si="62"/>
        <v>0</v>
      </c>
      <c r="S233" s="203">
        <v>0</v>
      </c>
      <c r="T233" s="204">
        <f t="shared" si="63"/>
        <v>0</v>
      </c>
      <c r="U233" s="35"/>
      <c r="V233" s="35"/>
      <c r="W233" s="35"/>
      <c r="X233" s="35"/>
      <c r="Y233" s="35"/>
      <c r="Z233" s="35"/>
      <c r="AA233" s="35"/>
      <c r="AB233" s="35"/>
      <c r="AC233" s="35"/>
      <c r="AD233" s="35"/>
      <c r="AE233" s="35"/>
      <c r="AR233" s="205" t="s">
        <v>184</v>
      </c>
      <c r="AT233" s="205" t="s">
        <v>180</v>
      </c>
      <c r="AU233" s="205" t="s">
        <v>89</v>
      </c>
      <c r="AY233" s="18" t="s">
        <v>177</v>
      </c>
      <c r="BE233" s="206">
        <f t="shared" si="64"/>
        <v>0</v>
      </c>
      <c r="BF233" s="206">
        <f t="shared" si="65"/>
        <v>0</v>
      </c>
      <c r="BG233" s="206">
        <f t="shared" si="66"/>
        <v>0</v>
      </c>
      <c r="BH233" s="206">
        <f t="shared" si="67"/>
        <v>0</v>
      </c>
      <c r="BI233" s="206">
        <f t="shared" si="68"/>
        <v>0</v>
      </c>
      <c r="BJ233" s="18" t="s">
        <v>87</v>
      </c>
      <c r="BK233" s="206">
        <f t="shared" si="69"/>
        <v>0</v>
      </c>
      <c r="BL233" s="18" t="s">
        <v>184</v>
      </c>
      <c r="BM233" s="205" t="s">
        <v>3288</v>
      </c>
    </row>
    <row r="234" spans="1:65" s="2" customFormat="1" ht="16.5" customHeight="1">
      <c r="A234" s="35"/>
      <c r="B234" s="36"/>
      <c r="C234" s="193" t="s">
        <v>625</v>
      </c>
      <c r="D234" s="193" t="s">
        <v>180</v>
      </c>
      <c r="E234" s="194" t="s">
        <v>3289</v>
      </c>
      <c r="F234" s="195" t="s">
        <v>3172</v>
      </c>
      <c r="G234" s="196" t="s">
        <v>2076</v>
      </c>
      <c r="H234" s="197">
        <v>1</v>
      </c>
      <c r="I234" s="198"/>
      <c r="J234" s="199">
        <f t="shared" si="60"/>
        <v>0</v>
      </c>
      <c r="K234" s="200"/>
      <c r="L234" s="40"/>
      <c r="M234" s="201" t="s">
        <v>1</v>
      </c>
      <c r="N234" s="202" t="s">
        <v>45</v>
      </c>
      <c r="O234" s="72"/>
      <c r="P234" s="203">
        <f t="shared" si="61"/>
        <v>0</v>
      </c>
      <c r="Q234" s="203">
        <v>0</v>
      </c>
      <c r="R234" s="203">
        <f t="shared" si="62"/>
        <v>0</v>
      </c>
      <c r="S234" s="203">
        <v>0</v>
      </c>
      <c r="T234" s="204">
        <f t="shared" si="63"/>
        <v>0</v>
      </c>
      <c r="U234" s="35"/>
      <c r="V234" s="35"/>
      <c r="W234" s="35"/>
      <c r="X234" s="35"/>
      <c r="Y234" s="35"/>
      <c r="Z234" s="35"/>
      <c r="AA234" s="35"/>
      <c r="AB234" s="35"/>
      <c r="AC234" s="35"/>
      <c r="AD234" s="35"/>
      <c r="AE234" s="35"/>
      <c r="AR234" s="205" t="s">
        <v>184</v>
      </c>
      <c r="AT234" s="205" t="s">
        <v>180</v>
      </c>
      <c r="AU234" s="205" t="s">
        <v>89</v>
      </c>
      <c r="AY234" s="18" t="s">
        <v>177</v>
      </c>
      <c r="BE234" s="206">
        <f t="shared" si="64"/>
        <v>0</v>
      </c>
      <c r="BF234" s="206">
        <f t="shared" si="65"/>
        <v>0</v>
      </c>
      <c r="BG234" s="206">
        <f t="shared" si="66"/>
        <v>0</v>
      </c>
      <c r="BH234" s="206">
        <f t="shared" si="67"/>
        <v>0</v>
      </c>
      <c r="BI234" s="206">
        <f t="shared" si="68"/>
        <v>0</v>
      </c>
      <c r="BJ234" s="18" t="s">
        <v>87</v>
      </c>
      <c r="BK234" s="206">
        <f t="shared" si="69"/>
        <v>0</v>
      </c>
      <c r="BL234" s="18" t="s">
        <v>184</v>
      </c>
      <c r="BM234" s="205" t="s">
        <v>3290</v>
      </c>
    </row>
    <row r="235" spans="1:65" s="2" customFormat="1" ht="24.2" customHeight="1">
      <c r="A235" s="35"/>
      <c r="B235" s="36"/>
      <c r="C235" s="193" t="s">
        <v>631</v>
      </c>
      <c r="D235" s="193" t="s">
        <v>180</v>
      </c>
      <c r="E235" s="194" t="s">
        <v>3291</v>
      </c>
      <c r="F235" s="195" t="s">
        <v>3178</v>
      </c>
      <c r="G235" s="196" t="s">
        <v>2076</v>
      </c>
      <c r="H235" s="197">
        <v>5</v>
      </c>
      <c r="I235" s="198"/>
      <c r="J235" s="199">
        <f t="shared" si="60"/>
        <v>0</v>
      </c>
      <c r="K235" s="200"/>
      <c r="L235" s="40"/>
      <c r="M235" s="201" t="s">
        <v>1</v>
      </c>
      <c r="N235" s="202" t="s">
        <v>45</v>
      </c>
      <c r="O235" s="72"/>
      <c r="P235" s="203">
        <f t="shared" si="61"/>
        <v>0</v>
      </c>
      <c r="Q235" s="203">
        <v>0</v>
      </c>
      <c r="R235" s="203">
        <f t="shared" si="62"/>
        <v>0</v>
      </c>
      <c r="S235" s="203">
        <v>0</v>
      </c>
      <c r="T235" s="204">
        <f t="shared" si="63"/>
        <v>0</v>
      </c>
      <c r="U235" s="35"/>
      <c r="V235" s="35"/>
      <c r="W235" s="35"/>
      <c r="X235" s="35"/>
      <c r="Y235" s="35"/>
      <c r="Z235" s="35"/>
      <c r="AA235" s="35"/>
      <c r="AB235" s="35"/>
      <c r="AC235" s="35"/>
      <c r="AD235" s="35"/>
      <c r="AE235" s="35"/>
      <c r="AR235" s="205" t="s">
        <v>184</v>
      </c>
      <c r="AT235" s="205" t="s">
        <v>180</v>
      </c>
      <c r="AU235" s="205" t="s">
        <v>89</v>
      </c>
      <c r="AY235" s="18" t="s">
        <v>177</v>
      </c>
      <c r="BE235" s="206">
        <f t="shared" si="64"/>
        <v>0</v>
      </c>
      <c r="BF235" s="206">
        <f t="shared" si="65"/>
        <v>0</v>
      </c>
      <c r="BG235" s="206">
        <f t="shared" si="66"/>
        <v>0</v>
      </c>
      <c r="BH235" s="206">
        <f t="shared" si="67"/>
        <v>0</v>
      </c>
      <c r="BI235" s="206">
        <f t="shared" si="68"/>
        <v>0</v>
      </c>
      <c r="BJ235" s="18" t="s">
        <v>87</v>
      </c>
      <c r="BK235" s="206">
        <f t="shared" si="69"/>
        <v>0</v>
      </c>
      <c r="BL235" s="18" t="s">
        <v>184</v>
      </c>
      <c r="BM235" s="205" t="s">
        <v>3292</v>
      </c>
    </row>
    <row r="236" spans="1:65" s="2" customFormat="1" ht="24.2" customHeight="1">
      <c r="A236" s="35"/>
      <c r="B236" s="36"/>
      <c r="C236" s="193" t="s">
        <v>638</v>
      </c>
      <c r="D236" s="193" t="s">
        <v>180</v>
      </c>
      <c r="E236" s="194" t="s">
        <v>3293</v>
      </c>
      <c r="F236" s="195" t="s">
        <v>3181</v>
      </c>
      <c r="G236" s="196" t="s">
        <v>2076</v>
      </c>
      <c r="H236" s="197">
        <v>7</v>
      </c>
      <c r="I236" s="198"/>
      <c r="J236" s="199">
        <f t="shared" si="60"/>
        <v>0</v>
      </c>
      <c r="K236" s="200"/>
      <c r="L236" s="40"/>
      <c r="M236" s="201" t="s">
        <v>1</v>
      </c>
      <c r="N236" s="202" t="s">
        <v>45</v>
      </c>
      <c r="O236" s="72"/>
      <c r="P236" s="203">
        <f t="shared" si="61"/>
        <v>0</v>
      </c>
      <c r="Q236" s="203">
        <v>0</v>
      </c>
      <c r="R236" s="203">
        <f t="shared" si="62"/>
        <v>0</v>
      </c>
      <c r="S236" s="203">
        <v>0</v>
      </c>
      <c r="T236" s="204">
        <f t="shared" si="63"/>
        <v>0</v>
      </c>
      <c r="U236" s="35"/>
      <c r="V236" s="35"/>
      <c r="W236" s="35"/>
      <c r="X236" s="35"/>
      <c r="Y236" s="35"/>
      <c r="Z236" s="35"/>
      <c r="AA236" s="35"/>
      <c r="AB236" s="35"/>
      <c r="AC236" s="35"/>
      <c r="AD236" s="35"/>
      <c r="AE236" s="35"/>
      <c r="AR236" s="205" t="s">
        <v>184</v>
      </c>
      <c r="AT236" s="205" t="s">
        <v>180</v>
      </c>
      <c r="AU236" s="205" t="s">
        <v>89</v>
      </c>
      <c r="AY236" s="18" t="s">
        <v>177</v>
      </c>
      <c r="BE236" s="206">
        <f t="shared" si="64"/>
        <v>0</v>
      </c>
      <c r="BF236" s="206">
        <f t="shared" si="65"/>
        <v>0</v>
      </c>
      <c r="BG236" s="206">
        <f t="shared" si="66"/>
        <v>0</v>
      </c>
      <c r="BH236" s="206">
        <f t="shared" si="67"/>
        <v>0</v>
      </c>
      <c r="BI236" s="206">
        <f t="shared" si="68"/>
        <v>0</v>
      </c>
      <c r="BJ236" s="18" t="s">
        <v>87</v>
      </c>
      <c r="BK236" s="206">
        <f t="shared" si="69"/>
        <v>0</v>
      </c>
      <c r="BL236" s="18" t="s">
        <v>184</v>
      </c>
      <c r="BM236" s="205" t="s">
        <v>3294</v>
      </c>
    </row>
    <row r="237" spans="1:65" s="2" customFormat="1" ht="16.5" customHeight="1">
      <c r="A237" s="35"/>
      <c r="B237" s="36"/>
      <c r="C237" s="193" t="s">
        <v>642</v>
      </c>
      <c r="D237" s="193" t="s">
        <v>180</v>
      </c>
      <c r="E237" s="194" t="s">
        <v>3295</v>
      </c>
      <c r="F237" s="195" t="s">
        <v>3229</v>
      </c>
      <c r="G237" s="196" t="s">
        <v>2076</v>
      </c>
      <c r="H237" s="197">
        <v>1</v>
      </c>
      <c r="I237" s="198"/>
      <c r="J237" s="199">
        <f t="shared" si="60"/>
        <v>0</v>
      </c>
      <c r="K237" s="200"/>
      <c r="L237" s="40"/>
      <c r="M237" s="201" t="s">
        <v>1</v>
      </c>
      <c r="N237" s="202" t="s">
        <v>45</v>
      </c>
      <c r="O237" s="72"/>
      <c r="P237" s="203">
        <f t="shared" si="61"/>
        <v>0</v>
      </c>
      <c r="Q237" s="203">
        <v>0</v>
      </c>
      <c r="R237" s="203">
        <f t="shared" si="62"/>
        <v>0</v>
      </c>
      <c r="S237" s="203">
        <v>0</v>
      </c>
      <c r="T237" s="204">
        <f t="shared" si="63"/>
        <v>0</v>
      </c>
      <c r="U237" s="35"/>
      <c r="V237" s="35"/>
      <c r="W237" s="35"/>
      <c r="X237" s="35"/>
      <c r="Y237" s="35"/>
      <c r="Z237" s="35"/>
      <c r="AA237" s="35"/>
      <c r="AB237" s="35"/>
      <c r="AC237" s="35"/>
      <c r="AD237" s="35"/>
      <c r="AE237" s="35"/>
      <c r="AR237" s="205" t="s">
        <v>184</v>
      </c>
      <c r="AT237" s="205" t="s">
        <v>180</v>
      </c>
      <c r="AU237" s="205" t="s">
        <v>89</v>
      </c>
      <c r="AY237" s="18" t="s">
        <v>177</v>
      </c>
      <c r="BE237" s="206">
        <f t="shared" si="64"/>
        <v>0</v>
      </c>
      <c r="BF237" s="206">
        <f t="shared" si="65"/>
        <v>0</v>
      </c>
      <c r="BG237" s="206">
        <f t="shared" si="66"/>
        <v>0</v>
      </c>
      <c r="BH237" s="206">
        <f t="shared" si="67"/>
        <v>0</v>
      </c>
      <c r="BI237" s="206">
        <f t="shared" si="68"/>
        <v>0</v>
      </c>
      <c r="BJ237" s="18" t="s">
        <v>87</v>
      </c>
      <c r="BK237" s="206">
        <f t="shared" si="69"/>
        <v>0</v>
      </c>
      <c r="BL237" s="18" t="s">
        <v>184</v>
      </c>
      <c r="BM237" s="205" t="s">
        <v>3296</v>
      </c>
    </row>
    <row r="238" spans="1:65" s="2" customFormat="1" ht="16.5" customHeight="1">
      <c r="A238" s="35"/>
      <c r="B238" s="36"/>
      <c r="C238" s="193" t="s">
        <v>648</v>
      </c>
      <c r="D238" s="193" t="s">
        <v>180</v>
      </c>
      <c r="E238" s="194" t="s">
        <v>3297</v>
      </c>
      <c r="F238" s="195" t="s">
        <v>3203</v>
      </c>
      <c r="G238" s="196" t="s">
        <v>2076</v>
      </c>
      <c r="H238" s="197">
        <v>1</v>
      </c>
      <c r="I238" s="198"/>
      <c r="J238" s="199">
        <f t="shared" si="60"/>
        <v>0</v>
      </c>
      <c r="K238" s="200"/>
      <c r="L238" s="40"/>
      <c r="M238" s="201" t="s">
        <v>1</v>
      </c>
      <c r="N238" s="202" t="s">
        <v>45</v>
      </c>
      <c r="O238" s="72"/>
      <c r="P238" s="203">
        <f t="shared" si="61"/>
        <v>0</v>
      </c>
      <c r="Q238" s="203">
        <v>0</v>
      </c>
      <c r="R238" s="203">
        <f t="shared" si="62"/>
        <v>0</v>
      </c>
      <c r="S238" s="203">
        <v>0</v>
      </c>
      <c r="T238" s="204">
        <f t="shared" si="63"/>
        <v>0</v>
      </c>
      <c r="U238" s="35"/>
      <c r="V238" s="35"/>
      <c r="W238" s="35"/>
      <c r="X238" s="35"/>
      <c r="Y238" s="35"/>
      <c r="Z238" s="35"/>
      <c r="AA238" s="35"/>
      <c r="AB238" s="35"/>
      <c r="AC238" s="35"/>
      <c r="AD238" s="35"/>
      <c r="AE238" s="35"/>
      <c r="AR238" s="205" t="s">
        <v>184</v>
      </c>
      <c r="AT238" s="205" t="s">
        <v>180</v>
      </c>
      <c r="AU238" s="205" t="s">
        <v>89</v>
      </c>
      <c r="AY238" s="18" t="s">
        <v>177</v>
      </c>
      <c r="BE238" s="206">
        <f t="shared" si="64"/>
        <v>0</v>
      </c>
      <c r="BF238" s="206">
        <f t="shared" si="65"/>
        <v>0</v>
      </c>
      <c r="BG238" s="206">
        <f t="shared" si="66"/>
        <v>0</v>
      </c>
      <c r="BH238" s="206">
        <f t="shared" si="67"/>
        <v>0</v>
      </c>
      <c r="BI238" s="206">
        <f t="shared" si="68"/>
        <v>0</v>
      </c>
      <c r="BJ238" s="18" t="s">
        <v>87</v>
      </c>
      <c r="BK238" s="206">
        <f t="shared" si="69"/>
        <v>0</v>
      </c>
      <c r="BL238" s="18" t="s">
        <v>184</v>
      </c>
      <c r="BM238" s="205" t="s">
        <v>3298</v>
      </c>
    </row>
    <row r="239" spans="1:65" s="12" customFormat="1" ht="22.9" customHeight="1">
      <c r="B239" s="177"/>
      <c r="C239" s="178"/>
      <c r="D239" s="179" t="s">
        <v>79</v>
      </c>
      <c r="E239" s="191" t="s">
        <v>3299</v>
      </c>
      <c r="F239" s="191" t="s">
        <v>3300</v>
      </c>
      <c r="G239" s="178"/>
      <c r="H239" s="178"/>
      <c r="I239" s="181"/>
      <c r="J239" s="192">
        <f>BK239</f>
        <v>0</v>
      </c>
      <c r="K239" s="178"/>
      <c r="L239" s="183"/>
      <c r="M239" s="184"/>
      <c r="N239" s="185"/>
      <c r="O239" s="185"/>
      <c r="P239" s="186">
        <f>SUM(P240:P243)</f>
        <v>0</v>
      </c>
      <c r="Q239" s="185"/>
      <c r="R239" s="186">
        <f>SUM(R240:R243)</f>
        <v>0</v>
      </c>
      <c r="S239" s="185"/>
      <c r="T239" s="187">
        <f>SUM(T240:T243)</f>
        <v>0</v>
      </c>
      <c r="AR239" s="188" t="s">
        <v>87</v>
      </c>
      <c r="AT239" s="189" t="s">
        <v>79</v>
      </c>
      <c r="AU239" s="189" t="s">
        <v>87</v>
      </c>
      <c r="AY239" s="188" t="s">
        <v>177</v>
      </c>
      <c r="BK239" s="190">
        <f>SUM(BK240:BK243)</f>
        <v>0</v>
      </c>
    </row>
    <row r="240" spans="1:65" s="2" customFormat="1" ht="16.5" customHeight="1">
      <c r="A240" s="35"/>
      <c r="B240" s="36"/>
      <c r="C240" s="193" t="s">
        <v>655</v>
      </c>
      <c r="D240" s="193" t="s">
        <v>180</v>
      </c>
      <c r="E240" s="194" t="s">
        <v>3301</v>
      </c>
      <c r="F240" s="195" t="s">
        <v>3302</v>
      </c>
      <c r="G240" s="196" t="s">
        <v>251</v>
      </c>
      <c r="H240" s="197">
        <v>480</v>
      </c>
      <c r="I240" s="198"/>
      <c r="J240" s="199">
        <f>ROUND(I240*H240,2)</f>
        <v>0</v>
      </c>
      <c r="K240" s="200"/>
      <c r="L240" s="40"/>
      <c r="M240" s="201" t="s">
        <v>1</v>
      </c>
      <c r="N240" s="202" t="s">
        <v>45</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184</v>
      </c>
      <c r="AT240" s="205" t="s">
        <v>180</v>
      </c>
      <c r="AU240" s="205" t="s">
        <v>89</v>
      </c>
      <c r="AY240" s="18" t="s">
        <v>177</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184</v>
      </c>
      <c r="BM240" s="205" t="s">
        <v>3303</v>
      </c>
    </row>
    <row r="241" spans="1:65" s="2" customFormat="1" ht="16.5" customHeight="1">
      <c r="A241" s="35"/>
      <c r="B241" s="36"/>
      <c r="C241" s="193" t="s">
        <v>659</v>
      </c>
      <c r="D241" s="193" t="s">
        <v>180</v>
      </c>
      <c r="E241" s="194" t="s">
        <v>3304</v>
      </c>
      <c r="F241" s="195" t="s">
        <v>3305</v>
      </c>
      <c r="G241" s="196" t="s">
        <v>251</v>
      </c>
      <c r="H241" s="197">
        <v>660</v>
      </c>
      <c r="I241" s="198"/>
      <c r="J241" s="199">
        <f>ROUND(I241*H241,2)</f>
        <v>0</v>
      </c>
      <c r="K241" s="200"/>
      <c r="L241" s="40"/>
      <c r="M241" s="201" t="s">
        <v>1</v>
      </c>
      <c r="N241" s="202" t="s">
        <v>45</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184</v>
      </c>
      <c r="AT241" s="205" t="s">
        <v>180</v>
      </c>
      <c r="AU241" s="205" t="s">
        <v>89</v>
      </c>
      <c r="AY241" s="18" t="s">
        <v>177</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184</v>
      </c>
      <c r="BM241" s="205" t="s">
        <v>3306</v>
      </c>
    </row>
    <row r="242" spans="1:65" s="2" customFormat="1" ht="16.5" customHeight="1">
      <c r="A242" s="35"/>
      <c r="B242" s="36"/>
      <c r="C242" s="193" t="s">
        <v>665</v>
      </c>
      <c r="D242" s="193" t="s">
        <v>180</v>
      </c>
      <c r="E242" s="194" t="s">
        <v>3307</v>
      </c>
      <c r="F242" s="195" t="s">
        <v>3308</v>
      </c>
      <c r="G242" s="196" t="s">
        <v>2076</v>
      </c>
      <c r="H242" s="197">
        <v>4</v>
      </c>
      <c r="I242" s="198"/>
      <c r="J242" s="199">
        <f>ROUND(I242*H242,2)</f>
        <v>0</v>
      </c>
      <c r="K242" s="200"/>
      <c r="L242" s="40"/>
      <c r="M242" s="201" t="s">
        <v>1</v>
      </c>
      <c r="N242" s="202" t="s">
        <v>45</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184</v>
      </c>
      <c r="AT242" s="205" t="s">
        <v>180</v>
      </c>
      <c r="AU242" s="205" t="s">
        <v>89</v>
      </c>
      <c r="AY242" s="18" t="s">
        <v>177</v>
      </c>
      <c r="BE242" s="206">
        <f>IF(N242="základní",J242,0)</f>
        <v>0</v>
      </c>
      <c r="BF242" s="206">
        <f>IF(N242="snížená",J242,0)</f>
        <v>0</v>
      </c>
      <c r="BG242" s="206">
        <f>IF(N242="zákl. přenesená",J242,0)</f>
        <v>0</v>
      </c>
      <c r="BH242" s="206">
        <f>IF(N242="sníž. přenesená",J242,0)</f>
        <v>0</v>
      </c>
      <c r="BI242" s="206">
        <f>IF(N242="nulová",J242,0)</f>
        <v>0</v>
      </c>
      <c r="BJ242" s="18" t="s">
        <v>87</v>
      </c>
      <c r="BK242" s="206">
        <f>ROUND(I242*H242,2)</f>
        <v>0</v>
      </c>
      <c r="BL242" s="18" t="s">
        <v>184</v>
      </c>
      <c r="BM242" s="205" t="s">
        <v>3309</v>
      </c>
    </row>
    <row r="243" spans="1:65" s="2" customFormat="1" ht="16.5" customHeight="1">
      <c r="A243" s="35"/>
      <c r="B243" s="36"/>
      <c r="C243" s="193" t="s">
        <v>669</v>
      </c>
      <c r="D243" s="193" t="s">
        <v>180</v>
      </c>
      <c r="E243" s="194" t="s">
        <v>3310</v>
      </c>
      <c r="F243" s="195" t="s">
        <v>3311</v>
      </c>
      <c r="G243" s="196" t="s">
        <v>2076</v>
      </c>
      <c r="H243" s="197">
        <v>120</v>
      </c>
      <c r="I243" s="198"/>
      <c r="J243" s="199">
        <f>ROUND(I243*H243,2)</f>
        <v>0</v>
      </c>
      <c r="K243" s="200"/>
      <c r="L243" s="40"/>
      <c r="M243" s="201" t="s">
        <v>1</v>
      </c>
      <c r="N243" s="202" t="s">
        <v>45</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184</v>
      </c>
      <c r="AT243" s="205" t="s">
        <v>180</v>
      </c>
      <c r="AU243" s="205" t="s">
        <v>89</v>
      </c>
      <c r="AY243" s="18" t="s">
        <v>177</v>
      </c>
      <c r="BE243" s="206">
        <f>IF(N243="základní",J243,0)</f>
        <v>0</v>
      </c>
      <c r="BF243" s="206">
        <f>IF(N243="snížená",J243,0)</f>
        <v>0</v>
      </c>
      <c r="BG243" s="206">
        <f>IF(N243="zákl. přenesená",J243,0)</f>
        <v>0</v>
      </c>
      <c r="BH243" s="206">
        <f>IF(N243="sníž. přenesená",J243,0)</f>
        <v>0</v>
      </c>
      <c r="BI243" s="206">
        <f>IF(N243="nulová",J243,0)</f>
        <v>0</v>
      </c>
      <c r="BJ243" s="18" t="s">
        <v>87</v>
      </c>
      <c r="BK243" s="206">
        <f>ROUND(I243*H243,2)</f>
        <v>0</v>
      </c>
      <c r="BL243" s="18" t="s">
        <v>184</v>
      </c>
      <c r="BM243" s="205" t="s">
        <v>3312</v>
      </c>
    </row>
    <row r="244" spans="1:65" s="12" customFormat="1" ht="22.9" customHeight="1">
      <c r="B244" s="177"/>
      <c r="C244" s="178"/>
      <c r="D244" s="179" t="s">
        <v>79</v>
      </c>
      <c r="E244" s="191" t="s">
        <v>3313</v>
      </c>
      <c r="F244" s="191" t="s">
        <v>3314</v>
      </c>
      <c r="G244" s="178"/>
      <c r="H244" s="178"/>
      <c r="I244" s="181"/>
      <c r="J244" s="192">
        <f>BK244</f>
        <v>0</v>
      </c>
      <c r="K244" s="178"/>
      <c r="L244" s="183"/>
      <c r="M244" s="184"/>
      <c r="N244" s="185"/>
      <c r="O244" s="185"/>
      <c r="P244" s="186">
        <f>SUM(P245:P247)</f>
        <v>0</v>
      </c>
      <c r="Q244" s="185"/>
      <c r="R244" s="186">
        <f>SUM(R245:R247)</f>
        <v>0</v>
      </c>
      <c r="S244" s="185"/>
      <c r="T244" s="187">
        <f>SUM(T245:T247)</f>
        <v>0</v>
      </c>
      <c r="AR244" s="188" t="s">
        <v>87</v>
      </c>
      <c r="AT244" s="189" t="s">
        <v>79</v>
      </c>
      <c r="AU244" s="189" t="s">
        <v>87</v>
      </c>
      <c r="AY244" s="188" t="s">
        <v>177</v>
      </c>
      <c r="BK244" s="190">
        <f>SUM(BK245:BK247)</f>
        <v>0</v>
      </c>
    </row>
    <row r="245" spans="1:65" s="2" customFormat="1" ht="16.5" customHeight="1">
      <c r="A245" s="35"/>
      <c r="B245" s="36"/>
      <c r="C245" s="193" t="s">
        <v>676</v>
      </c>
      <c r="D245" s="193" t="s">
        <v>180</v>
      </c>
      <c r="E245" s="194" t="s">
        <v>3315</v>
      </c>
      <c r="F245" s="195" t="s">
        <v>3316</v>
      </c>
      <c r="G245" s="196" t="s">
        <v>3317</v>
      </c>
      <c r="H245" s="273"/>
      <c r="I245" s="198"/>
      <c r="J245" s="199">
        <f>ROUND(I245*H245,2)</f>
        <v>0</v>
      </c>
      <c r="K245" s="200"/>
      <c r="L245" s="40"/>
      <c r="M245" s="201" t="s">
        <v>1</v>
      </c>
      <c r="N245" s="202" t="s">
        <v>45</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184</v>
      </c>
      <c r="AT245" s="205" t="s">
        <v>180</v>
      </c>
      <c r="AU245" s="205" t="s">
        <v>89</v>
      </c>
      <c r="AY245" s="18" t="s">
        <v>177</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184</v>
      </c>
      <c r="BM245" s="205" t="s">
        <v>3318</v>
      </c>
    </row>
    <row r="246" spans="1:65" s="2" customFormat="1" ht="21.75" customHeight="1">
      <c r="A246" s="35"/>
      <c r="B246" s="36"/>
      <c r="C246" s="193" t="s">
        <v>680</v>
      </c>
      <c r="D246" s="193" t="s">
        <v>180</v>
      </c>
      <c r="E246" s="194" t="s">
        <v>3319</v>
      </c>
      <c r="F246" s="195" t="s">
        <v>3320</v>
      </c>
      <c r="G246" s="196" t="s">
        <v>850</v>
      </c>
      <c r="H246" s="197">
        <v>320</v>
      </c>
      <c r="I246" s="198"/>
      <c r="J246" s="199">
        <f>ROUND(I246*H246,2)</f>
        <v>0</v>
      </c>
      <c r="K246" s="200"/>
      <c r="L246" s="40"/>
      <c r="M246" s="201" t="s">
        <v>1</v>
      </c>
      <c r="N246" s="202" t="s">
        <v>45</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184</v>
      </c>
      <c r="AT246" s="205" t="s">
        <v>180</v>
      </c>
      <c r="AU246" s="205" t="s">
        <v>89</v>
      </c>
      <c r="AY246" s="18" t="s">
        <v>177</v>
      </c>
      <c r="BE246" s="206">
        <f>IF(N246="základní",J246,0)</f>
        <v>0</v>
      </c>
      <c r="BF246" s="206">
        <f>IF(N246="snížená",J246,0)</f>
        <v>0</v>
      </c>
      <c r="BG246" s="206">
        <f>IF(N246="zákl. přenesená",J246,0)</f>
        <v>0</v>
      </c>
      <c r="BH246" s="206">
        <f>IF(N246="sníž. přenesená",J246,0)</f>
        <v>0</v>
      </c>
      <c r="BI246" s="206">
        <f>IF(N246="nulová",J246,0)</f>
        <v>0</v>
      </c>
      <c r="BJ246" s="18" t="s">
        <v>87</v>
      </c>
      <c r="BK246" s="206">
        <f>ROUND(I246*H246,2)</f>
        <v>0</v>
      </c>
      <c r="BL246" s="18" t="s">
        <v>184</v>
      </c>
      <c r="BM246" s="205" t="s">
        <v>3321</v>
      </c>
    </row>
    <row r="247" spans="1:65" s="2" customFormat="1" ht="16.5" customHeight="1">
      <c r="A247" s="35"/>
      <c r="B247" s="36"/>
      <c r="C247" s="193" t="s">
        <v>684</v>
      </c>
      <c r="D247" s="193" t="s">
        <v>180</v>
      </c>
      <c r="E247" s="194" t="s">
        <v>3322</v>
      </c>
      <c r="F247" s="195" t="s">
        <v>3323</v>
      </c>
      <c r="G247" s="196" t="s">
        <v>3317</v>
      </c>
      <c r="H247" s="273"/>
      <c r="I247" s="198"/>
      <c r="J247" s="199">
        <f>ROUND(I247*H247,2)</f>
        <v>0</v>
      </c>
      <c r="K247" s="200"/>
      <c r="L247" s="40"/>
      <c r="M247" s="254" t="s">
        <v>1</v>
      </c>
      <c r="N247" s="255" t="s">
        <v>45</v>
      </c>
      <c r="O247" s="256"/>
      <c r="P247" s="257">
        <f>O247*H247</f>
        <v>0</v>
      </c>
      <c r="Q247" s="257">
        <v>0</v>
      </c>
      <c r="R247" s="257">
        <f>Q247*H247</f>
        <v>0</v>
      </c>
      <c r="S247" s="257">
        <v>0</v>
      </c>
      <c r="T247" s="258">
        <f>S247*H247</f>
        <v>0</v>
      </c>
      <c r="U247" s="35"/>
      <c r="V247" s="35"/>
      <c r="W247" s="35"/>
      <c r="X247" s="35"/>
      <c r="Y247" s="35"/>
      <c r="Z247" s="35"/>
      <c r="AA247" s="35"/>
      <c r="AB247" s="35"/>
      <c r="AC247" s="35"/>
      <c r="AD247" s="35"/>
      <c r="AE247" s="35"/>
      <c r="AR247" s="205" t="s">
        <v>184</v>
      </c>
      <c r="AT247" s="205" t="s">
        <v>180</v>
      </c>
      <c r="AU247" s="205" t="s">
        <v>89</v>
      </c>
      <c r="AY247" s="18" t="s">
        <v>177</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184</v>
      </c>
      <c r="BM247" s="205" t="s">
        <v>3324</v>
      </c>
    </row>
    <row r="248" spans="1:65" s="2" customFormat="1" ht="6.95" customHeight="1">
      <c r="A248" s="35"/>
      <c r="B248" s="55"/>
      <c r="C248" s="56"/>
      <c r="D248" s="56"/>
      <c r="E248" s="56"/>
      <c r="F248" s="56"/>
      <c r="G248" s="56"/>
      <c r="H248" s="56"/>
      <c r="I248" s="56"/>
      <c r="J248" s="56"/>
      <c r="K248" s="56"/>
      <c r="L248" s="40"/>
      <c r="M248" s="35"/>
      <c r="O248" s="35"/>
      <c r="P248" s="35"/>
      <c r="Q248" s="35"/>
      <c r="R248" s="35"/>
      <c r="S248" s="35"/>
      <c r="T248" s="35"/>
      <c r="U248" s="35"/>
      <c r="V248" s="35"/>
      <c r="W248" s="35"/>
      <c r="X248" s="35"/>
      <c r="Y248" s="35"/>
      <c r="Z248" s="35"/>
      <c r="AA248" s="35"/>
      <c r="AB248" s="35"/>
      <c r="AC248" s="35"/>
      <c r="AD248" s="35"/>
      <c r="AE248" s="35"/>
    </row>
  </sheetData>
  <sheetProtection algorithmName="SHA-512" hashValue="w6/llVQS3a4B8tSpu3Ohr1jEB7XUJEFwQS47y/5VmSd5MZBI8RC3mQqyOMGWsQTEkPfNsyAQ35/5JPLdXgi1ww==" saltValue="9TMpAaLQzs9aZt3StncvMupNsYQe8rU2Z2diNZdpu8o63HjmwDxKLZW3x0ap11xKlZrNq80hh/9jSQl7K9VLmA==" spinCount="100000" sheet="1" objects="1" scenarios="1" formatColumns="0" formatRows="0" autoFilter="0"/>
  <autoFilter ref="C130:K247" xr:uid="{00000000-0009-0000-0000-00000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118</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3325</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ROUND((SUM(BE131:BE340)),  2)</f>
        <v>0</v>
      </c>
      <c r="G35" s="35"/>
      <c r="H35" s="35"/>
      <c r="I35" s="131">
        <v>0.21</v>
      </c>
      <c r="J35" s="130">
        <f>ROUND(((SUM(BE131:BE340))*I35),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ROUND((SUM(BF131:BF340)),  2)</f>
        <v>0</v>
      </c>
      <c r="G36" s="35"/>
      <c r="H36" s="35"/>
      <c r="I36" s="131">
        <v>0.12</v>
      </c>
      <c r="J36" s="130">
        <f>ROUND(((SUM(BF131:BF340))*I36),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ROUND((SUM(BG131:BG340)),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ROUND((SUM(BH131:BH340)),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ROUND((SUM(BI131:BI340)),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KJ06 - Vzduchotechnika</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3326</v>
      </c>
      <c r="E99" s="157"/>
      <c r="F99" s="157"/>
      <c r="G99" s="157"/>
      <c r="H99" s="157"/>
      <c r="I99" s="157"/>
      <c r="J99" s="158">
        <f>J132</f>
        <v>0</v>
      </c>
      <c r="K99" s="155"/>
      <c r="L99" s="159"/>
    </row>
    <row r="100" spans="1:47" s="10" customFormat="1" ht="19.899999999999999" customHeight="1">
      <c r="B100" s="160"/>
      <c r="C100" s="105"/>
      <c r="D100" s="161" t="s">
        <v>3327</v>
      </c>
      <c r="E100" s="162"/>
      <c r="F100" s="162"/>
      <c r="G100" s="162"/>
      <c r="H100" s="162"/>
      <c r="I100" s="162"/>
      <c r="J100" s="163">
        <f>J133</f>
        <v>0</v>
      </c>
      <c r="K100" s="105"/>
      <c r="L100" s="164"/>
    </row>
    <row r="101" spans="1:47" s="10" customFormat="1" ht="19.899999999999999" customHeight="1">
      <c r="B101" s="160"/>
      <c r="C101" s="105"/>
      <c r="D101" s="161" t="s">
        <v>3328</v>
      </c>
      <c r="E101" s="162"/>
      <c r="F101" s="162"/>
      <c r="G101" s="162"/>
      <c r="H101" s="162"/>
      <c r="I101" s="162"/>
      <c r="J101" s="163">
        <f>J167</f>
        <v>0</v>
      </c>
      <c r="K101" s="105"/>
      <c r="L101" s="164"/>
    </row>
    <row r="102" spans="1:47" s="10" customFormat="1" ht="19.899999999999999" customHeight="1">
      <c r="B102" s="160"/>
      <c r="C102" s="105"/>
      <c r="D102" s="161" t="s">
        <v>3329</v>
      </c>
      <c r="E102" s="162"/>
      <c r="F102" s="162"/>
      <c r="G102" s="162"/>
      <c r="H102" s="162"/>
      <c r="I102" s="162"/>
      <c r="J102" s="163">
        <f>J207</f>
        <v>0</v>
      </c>
      <c r="K102" s="105"/>
      <c r="L102" s="164"/>
    </row>
    <row r="103" spans="1:47" s="10" customFormat="1" ht="19.899999999999999" customHeight="1">
      <c r="B103" s="160"/>
      <c r="C103" s="105"/>
      <c r="D103" s="161" t="s">
        <v>3330</v>
      </c>
      <c r="E103" s="162"/>
      <c r="F103" s="162"/>
      <c r="G103" s="162"/>
      <c r="H103" s="162"/>
      <c r="I103" s="162"/>
      <c r="J103" s="163">
        <f>J233</f>
        <v>0</v>
      </c>
      <c r="K103" s="105"/>
      <c r="L103" s="164"/>
    </row>
    <row r="104" spans="1:47" s="10" customFormat="1" ht="19.899999999999999" customHeight="1">
      <c r="B104" s="160"/>
      <c r="C104" s="105"/>
      <c r="D104" s="161" t="s">
        <v>3331</v>
      </c>
      <c r="E104" s="162"/>
      <c r="F104" s="162"/>
      <c r="G104" s="162"/>
      <c r="H104" s="162"/>
      <c r="I104" s="162"/>
      <c r="J104" s="163">
        <f>J238</f>
        <v>0</v>
      </c>
      <c r="K104" s="105"/>
      <c r="L104" s="164"/>
    </row>
    <row r="105" spans="1:47" s="10" customFormat="1" ht="19.899999999999999" customHeight="1">
      <c r="B105" s="160"/>
      <c r="C105" s="105"/>
      <c r="D105" s="161" t="s">
        <v>3332</v>
      </c>
      <c r="E105" s="162"/>
      <c r="F105" s="162"/>
      <c r="G105" s="162"/>
      <c r="H105" s="162"/>
      <c r="I105" s="162"/>
      <c r="J105" s="163">
        <f>J268</f>
        <v>0</v>
      </c>
      <c r="K105" s="105"/>
      <c r="L105" s="164"/>
    </row>
    <row r="106" spans="1:47" s="10" customFormat="1" ht="19.899999999999999" customHeight="1">
      <c r="B106" s="160"/>
      <c r="C106" s="105"/>
      <c r="D106" s="161" t="s">
        <v>3333</v>
      </c>
      <c r="E106" s="162"/>
      <c r="F106" s="162"/>
      <c r="G106" s="162"/>
      <c r="H106" s="162"/>
      <c r="I106" s="162"/>
      <c r="J106" s="163">
        <f>J291</f>
        <v>0</v>
      </c>
      <c r="K106" s="105"/>
      <c r="L106" s="164"/>
    </row>
    <row r="107" spans="1:47" s="10" customFormat="1" ht="19.899999999999999" customHeight="1">
      <c r="B107" s="160"/>
      <c r="C107" s="105"/>
      <c r="D107" s="161" t="s">
        <v>3334</v>
      </c>
      <c r="E107" s="162"/>
      <c r="F107" s="162"/>
      <c r="G107" s="162"/>
      <c r="H107" s="162"/>
      <c r="I107" s="162"/>
      <c r="J107" s="163">
        <f>J307</f>
        <v>0</v>
      </c>
      <c r="K107" s="105"/>
      <c r="L107" s="164"/>
    </row>
    <row r="108" spans="1:47" s="10" customFormat="1" ht="19.899999999999999" customHeight="1">
      <c r="B108" s="160"/>
      <c r="C108" s="105"/>
      <c r="D108" s="161" t="s">
        <v>3335</v>
      </c>
      <c r="E108" s="162"/>
      <c r="F108" s="162"/>
      <c r="G108" s="162"/>
      <c r="H108" s="162"/>
      <c r="I108" s="162"/>
      <c r="J108" s="163">
        <f>J322</f>
        <v>0</v>
      </c>
      <c r="K108" s="105"/>
      <c r="L108" s="164"/>
    </row>
    <row r="109" spans="1:47" s="9" customFormat="1" ht="24.95" customHeight="1">
      <c r="B109" s="154"/>
      <c r="C109" s="155"/>
      <c r="D109" s="156" t="s">
        <v>2025</v>
      </c>
      <c r="E109" s="157"/>
      <c r="F109" s="157"/>
      <c r="G109" s="157"/>
      <c r="H109" s="157"/>
      <c r="I109" s="157"/>
      <c r="J109" s="158">
        <f>J334</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84" t="str">
        <f>E7</f>
        <v>MODERNIZACE KUCHYNĚ A JÍDELNY SPŠE A VOŠ  PLZEŇ,  projekt č. CZ.05.01.01/2022_008/0001816</v>
      </c>
      <c r="F119" s="385"/>
      <c r="G119" s="385"/>
      <c r="H119" s="385"/>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132</v>
      </c>
      <c r="D120" s="23"/>
      <c r="E120" s="23"/>
      <c r="F120" s="23"/>
      <c r="G120" s="23"/>
      <c r="H120" s="23"/>
      <c r="I120" s="23"/>
      <c r="J120" s="23"/>
      <c r="K120" s="23"/>
      <c r="L120" s="21"/>
    </row>
    <row r="121" spans="1:31" s="2" customFormat="1" ht="16.5" customHeight="1">
      <c r="A121" s="35"/>
      <c r="B121" s="36"/>
      <c r="C121" s="37"/>
      <c r="D121" s="37"/>
      <c r="E121" s="384" t="s">
        <v>762</v>
      </c>
      <c r="F121" s="383"/>
      <c r="G121" s="383"/>
      <c r="H121" s="383"/>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43" t="str">
        <f>E11</f>
        <v>KJ06 - Vzduchotechnika</v>
      </c>
      <c r="F123" s="383"/>
      <c r="G123" s="383"/>
      <c r="H123" s="383"/>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163</v>
      </c>
      <c r="D130" s="168" t="s">
        <v>65</v>
      </c>
      <c r="E130" s="168" t="s">
        <v>61</v>
      </c>
      <c r="F130" s="168" t="s">
        <v>62</v>
      </c>
      <c r="G130" s="168" t="s">
        <v>164</v>
      </c>
      <c r="H130" s="168" t="s">
        <v>165</v>
      </c>
      <c r="I130" s="168" t="s">
        <v>166</v>
      </c>
      <c r="J130" s="169" t="s">
        <v>139</v>
      </c>
      <c r="K130" s="170" t="s">
        <v>167</v>
      </c>
      <c r="L130" s="171"/>
      <c r="M130" s="76" t="s">
        <v>1</v>
      </c>
      <c r="N130" s="77" t="s">
        <v>44</v>
      </c>
      <c r="O130" s="77" t="s">
        <v>168</v>
      </c>
      <c r="P130" s="77" t="s">
        <v>169</v>
      </c>
      <c r="Q130" s="77" t="s">
        <v>170</v>
      </c>
      <c r="R130" s="77" t="s">
        <v>171</v>
      </c>
      <c r="S130" s="77" t="s">
        <v>172</v>
      </c>
      <c r="T130" s="78" t="s">
        <v>173</v>
      </c>
      <c r="U130" s="165"/>
      <c r="V130" s="165"/>
      <c r="W130" s="165"/>
      <c r="X130" s="165"/>
      <c r="Y130" s="165"/>
      <c r="Z130" s="165"/>
      <c r="AA130" s="165"/>
      <c r="AB130" s="165"/>
      <c r="AC130" s="165"/>
      <c r="AD130" s="165"/>
      <c r="AE130" s="165"/>
    </row>
    <row r="131" spans="1:65" s="2" customFormat="1" ht="22.9" customHeight="1">
      <c r="A131" s="35"/>
      <c r="B131" s="36"/>
      <c r="C131" s="83" t="s">
        <v>174</v>
      </c>
      <c r="D131" s="37"/>
      <c r="E131" s="37"/>
      <c r="F131" s="37"/>
      <c r="G131" s="37"/>
      <c r="H131" s="37"/>
      <c r="I131" s="37"/>
      <c r="J131" s="172">
        <f>BK131</f>
        <v>0</v>
      </c>
      <c r="K131" s="37"/>
      <c r="L131" s="40"/>
      <c r="M131" s="79"/>
      <c r="N131" s="173"/>
      <c r="O131" s="80"/>
      <c r="P131" s="174">
        <f>P132+P334</f>
        <v>0</v>
      </c>
      <c r="Q131" s="80"/>
      <c r="R131" s="174">
        <f>R132+R334</f>
        <v>0</v>
      </c>
      <c r="S131" s="80"/>
      <c r="T131" s="175">
        <f>T132+T334</f>
        <v>0</v>
      </c>
      <c r="U131" s="35"/>
      <c r="V131" s="35"/>
      <c r="W131" s="35"/>
      <c r="X131" s="35"/>
      <c r="Y131" s="35"/>
      <c r="Z131" s="35"/>
      <c r="AA131" s="35"/>
      <c r="AB131" s="35"/>
      <c r="AC131" s="35"/>
      <c r="AD131" s="35"/>
      <c r="AE131" s="35"/>
      <c r="AT131" s="18" t="s">
        <v>79</v>
      </c>
      <c r="AU131" s="18" t="s">
        <v>141</v>
      </c>
      <c r="BK131" s="176">
        <f>BK132+BK334</f>
        <v>0</v>
      </c>
    </row>
    <row r="132" spans="1:65" s="12" customFormat="1" ht="25.9" customHeight="1">
      <c r="B132" s="177"/>
      <c r="C132" s="178"/>
      <c r="D132" s="179" t="s">
        <v>79</v>
      </c>
      <c r="E132" s="180" t="s">
        <v>1400</v>
      </c>
      <c r="F132" s="180" t="s">
        <v>117</v>
      </c>
      <c r="G132" s="178"/>
      <c r="H132" s="178"/>
      <c r="I132" s="181"/>
      <c r="J132" s="182">
        <f>BK132</f>
        <v>0</v>
      </c>
      <c r="K132" s="178"/>
      <c r="L132" s="183"/>
      <c r="M132" s="184"/>
      <c r="N132" s="185"/>
      <c r="O132" s="185"/>
      <c r="P132" s="186">
        <f>P133+P167+P207+P233+P238+P268+P291+P307+P322</f>
        <v>0</v>
      </c>
      <c r="Q132" s="185"/>
      <c r="R132" s="186">
        <f>R133+R167+R207+R233+R238+R268+R291+R307+R322</f>
        <v>0</v>
      </c>
      <c r="S132" s="185"/>
      <c r="T132" s="187">
        <f>T133+T167+T207+T233+T238+T268+T291+T307+T322</f>
        <v>0</v>
      </c>
      <c r="AR132" s="188" t="s">
        <v>87</v>
      </c>
      <c r="AT132" s="189" t="s">
        <v>79</v>
      </c>
      <c r="AU132" s="189" t="s">
        <v>80</v>
      </c>
      <c r="AY132" s="188" t="s">
        <v>177</v>
      </c>
      <c r="BK132" s="190">
        <f>BK133+BK167+BK207+BK233+BK238+BK268+BK291+BK307+BK322</f>
        <v>0</v>
      </c>
    </row>
    <row r="133" spans="1:65" s="12" customFormat="1" ht="22.9" customHeight="1">
      <c r="B133" s="177"/>
      <c r="C133" s="178"/>
      <c r="D133" s="179" t="s">
        <v>79</v>
      </c>
      <c r="E133" s="191" t="s">
        <v>3336</v>
      </c>
      <c r="F133" s="191" t="s">
        <v>3337</v>
      </c>
      <c r="G133" s="178"/>
      <c r="H133" s="178"/>
      <c r="I133" s="181"/>
      <c r="J133" s="192">
        <f>BK133</f>
        <v>0</v>
      </c>
      <c r="K133" s="178"/>
      <c r="L133" s="183"/>
      <c r="M133" s="184"/>
      <c r="N133" s="185"/>
      <c r="O133" s="185"/>
      <c r="P133" s="186">
        <f>SUM(P134:P166)</f>
        <v>0</v>
      </c>
      <c r="Q133" s="185"/>
      <c r="R133" s="186">
        <f>SUM(R134:R166)</f>
        <v>0</v>
      </c>
      <c r="S133" s="185"/>
      <c r="T133" s="187">
        <f>SUM(T134:T166)</f>
        <v>0</v>
      </c>
      <c r="AR133" s="188" t="s">
        <v>87</v>
      </c>
      <c r="AT133" s="189" t="s">
        <v>79</v>
      </c>
      <c r="AU133" s="189" t="s">
        <v>87</v>
      </c>
      <c r="AY133" s="188" t="s">
        <v>177</v>
      </c>
      <c r="BK133" s="190">
        <f>SUM(BK134:BK166)</f>
        <v>0</v>
      </c>
    </row>
    <row r="134" spans="1:65" s="2" customFormat="1" ht="24.2" customHeight="1">
      <c r="A134" s="35"/>
      <c r="B134" s="36"/>
      <c r="C134" s="193" t="s">
        <v>87</v>
      </c>
      <c r="D134" s="193" t="s">
        <v>180</v>
      </c>
      <c r="E134" s="194" t="s">
        <v>3338</v>
      </c>
      <c r="F134" s="195" t="s">
        <v>3339</v>
      </c>
      <c r="G134" s="196" t="s">
        <v>2076</v>
      </c>
      <c r="H134" s="197">
        <v>1</v>
      </c>
      <c r="I134" s="198"/>
      <c r="J134" s="199">
        <f t="shared" ref="J134:J166" si="0">ROUND(I134*H134,2)</f>
        <v>0</v>
      </c>
      <c r="K134" s="200"/>
      <c r="L134" s="40"/>
      <c r="M134" s="201" t="s">
        <v>1</v>
      </c>
      <c r="N134" s="202" t="s">
        <v>45</v>
      </c>
      <c r="O134" s="72"/>
      <c r="P134" s="203">
        <f t="shared" ref="P134:P166" si="1">O134*H134</f>
        <v>0</v>
      </c>
      <c r="Q134" s="203">
        <v>0</v>
      </c>
      <c r="R134" s="203">
        <f t="shared" ref="R134:R166" si="2">Q134*H134</f>
        <v>0</v>
      </c>
      <c r="S134" s="203">
        <v>0</v>
      </c>
      <c r="T134" s="204">
        <f t="shared" ref="T134:T166" si="3">S134*H134</f>
        <v>0</v>
      </c>
      <c r="U134" s="35"/>
      <c r="V134" s="35"/>
      <c r="W134" s="35"/>
      <c r="X134" s="35"/>
      <c r="Y134" s="35"/>
      <c r="Z134" s="35"/>
      <c r="AA134" s="35"/>
      <c r="AB134" s="35"/>
      <c r="AC134" s="35"/>
      <c r="AD134" s="35"/>
      <c r="AE134" s="35"/>
      <c r="AR134" s="205" t="s">
        <v>184</v>
      </c>
      <c r="AT134" s="205" t="s">
        <v>180</v>
      </c>
      <c r="AU134" s="205" t="s">
        <v>89</v>
      </c>
      <c r="AY134" s="18" t="s">
        <v>177</v>
      </c>
      <c r="BE134" s="206">
        <f t="shared" ref="BE134:BE166" si="4">IF(N134="základní",J134,0)</f>
        <v>0</v>
      </c>
      <c r="BF134" s="206">
        <f t="shared" ref="BF134:BF166" si="5">IF(N134="snížená",J134,0)</f>
        <v>0</v>
      </c>
      <c r="BG134" s="206">
        <f t="shared" ref="BG134:BG166" si="6">IF(N134="zákl. přenesená",J134,0)</f>
        <v>0</v>
      </c>
      <c r="BH134" s="206">
        <f t="shared" ref="BH134:BH166" si="7">IF(N134="sníž. přenesená",J134,0)</f>
        <v>0</v>
      </c>
      <c r="BI134" s="206">
        <f t="shared" ref="BI134:BI166" si="8">IF(N134="nulová",J134,0)</f>
        <v>0</v>
      </c>
      <c r="BJ134" s="18" t="s">
        <v>87</v>
      </c>
      <c r="BK134" s="206">
        <f t="shared" ref="BK134:BK166" si="9">ROUND(I134*H134,2)</f>
        <v>0</v>
      </c>
      <c r="BL134" s="18" t="s">
        <v>184</v>
      </c>
      <c r="BM134" s="205" t="s">
        <v>3340</v>
      </c>
    </row>
    <row r="135" spans="1:65" s="2" customFormat="1" ht="24.2" customHeight="1">
      <c r="A135" s="35"/>
      <c r="B135" s="36"/>
      <c r="C135" s="193" t="s">
        <v>89</v>
      </c>
      <c r="D135" s="193" t="s">
        <v>180</v>
      </c>
      <c r="E135" s="194" t="s">
        <v>3341</v>
      </c>
      <c r="F135" s="195" t="s">
        <v>3342</v>
      </c>
      <c r="G135" s="196" t="s">
        <v>2076</v>
      </c>
      <c r="H135" s="197">
        <v>1</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184</v>
      </c>
      <c r="AT135" s="205" t="s">
        <v>180</v>
      </c>
      <c r="AU135" s="205" t="s">
        <v>89</v>
      </c>
      <c r="AY135" s="18" t="s">
        <v>177</v>
      </c>
      <c r="BE135" s="206">
        <f t="shared" si="4"/>
        <v>0</v>
      </c>
      <c r="BF135" s="206">
        <f t="shared" si="5"/>
        <v>0</v>
      </c>
      <c r="BG135" s="206">
        <f t="shared" si="6"/>
        <v>0</v>
      </c>
      <c r="BH135" s="206">
        <f t="shared" si="7"/>
        <v>0</v>
      </c>
      <c r="BI135" s="206">
        <f t="shared" si="8"/>
        <v>0</v>
      </c>
      <c r="BJ135" s="18" t="s">
        <v>87</v>
      </c>
      <c r="BK135" s="206">
        <f t="shared" si="9"/>
        <v>0</v>
      </c>
      <c r="BL135" s="18" t="s">
        <v>184</v>
      </c>
      <c r="BM135" s="205" t="s">
        <v>3343</v>
      </c>
    </row>
    <row r="136" spans="1:65" s="2" customFormat="1" ht="24.2" customHeight="1">
      <c r="A136" s="35"/>
      <c r="B136" s="36"/>
      <c r="C136" s="193" t="s">
        <v>178</v>
      </c>
      <c r="D136" s="193" t="s">
        <v>180</v>
      </c>
      <c r="E136" s="194" t="s">
        <v>3344</v>
      </c>
      <c r="F136" s="195" t="s">
        <v>3345</v>
      </c>
      <c r="G136" s="196" t="s">
        <v>2076</v>
      </c>
      <c r="H136" s="197">
        <v>1</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184</v>
      </c>
      <c r="AT136" s="205" t="s">
        <v>180</v>
      </c>
      <c r="AU136" s="205" t="s">
        <v>89</v>
      </c>
      <c r="AY136" s="18" t="s">
        <v>177</v>
      </c>
      <c r="BE136" s="206">
        <f t="shared" si="4"/>
        <v>0</v>
      </c>
      <c r="BF136" s="206">
        <f t="shared" si="5"/>
        <v>0</v>
      </c>
      <c r="BG136" s="206">
        <f t="shared" si="6"/>
        <v>0</v>
      </c>
      <c r="BH136" s="206">
        <f t="shared" si="7"/>
        <v>0</v>
      </c>
      <c r="BI136" s="206">
        <f t="shared" si="8"/>
        <v>0</v>
      </c>
      <c r="BJ136" s="18" t="s">
        <v>87</v>
      </c>
      <c r="BK136" s="206">
        <f t="shared" si="9"/>
        <v>0</v>
      </c>
      <c r="BL136" s="18" t="s">
        <v>184</v>
      </c>
      <c r="BM136" s="205" t="s">
        <v>3346</v>
      </c>
    </row>
    <row r="137" spans="1:65" s="2" customFormat="1" ht="24.2" customHeight="1">
      <c r="A137" s="35"/>
      <c r="B137" s="36"/>
      <c r="C137" s="193" t="s">
        <v>184</v>
      </c>
      <c r="D137" s="193" t="s">
        <v>180</v>
      </c>
      <c r="E137" s="194" t="s">
        <v>3347</v>
      </c>
      <c r="F137" s="195" t="s">
        <v>3348</v>
      </c>
      <c r="G137" s="196" t="s">
        <v>2076</v>
      </c>
      <c r="H137" s="197">
        <v>1</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184</v>
      </c>
      <c r="AT137" s="205" t="s">
        <v>180</v>
      </c>
      <c r="AU137" s="205" t="s">
        <v>89</v>
      </c>
      <c r="AY137" s="18" t="s">
        <v>177</v>
      </c>
      <c r="BE137" s="206">
        <f t="shared" si="4"/>
        <v>0</v>
      </c>
      <c r="BF137" s="206">
        <f t="shared" si="5"/>
        <v>0</v>
      </c>
      <c r="BG137" s="206">
        <f t="shared" si="6"/>
        <v>0</v>
      </c>
      <c r="BH137" s="206">
        <f t="shared" si="7"/>
        <v>0</v>
      </c>
      <c r="BI137" s="206">
        <f t="shared" si="8"/>
        <v>0</v>
      </c>
      <c r="BJ137" s="18" t="s">
        <v>87</v>
      </c>
      <c r="BK137" s="206">
        <f t="shared" si="9"/>
        <v>0</v>
      </c>
      <c r="BL137" s="18" t="s">
        <v>184</v>
      </c>
      <c r="BM137" s="205" t="s">
        <v>3349</v>
      </c>
    </row>
    <row r="138" spans="1:65" s="2" customFormat="1" ht="21.75" customHeight="1">
      <c r="A138" s="35"/>
      <c r="B138" s="36"/>
      <c r="C138" s="193" t="s">
        <v>208</v>
      </c>
      <c r="D138" s="193" t="s">
        <v>180</v>
      </c>
      <c r="E138" s="194" t="s">
        <v>3350</v>
      </c>
      <c r="F138" s="195" t="s">
        <v>3351</v>
      </c>
      <c r="G138" s="196" t="s">
        <v>2076</v>
      </c>
      <c r="H138" s="197">
        <v>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184</v>
      </c>
      <c r="AT138" s="205" t="s">
        <v>180</v>
      </c>
      <c r="AU138" s="205" t="s">
        <v>89</v>
      </c>
      <c r="AY138" s="18" t="s">
        <v>177</v>
      </c>
      <c r="BE138" s="206">
        <f t="shared" si="4"/>
        <v>0</v>
      </c>
      <c r="BF138" s="206">
        <f t="shared" si="5"/>
        <v>0</v>
      </c>
      <c r="BG138" s="206">
        <f t="shared" si="6"/>
        <v>0</v>
      </c>
      <c r="BH138" s="206">
        <f t="shared" si="7"/>
        <v>0</v>
      </c>
      <c r="BI138" s="206">
        <f t="shared" si="8"/>
        <v>0</v>
      </c>
      <c r="BJ138" s="18" t="s">
        <v>87</v>
      </c>
      <c r="BK138" s="206">
        <f t="shared" si="9"/>
        <v>0</v>
      </c>
      <c r="BL138" s="18" t="s">
        <v>184</v>
      </c>
      <c r="BM138" s="205" t="s">
        <v>3352</v>
      </c>
    </row>
    <row r="139" spans="1:65" s="2" customFormat="1" ht="16.5" customHeight="1">
      <c r="A139" s="35"/>
      <c r="B139" s="36"/>
      <c r="C139" s="193" t="s">
        <v>195</v>
      </c>
      <c r="D139" s="193" t="s">
        <v>180</v>
      </c>
      <c r="E139" s="194" t="s">
        <v>3353</v>
      </c>
      <c r="F139" s="195" t="s">
        <v>3354</v>
      </c>
      <c r="G139" s="196" t="s">
        <v>2076</v>
      </c>
      <c r="H139" s="197">
        <v>5</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184</v>
      </c>
      <c r="AT139" s="205" t="s">
        <v>180</v>
      </c>
      <c r="AU139" s="205" t="s">
        <v>89</v>
      </c>
      <c r="AY139" s="18" t="s">
        <v>177</v>
      </c>
      <c r="BE139" s="206">
        <f t="shared" si="4"/>
        <v>0</v>
      </c>
      <c r="BF139" s="206">
        <f t="shared" si="5"/>
        <v>0</v>
      </c>
      <c r="BG139" s="206">
        <f t="shared" si="6"/>
        <v>0</v>
      </c>
      <c r="BH139" s="206">
        <f t="shared" si="7"/>
        <v>0</v>
      </c>
      <c r="BI139" s="206">
        <f t="shared" si="8"/>
        <v>0</v>
      </c>
      <c r="BJ139" s="18" t="s">
        <v>87</v>
      </c>
      <c r="BK139" s="206">
        <f t="shared" si="9"/>
        <v>0</v>
      </c>
      <c r="BL139" s="18" t="s">
        <v>184</v>
      </c>
      <c r="BM139" s="205" t="s">
        <v>3355</v>
      </c>
    </row>
    <row r="140" spans="1:65" s="2" customFormat="1" ht="16.5" customHeight="1">
      <c r="A140" s="35"/>
      <c r="B140" s="36"/>
      <c r="C140" s="193" t="s">
        <v>215</v>
      </c>
      <c r="D140" s="193" t="s">
        <v>180</v>
      </c>
      <c r="E140" s="194" t="s">
        <v>3356</v>
      </c>
      <c r="F140" s="195" t="s">
        <v>3357</v>
      </c>
      <c r="G140" s="196" t="s">
        <v>2076</v>
      </c>
      <c r="H140" s="197">
        <v>1</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184</v>
      </c>
      <c r="AT140" s="205" t="s">
        <v>180</v>
      </c>
      <c r="AU140" s="205" t="s">
        <v>89</v>
      </c>
      <c r="AY140" s="18" t="s">
        <v>177</v>
      </c>
      <c r="BE140" s="206">
        <f t="shared" si="4"/>
        <v>0</v>
      </c>
      <c r="BF140" s="206">
        <f t="shared" si="5"/>
        <v>0</v>
      </c>
      <c r="BG140" s="206">
        <f t="shared" si="6"/>
        <v>0</v>
      </c>
      <c r="BH140" s="206">
        <f t="shared" si="7"/>
        <v>0</v>
      </c>
      <c r="BI140" s="206">
        <f t="shared" si="8"/>
        <v>0</v>
      </c>
      <c r="BJ140" s="18" t="s">
        <v>87</v>
      </c>
      <c r="BK140" s="206">
        <f t="shared" si="9"/>
        <v>0</v>
      </c>
      <c r="BL140" s="18" t="s">
        <v>184</v>
      </c>
      <c r="BM140" s="205" t="s">
        <v>3358</v>
      </c>
    </row>
    <row r="141" spans="1:65" s="2" customFormat="1" ht="16.5" customHeight="1">
      <c r="A141" s="35"/>
      <c r="B141" s="36"/>
      <c r="C141" s="193" t="s">
        <v>219</v>
      </c>
      <c r="D141" s="193" t="s">
        <v>180</v>
      </c>
      <c r="E141" s="194" t="s">
        <v>3359</v>
      </c>
      <c r="F141" s="195" t="s">
        <v>3360</v>
      </c>
      <c r="G141" s="196" t="s">
        <v>2076</v>
      </c>
      <c r="H141" s="197">
        <v>1</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184</v>
      </c>
      <c r="AT141" s="205" t="s">
        <v>180</v>
      </c>
      <c r="AU141" s="205" t="s">
        <v>89</v>
      </c>
      <c r="AY141" s="18" t="s">
        <v>177</v>
      </c>
      <c r="BE141" s="206">
        <f t="shared" si="4"/>
        <v>0</v>
      </c>
      <c r="BF141" s="206">
        <f t="shared" si="5"/>
        <v>0</v>
      </c>
      <c r="BG141" s="206">
        <f t="shared" si="6"/>
        <v>0</v>
      </c>
      <c r="BH141" s="206">
        <f t="shared" si="7"/>
        <v>0</v>
      </c>
      <c r="BI141" s="206">
        <f t="shared" si="8"/>
        <v>0</v>
      </c>
      <c r="BJ141" s="18" t="s">
        <v>87</v>
      </c>
      <c r="BK141" s="206">
        <f t="shared" si="9"/>
        <v>0</v>
      </c>
      <c r="BL141" s="18" t="s">
        <v>184</v>
      </c>
      <c r="BM141" s="205" t="s">
        <v>3361</v>
      </c>
    </row>
    <row r="142" spans="1:65" s="2" customFormat="1" ht="16.5" customHeight="1">
      <c r="A142" s="35"/>
      <c r="B142" s="36"/>
      <c r="C142" s="193" t="s">
        <v>225</v>
      </c>
      <c r="D142" s="193" t="s">
        <v>180</v>
      </c>
      <c r="E142" s="194" t="s">
        <v>3362</v>
      </c>
      <c r="F142" s="195" t="s">
        <v>3363</v>
      </c>
      <c r="G142" s="196" t="s">
        <v>2076</v>
      </c>
      <c r="H142" s="197">
        <v>9</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184</v>
      </c>
      <c r="AT142" s="205" t="s">
        <v>180</v>
      </c>
      <c r="AU142" s="205" t="s">
        <v>89</v>
      </c>
      <c r="AY142" s="18" t="s">
        <v>177</v>
      </c>
      <c r="BE142" s="206">
        <f t="shared" si="4"/>
        <v>0</v>
      </c>
      <c r="BF142" s="206">
        <f t="shared" si="5"/>
        <v>0</v>
      </c>
      <c r="BG142" s="206">
        <f t="shared" si="6"/>
        <v>0</v>
      </c>
      <c r="BH142" s="206">
        <f t="shared" si="7"/>
        <v>0</v>
      </c>
      <c r="BI142" s="206">
        <f t="shared" si="8"/>
        <v>0</v>
      </c>
      <c r="BJ142" s="18" t="s">
        <v>87</v>
      </c>
      <c r="BK142" s="206">
        <f t="shared" si="9"/>
        <v>0</v>
      </c>
      <c r="BL142" s="18" t="s">
        <v>184</v>
      </c>
      <c r="BM142" s="205" t="s">
        <v>3364</v>
      </c>
    </row>
    <row r="143" spans="1:65" s="2" customFormat="1" ht="16.5" customHeight="1">
      <c r="A143" s="35"/>
      <c r="B143" s="36"/>
      <c r="C143" s="193" t="s">
        <v>229</v>
      </c>
      <c r="D143" s="193" t="s">
        <v>180</v>
      </c>
      <c r="E143" s="194" t="s">
        <v>3365</v>
      </c>
      <c r="F143" s="195" t="s">
        <v>3366</v>
      </c>
      <c r="G143" s="196" t="s">
        <v>2076</v>
      </c>
      <c r="H143" s="197">
        <v>4</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184</v>
      </c>
      <c r="AT143" s="205" t="s">
        <v>180</v>
      </c>
      <c r="AU143" s="205" t="s">
        <v>89</v>
      </c>
      <c r="AY143" s="18" t="s">
        <v>177</v>
      </c>
      <c r="BE143" s="206">
        <f t="shared" si="4"/>
        <v>0</v>
      </c>
      <c r="BF143" s="206">
        <f t="shared" si="5"/>
        <v>0</v>
      </c>
      <c r="BG143" s="206">
        <f t="shared" si="6"/>
        <v>0</v>
      </c>
      <c r="BH143" s="206">
        <f t="shared" si="7"/>
        <v>0</v>
      </c>
      <c r="BI143" s="206">
        <f t="shared" si="8"/>
        <v>0</v>
      </c>
      <c r="BJ143" s="18" t="s">
        <v>87</v>
      </c>
      <c r="BK143" s="206">
        <f t="shared" si="9"/>
        <v>0</v>
      </c>
      <c r="BL143" s="18" t="s">
        <v>184</v>
      </c>
      <c r="BM143" s="205" t="s">
        <v>3367</v>
      </c>
    </row>
    <row r="144" spans="1:65" s="2" customFormat="1" ht="16.5" customHeight="1">
      <c r="A144" s="35"/>
      <c r="B144" s="36"/>
      <c r="C144" s="193" t="s">
        <v>233</v>
      </c>
      <c r="D144" s="193" t="s">
        <v>180</v>
      </c>
      <c r="E144" s="194" t="s">
        <v>3368</v>
      </c>
      <c r="F144" s="195" t="s">
        <v>3369</v>
      </c>
      <c r="G144" s="196" t="s">
        <v>2076</v>
      </c>
      <c r="H144" s="197">
        <v>1</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184</v>
      </c>
      <c r="AT144" s="205" t="s">
        <v>180</v>
      </c>
      <c r="AU144" s="205" t="s">
        <v>89</v>
      </c>
      <c r="AY144" s="18" t="s">
        <v>177</v>
      </c>
      <c r="BE144" s="206">
        <f t="shared" si="4"/>
        <v>0</v>
      </c>
      <c r="BF144" s="206">
        <f t="shared" si="5"/>
        <v>0</v>
      </c>
      <c r="BG144" s="206">
        <f t="shared" si="6"/>
        <v>0</v>
      </c>
      <c r="BH144" s="206">
        <f t="shared" si="7"/>
        <v>0</v>
      </c>
      <c r="BI144" s="206">
        <f t="shared" si="8"/>
        <v>0</v>
      </c>
      <c r="BJ144" s="18" t="s">
        <v>87</v>
      </c>
      <c r="BK144" s="206">
        <f t="shared" si="9"/>
        <v>0</v>
      </c>
      <c r="BL144" s="18" t="s">
        <v>184</v>
      </c>
      <c r="BM144" s="205" t="s">
        <v>3370</v>
      </c>
    </row>
    <row r="145" spans="1:65" s="2" customFormat="1" ht="16.5" customHeight="1">
      <c r="A145" s="35"/>
      <c r="B145" s="36"/>
      <c r="C145" s="193" t="s">
        <v>8</v>
      </c>
      <c r="D145" s="193" t="s">
        <v>180</v>
      </c>
      <c r="E145" s="194" t="s">
        <v>3371</v>
      </c>
      <c r="F145" s="195" t="s">
        <v>3372</v>
      </c>
      <c r="G145" s="196" t="s">
        <v>2076</v>
      </c>
      <c r="H145" s="197">
        <v>1</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184</v>
      </c>
      <c r="AT145" s="205" t="s">
        <v>180</v>
      </c>
      <c r="AU145" s="205" t="s">
        <v>89</v>
      </c>
      <c r="AY145" s="18" t="s">
        <v>177</v>
      </c>
      <c r="BE145" s="206">
        <f t="shared" si="4"/>
        <v>0</v>
      </c>
      <c r="BF145" s="206">
        <f t="shared" si="5"/>
        <v>0</v>
      </c>
      <c r="BG145" s="206">
        <f t="shared" si="6"/>
        <v>0</v>
      </c>
      <c r="BH145" s="206">
        <f t="shared" si="7"/>
        <v>0</v>
      </c>
      <c r="BI145" s="206">
        <f t="shared" si="8"/>
        <v>0</v>
      </c>
      <c r="BJ145" s="18" t="s">
        <v>87</v>
      </c>
      <c r="BK145" s="206">
        <f t="shared" si="9"/>
        <v>0</v>
      </c>
      <c r="BL145" s="18" t="s">
        <v>184</v>
      </c>
      <c r="BM145" s="205" t="s">
        <v>3373</v>
      </c>
    </row>
    <row r="146" spans="1:65" s="2" customFormat="1" ht="16.5" customHeight="1">
      <c r="A146" s="35"/>
      <c r="B146" s="36"/>
      <c r="C146" s="193" t="s">
        <v>242</v>
      </c>
      <c r="D146" s="193" t="s">
        <v>180</v>
      </c>
      <c r="E146" s="194" t="s">
        <v>3374</v>
      </c>
      <c r="F146" s="195" t="s">
        <v>3375</v>
      </c>
      <c r="G146" s="196" t="s">
        <v>2076</v>
      </c>
      <c r="H146" s="197">
        <v>2</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184</v>
      </c>
      <c r="AT146" s="205" t="s">
        <v>180</v>
      </c>
      <c r="AU146" s="205" t="s">
        <v>89</v>
      </c>
      <c r="AY146" s="18" t="s">
        <v>177</v>
      </c>
      <c r="BE146" s="206">
        <f t="shared" si="4"/>
        <v>0</v>
      </c>
      <c r="BF146" s="206">
        <f t="shared" si="5"/>
        <v>0</v>
      </c>
      <c r="BG146" s="206">
        <f t="shared" si="6"/>
        <v>0</v>
      </c>
      <c r="BH146" s="206">
        <f t="shared" si="7"/>
        <v>0</v>
      </c>
      <c r="BI146" s="206">
        <f t="shared" si="8"/>
        <v>0</v>
      </c>
      <c r="BJ146" s="18" t="s">
        <v>87</v>
      </c>
      <c r="BK146" s="206">
        <f t="shared" si="9"/>
        <v>0</v>
      </c>
      <c r="BL146" s="18" t="s">
        <v>184</v>
      </c>
      <c r="BM146" s="205" t="s">
        <v>3376</v>
      </c>
    </row>
    <row r="147" spans="1:65" s="2" customFormat="1" ht="16.5" customHeight="1">
      <c r="A147" s="35"/>
      <c r="B147" s="36"/>
      <c r="C147" s="193" t="s">
        <v>248</v>
      </c>
      <c r="D147" s="193" t="s">
        <v>180</v>
      </c>
      <c r="E147" s="194" t="s">
        <v>3377</v>
      </c>
      <c r="F147" s="195" t="s">
        <v>3378</v>
      </c>
      <c r="G147" s="196" t="s">
        <v>2076</v>
      </c>
      <c r="H147" s="197">
        <v>1</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184</v>
      </c>
      <c r="AT147" s="205" t="s">
        <v>180</v>
      </c>
      <c r="AU147" s="205" t="s">
        <v>89</v>
      </c>
      <c r="AY147" s="18" t="s">
        <v>177</v>
      </c>
      <c r="BE147" s="206">
        <f t="shared" si="4"/>
        <v>0</v>
      </c>
      <c r="BF147" s="206">
        <f t="shared" si="5"/>
        <v>0</v>
      </c>
      <c r="BG147" s="206">
        <f t="shared" si="6"/>
        <v>0</v>
      </c>
      <c r="BH147" s="206">
        <f t="shared" si="7"/>
        <v>0</v>
      </c>
      <c r="BI147" s="206">
        <f t="shared" si="8"/>
        <v>0</v>
      </c>
      <c r="BJ147" s="18" t="s">
        <v>87</v>
      </c>
      <c r="BK147" s="206">
        <f t="shared" si="9"/>
        <v>0</v>
      </c>
      <c r="BL147" s="18" t="s">
        <v>184</v>
      </c>
      <c r="BM147" s="205" t="s">
        <v>3379</v>
      </c>
    </row>
    <row r="148" spans="1:65" s="2" customFormat="1" ht="21.75" customHeight="1">
      <c r="A148" s="35"/>
      <c r="B148" s="36"/>
      <c r="C148" s="193" t="s">
        <v>254</v>
      </c>
      <c r="D148" s="193" t="s">
        <v>180</v>
      </c>
      <c r="E148" s="194" t="s">
        <v>3380</v>
      </c>
      <c r="F148" s="195" t="s">
        <v>3381</v>
      </c>
      <c r="G148" s="196" t="s">
        <v>2076</v>
      </c>
      <c r="H148" s="197">
        <v>1</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184</v>
      </c>
      <c r="AT148" s="205" t="s">
        <v>180</v>
      </c>
      <c r="AU148" s="205" t="s">
        <v>89</v>
      </c>
      <c r="AY148" s="18" t="s">
        <v>177</v>
      </c>
      <c r="BE148" s="206">
        <f t="shared" si="4"/>
        <v>0</v>
      </c>
      <c r="BF148" s="206">
        <f t="shared" si="5"/>
        <v>0</v>
      </c>
      <c r="BG148" s="206">
        <f t="shared" si="6"/>
        <v>0</v>
      </c>
      <c r="BH148" s="206">
        <f t="shared" si="7"/>
        <v>0</v>
      </c>
      <c r="BI148" s="206">
        <f t="shared" si="8"/>
        <v>0</v>
      </c>
      <c r="BJ148" s="18" t="s">
        <v>87</v>
      </c>
      <c r="BK148" s="206">
        <f t="shared" si="9"/>
        <v>0</v>
      </c>
      <c r="BL148" s="18" t="s">
        <v>184</v>
      </c>
      <c r="BM148" s="205" t="s">
        <v>3382</v>
      </c>
    </row>
    <row r="149" spans="1:65" s="2" customFormat="1" ht="16.5" customHeight="1">
      <c r="A149" s="35"/>
      <c r="B149" s="36"/>
      <c r="C149" s="193" t="s">
        <v>193</v>
      </c>
      <c r="D149" s="193" t="s">
        <v>180</v>
      </c>
      <c r="E149" s="194" t="s">
        <v>3383</v>
      </c>
      <c r="F149" s="195" t="s">
        <v>3384</v>
      </c>
      <c r="G149" s="196" t="s">
        <v>251</v>
      </c>
      <c r="H149" s="197">
        <v>1</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184</v>
      </c>
      <c r="AT149" s="205" t="s">
        <v>180</v>
      </c>
      <c r="AU149" s="205" t="s">
        <v>89</v>
      </c>
      <c r="AY149" s="18" t="s">
        <v>177</v>
      </c>
      <c r="BE149" s="206">
        <f t="shared" si="4"/>
        <v>0</v>
      </c>
      <c r="BF149" s="206">
        <f t="shared" si="5"/>
        <v>0</v>
      </c>
      <c r="BG149" s="206">
        <f t="shared" si="6"/>
        <v>0</v>
      </c>
      <c r="BH149" s="206">
        <f t="shared" si="7"/>
        <v>0</v>
      </c>
      <c r="BI149" s="206">
        <f t="shared" si="8"/>
        <v>0</v>
      </c>
      <c r="BJ149" s="18" t="s">
        <v>87</v>
      </c>
      <c r="BK149" s="206">
        <f t="shared" si="9"/>
        <v>0</v>
      </c>
      <c r="BL149" s="18" t="s">
        <v>184</v>
      </c>
      <c r="BM149" s="205" t="s">
        <v>3385</v>
      </c>
    </row>
    <row r="150" spans="1:65" s="2" customFormat="1" ht="24.2" customHeight="1">
      <c r="A150" s="35"/>
      <c r="B150" s="36"/>
      <c r="C150" s="193" t="s">
        <v>260</v>
      </c>
      <c r="D150" s="193" t="s">
        <v>180</v>
      </c>
      <c r="E150" s="194" t="s">
        <v>3386</v>
      </c>
      <c r="F150" s="195" t="s">
        <v>3387</v>
      </c>
      <c r="G150" s="196" t="s">
        <v>251</v>
      </c>
      <c r="H150" s="197">
        <v>8</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184</v>
      </c>
      <c r="AT150" s="205" t="s">
        <v>180</v>
      </c>
      <c r="AU150" s="205" t="s">
        <v>89</v>
      </c>
      <c r="AY150" s="18" t="s">
        <v>177</v>
      </c>
      <c r="BE150" s="206">
        <f t="shared" si="4"/>
        <v>0</v>
      </c>
      <c r="BF150" s="206">
        <f t="shared" si="5"/>
        <v>0</v>
      </c>
      <c r="BG150" s="206">
        <f t="shared" si="6"/>
        <v>0</v>
      </c>
      <c r="BH150" s="206">
        <f t="shared" si="7"/>
        <v>0</v>
      </c>
      <c r="BI150" s="206">
        <f t="shared" si="8"/>
        <v>0</v>
      </c>
      <c r="BJ150" s="18" t="s">
        <v>87</v>
      </c>
      <c r="BK150" s="206">
        <f t="shared" si="9"/>
        <v>0</v>
      </c>
      <c r="BL150" s="18" t="s">
        <v>184</v>
      </c>
      <c r="BM150" s="205" t="s">
        <v>3388</v>
      </c>
    </row>
    <row r="151" spans="1:65" s="2" customFormat="1" ht="21.75" customHeight="1">
      <c r="A151" s="35"/>
      <c r="B151" s="36"/>
      <c r="C151" s="193" t="s">
        <v>264</v>
      </c>
      <c r="D151" s="193" t="s">
        <v>180</v>
      </c>
      <c r="E151" s="194" t="s">
        <v>3389</v>
      </c>
      <c r="F151" s="195" t="s">
        <v>3390</v>
      </c>
      <c r="G151" s="196" t="s">
        <v>251</v>
      </c>
      <c r="H151" s="197">
        <v>10</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184</v>
      </c>
      <c r="AT151" s="205" t="s">
        <v>180</v>
      </c>
      <c r="AU151" s="205" t="s">
        <v>89</v>
      </c>
      <c r="AY151" s="18" t="s">
        <v>177</v>
      </c>
      <c r="BE151" s="206">
        <f t="shared" si="4"/>
        <v>0</v>
      </c>
      <c r="BF151" s="206">
        <f t="shared" si="5"/>
        <v>0</v>
      </c>
      <c r="BG151" s="206">
        <f t="shared" si="6"/>
        <v>0</v>
      </c>
      <c r="BH151" s="206">
        <f t="shared" si="7"/>
        <v>0</v>
      </c>
      <c r="BI151" s="206">
        <f t="shared" si="8"/>
        <v>0</v>
      </c>
      <c r="BJ151" s="18" t="s">
        <v>87</v>
      </c>
      <c r="BK151" s="206">
        <f t="shared" si="9"/>
        <v>0</v>
      </c>
      <c r="BL151" s="18" t="s">
        <v>184</v>
      </c>
      <c r="BM151" s="205" t="s">
        <v>3391</v>
      </c>
    </row>
    <row r="152" spans="1:65" s="2" customFormat="1" ht="21.75" customHeight="1">
      <c r="A152" s="35"/>
      <c r="B152" s="36"/>
      <c r="C152" s="193" t="s">
        <v>268</v>
      </c>
      <c r="D152" s="193" t="s">
        <v>180</v>
      </c>
      <c r="E152" s="194" t="s">
        <v>3392</v>
      </c>
      <c r="F152" s="195" t="s">
        <v>3393</v>
      </c>
      <c r="G152" s="196" t="s">
        <v>251</v>
      </c>
      <c r="H152" s="197">
        <v>30</v>
      </c>
      <c r="I152" s="198"/>
      <c r="J152" s="199">
        <f t="shared" si="0"/>
        <v>0</v>
      </c>
      <c r="K152" s="200"/>
      <c r="L152" s="40"/>
      <c r="M152" s="201" t="s">
        <v>1</v>
      </c>
      <c r="N152" s="202" t="s">
        <v>45</v>
      </c>
      <c r="O152" s="72"/>
      <c r="P152" s="203">
        <f t="shared" si="1"/>
        <v>0</v>
      </c>
      <c r="Q152" s="203">
        <v>0</v>
      </c>
      <c r="R152" s="203">
        <f t="shared" si="2"/>
        <v>0</v>
      </c>
      <c r="S152" s="203">
        <v>0</v>
      </c>
      <c r="T152" s="204">
        <f t="shared" si="3"/>
        <v>0</v>
      </c>
      <c r="U152" s="35"/>
      <c r="V152" s="35"/>
      <c r="W152" s="35"/>
      <c r="X152" s="35"/>
      <c r="Y152" s="35"/>
      <c r="Z152" s="35"/>
      <c r="AA152" s="35"/>
      <c r="AB152" s="35"/>
      <c r="AC152" s="35"/>
      <c r="AD152" s="35"/>
      <c r="AE152" s="35"/>
      <c r="AR152" s="205" t="s">
        <v>184</v>
      </c>
      <c r="AT152" s="205" t="s">
        <v>180</v>
      </c>
      <c r="AU152" s="205" t="s">
        <v>89</v>
      </c>
      <c r="AY152" s="18" t="s">
        <v>177</v>
      </c>
      <c r="BE152" s="206">
        <f t="shared" si="4"/>
        <v>0</v>
      </c>
      <c r="BF152" s="206">
        <f t="shared" si="5"/>
        <v>0</v>
      </c>
      <c r="BG152" s="206">
        <f t="shared" si="6"/>
        <v>0</v>
      </c>
      <c r="BH152" s="206">
        <f t="shared" si="7"/>
        <v>0</v>
      </c>
      <c r="BI152" s="206">
        <f t="shared" si="8"/>
        <v>0</v>
      </c>
      <c r="BJ152" s="18" t="s">
        <v>87</v>
      </c>
      <c r="BK152" s="206">
        <f t="shared" si="9"/>
        <v>0</v>
      </c>
      <c r="BL152" s="18" t="s">
        <v>184</v>
      </c>
      <c r="BM152" s="205" t="s">
        <v>3394</v>
      </c>
    </row>
    <row r="153" spans="1:65" s="2" customFormat="1" ht="21.75" customHeight="1">
      <c r="A153" s="35"/>
      <c r="B153" s="36"/>
      <c r="C153" s="193" t="s">
        <v>272</v>
      </c>
      <c r="D153" s="193" t="s">
        <v>180</v>
      </c>
      <c r="E153" s="194" t="s">
        <v>3395</v>
      </c>
      <c r="F153" s="195" t="s">
        <v>3396</v>
      </c>
      <c r="G153" s="196" t="s">
        <v>251</v>
      </c>
      <c r="H153" s="197">
        <v>52</v>
      </c>
      <c r="I153" s="198"/>
      <c r="J153" s="199">
        <f t="shared" si="0"/>
        <v>0</v>
      </c>
      <c r="K153" s="200"/>
      <c r="L153" s="40"/>
      <c r="M153" s="201" t="s">
        <v>1</v>
      </c>
      <c r="N153" s="202" t="s">
        <v>45</v>
      </c>
      <c r="O153" s="72"/>
      <c r="P153" s="203">
        <f t="shared" si="1"/>
        <v>0</v>
      </c>
      <c r="Q153" s="203">
        <v>0</v>
      </c>
      <c r="R153" s="203">
        <f t="shared" si="2"/>
        <v>0</v>
      </c>
      <c r="S153" s="203">
        <v>0</v>
      </c>
      <c r="T153" s="204">
        <f t="shared" si="3"/>
        <v>0</v>
      </c>
      <c r="U153" s="35"/>
      <c r="V153" s="35"/>
      <c r="W153" s="35"/>
      <c r="X153" s="35"/>
      <c r="Y153" s="35"/>
      <c r="Z153" s="35"/>
      <c r="AA153" s="35"/>
      <c r="AB153" s="35"/>
      <c r="AC153" s="35"/>
      <c r="AD153" s="35"/>
      <c r="AE153" s="35"/>
      <c r="AR153" s="205" t="s">
        <v>184</v>
      </c>
      <c r="AT153" s="205" t="s">
        <v>180</v>
      </c>
      <c r="AU153" s="205" t="s">
        <v>89</v>
      </c>
      <c r="AY153" s="18" t="s">
        <v>177</v>
      </c>
      <c r="BE153" s="206">
        <f t="shared" si="4"/>
        <v>0</v>
      </c>
      <c r="BF153" s="206">
        <f t="shared" si="5"/>
        <v>0</v>
      </c>
      <c r="BG153" s="206">
        <f t="shared" si="6"/>
        <v>0</v>
      </c>
      <c r="BH153" s="206">
        <f t="shared" si="7"/>
        <v>0</v>
      </c>
      <c r="BI153" s="206">
        <f t="shared" si="8"/>
        <v>0</v>
      </c>
      <c r="BJ153" s="18" t="s">
        <v>87</v>
      </c>
      <c r="BK153" s="206">
        <f t="shared" si="9"/>
        <v>0</v>
      </c>
      <c r="BL153" s="18" t="s">
        <v>184</v>
      </c>
      <c r="BM153" s="205" t="s">
        <v>3397</v>
      </c>
    </row>
    <row r="154" spans="1:65" s="2" customFormat="1" ht="21.75" customHeight="1">
      <c r="A154" s="35"/>
      <c r="B154" s="36"/>
      <c r="C154" s="193" t="s">
        <v>7</v>
      </c>
      <c r="D154" s="193" t="s">
        <v>180</v>
      </c>
      <c r="E154" s="194" t="s">
        <v>3398</v>
      </c>
      <c r="F154" s="195" t="s">
        <v>3399</v>
      </c>
      <c r="G154" s="196" t="s">
        <v>251</v>
      </c>
      <c r="H154" s="197">
        <v>10</v>
      </c>
      <c r="I154" s="198"/>
      <c r="J154" s="199">
        <f t="shared" si="0"/>
        <v>0</v>
      </c>
      <c r="K154" s="200"/>
      <c r="L154" s="40"/>
      <c r="M154" s="201" t="s">
        <v>1</v>
      </c>
      <c r="N154" s="202" t="s">
        <v>45</v>
      </c>
      <c r="O154" s="72"/>
      <c r="P154" s="203">
        <f t="shared" si="1"/>
        <v>0</v>
      </c>
      <c r="Q154" s="203">
        <v>0</v>
      </c>
      <c r="R154" s="203">
        <f t="shared" si="2"/>
        <v>0</v>
      </c>
      <c r="S154" s="203">
        <v>0</v>
      </c>
      <c r="T154" s="204">
        <f t="shared" si="3"/>
        <v>0</v>
      </c>
      <c r="U154" s="35"/>
      <c r="V154" s="35"/>
      <c r="W154" s="35"/>
      <c r="X154" s="35"/>
      <c r="Y154" s="35"/>
      <c r="Z154" s="35"/>
      <c r="AA154" s="35"/>
      <c r="AB154" s="35"/>
      <c r="AC154" s="35"/>
      <c r="AD154" s="35"/>
      <c r="AE154" s="35"/>
      <c r="AR154" s="205" t="s">
        <v>184</v>
      </c>
      <c r="AT154" s="205" t="s">
        <v>180</v>
      </c>
      <c r="AU154" s="205" t="s">
        <v>89</v>
      </c>
      <c r="AY154" s="18" t="s">
        <v>177</v>
      </c>
      <c r="BE154" s="206">
        <f t="shared" si="4"/>
        <v>0</v>
      </c>
      <c r="BF154" s="206">
        <f t="shared" si="5"/>
        <v>0</v>
      </c>
      <c r="BG154" s="206">
        <f t="shared" si="6"/>
        <v>0</v>
      </c>
      <c r="BH154" s="206">
        <f t="shared" si="7"/>
        <v>0</v>
      </c>
      <c r="BI154" s="206">
        <f t="shared" si="8"/>
        <v>0</v>
      </c>
      <c r="BJ154" s="18" t="s">
        <v>87</v>
      </c>
      <c r="BK154" s="206">
        <f t="shared" si="9"/>
        <v>0</v>
      </c>
      <c r="BL154" s="18" t="s">
        <v>184</v>
      </c>
      <c r="BM154" s="205" t="s">
        <v>3400</v>
      </c>
    </row>
    <row r="155" spans="1:65" s="2" customFormat="1" ht="21.75" customHeight="1">
      <c r="A155" s="35"/>
      <c r="B155" s="36"/>
      <c r="C155" s="193" t="s">
        <v>285</v>
      </c>
      <c r="D155" s="193" t="s">
        <v>180</v>
      </c>
      <c r="E155" s="194" t="s">
        <v>3401</v>
      </c>
      <c r="F155" s="195" t="s">
        <v>3402</v>
      </c>
      <c r="G155" s="196" t="s">
        <v>251</v>
      </c>
      <c r="H155" s="197">
        <v>1</v>
      </c>
      <c r="I155" s="198"/>
      <c r="J155" s="199">
        <f t="shared" si="0"/>
        <v>0</v>
      </c>
      <c r="K155" s="200"/>
      <c r="L155" s="40"/>
      <c r="M155" s="201" t="s">
        <v>1</v>
      </c>
      <c r="N155" s="202" t="s">
        <v>45</v>
      </c>
      <c r="O155" s="72"/>
      <c r="P155" s="203">
        <f t="shared" si="1"/>
        <v>0</v>
      </c>
      <c r="Q155" s="203">
        <v>0</v>
      </c>
      <c r="R155" s="203">
        <f t="shared" si="2"/>
        <v>0</v>
      </c>
      <c r="S155" s="203">
        <v>0</v>
      </c>
      <c r="T155" s="204">
        <f t="shared" si="3"/>
        <v>0</v>
      </c>
      <c r="U155" s="35"/>
      <c r="V155" s="35"/>
      <c r="W155" s="35"/>
      <c r="X155" s="35"/>
      <c r="Y155" s="35"/>
      <c r="Z155" s="35"/>
      <c r="AA155" s="35"/>
      <c r="AB155" s="35"/>
      <c r="AC155" s="35"/>
      <c r="AD155" s="35"/>
      <c r="AE155" s="35"/>
      <c r="AR155" s="205" t="s">
        <v>184</v>
      </c>
      <c r="AT155" s="205" t="s">
        <v>180</v>
      </c>
      <c r="AU155" s="205" t="s">
        <v>89</v>
      </c>
      <c r="AY155" s="18" t="s">
        <v>177</v>
      </c>
      <c r="BE155" s="206">
        <f t="shared" si="4"/>
        <v>0</v>
      </c>
      <c r="BF155" s="206">
        <f t="shared" si="5"/>
        <v>0</v>
      </c>
      <c r="BG155" s="206">
        <f t="shared" si="6"/>
        <v>0</v>
      </c>
      <c r="BH155" s="206">
        <f t="shared" si="7"/>
        <v>0</v>
      </c>
      <c r="BI155" s="206">
        <f t="shared" si="8"/>
        <v>0</v>
      </c>
      <c r="BJ155" s="18" t="s">
        <v>87</v>
      </c>
      <c r="BK155" s="206">
        <f t="shared" si="9"/>
        <v>0</v>
      </c>
      <c r="BL155" s="18" t="s">
        <v>184</v>
      </c>
      <c r="BM155" s="205" t="s">
        <v>3403</v>
      </c>
    </row>
    <row r="156" spans="1:65" s="2" customFormat="1" ht="16.5" customHeight="1">
      <c r="A156" s="35"/>
      <c r="B156" s="36"/>
      <c r="C156" s="193" t="s">
        <v>290</v>
      </c>
      <c r="D156" s="193" t="s">
        <v>180</v>
      </c>
      <c r="E156" s="194" t="s">
        <v>3404</v>
      </c>
      <c r="F156" s="195" t="s">
        <v>3405</v>
      </c>
      <c r="G156" s="196" t="s">
        <v>251</v>
      </c>
      <c r="H156" s="197">
        <v>20</v>
      </c>
      <c r="I156" s="198"/>
      <c r="J156" s="199">
        <f t="shared" si="0"/>
        <v>0</v>
      </c>
      <c r="K156" s="200"/>
      <c r="L156" s="40"/>
      <c r="M156" s="201" t="s">
        <v>1</v>
      </c>
      <c r="N156" s="202" t="s">
        <v>45</v>
      </c>
      <c r="O156" s="72"/>
      <c r="P156" s="203">
        <f t="shared" si="1"/>
        <v>0</v>
      </c>
      <c r="Q156" s="203">
        <v>0</v>
      </c>
      <c r="R156" s="203">
        <f t="shared" si="2"/>
        <v>0</v>
      </c>
      <c r="S156" s="203">
        <v>0</v>
      </c>
      <c r="T156" s="204">
        <f t="shared" si="3"/>
        <v>0</v>
      </c>
      <c r="U156" s="35"/>
      <c r="V156" s="35"/>
      <c r="W156" s="35"/>
      <c r="X156" s="35"/>
      <c r="Y156" s="35"/>
      <c r="Z156" s="35"/>
      <c r="AA156" s="35"/>
      <c r="AB156" s="35"/>
      <c r="AC156" s="35"/>
      <c r="AD156" s="35"/>
      <c r="AE156" s="35"/>
      <c r="AR156" s="205" t="s">
        <v>184</v>
      </c>
      <c r="AT156" s="205" t="s">
        <v>180</v>
      </c>
      <c r="AU156" s="205" t="s">
        <v>89</v>
      </c>
      <c r="AY156" s="18" t="s">
        <v>177</v>
      </c>
      <c r="BE156" s="206">
        <f t="shared" si="4"/>
        <v>0</v>
      </c>
      <c r="BF156" s="206">
        <f t="shared" si="5"/>
        <v>0</v>
      </c>
      <c r="BG156" s="206">
        <f t="shared" si="6"/>
        <v>0</v>
      </c>
      <c r="BH156" s="206">
        <f t="shared" si="7"/>
        <v>0</v>
      </c>
      <c r="BI156" s="206">
        <f t="shared" si="8"/>
        <v>0</v>
      </c>
      <c r="BJ156" s="18" t="s">
        <v>87</v>
      </c>
      <c r="BK156" s="206">
        <f t="shared" si="9"/>
        <v>0</v>
      </c>
      <c r="BL156" s="18" t="s">
        <v>184</v>
      </c>
      <c r="BM156" s="205" t="s">
        <v>3406</v>
      </c>
    </row>
    <row r="157" spans="1:65" s="2" customFormat="1" ht="16.5" customHeight="1">
      <c r="A157" s="35"/>
      <c r="B157" s="36"/>
      <c r="C157" s="193" t="s">
        <v>296</v>
      </c>
      <c r="D157" s="193" t="s">
        <v>180</v>
      </c>
      <c r="E157" s="194" t="s">
        <v>3407</v>
      </c>
      <c r="F157" s="195" t="s">
        <v>3408</v>
      </c>
      <c r="G157" s="196" t="s">
        <v>2076</v>
      </c>
      <c r="H157" s="197">
        <v>1</v>
      </c>
      <c r="I157" s="198"/>
      <c r="J157" s="199">
        <f t="shared" si="0"/>
        <v>0</v>
      </c>
      <c r="K157" s="200"/>
      <c r="L157" s="40"/>
      <c r="M157" s="201" t="s">
        <v>1</v>
      </c>
      <c r="N157" s="202" t="s">
        <v>45</v>
      </c>
      <c r="O157" s="72"/>
      <c r="P157" s="203">
        <f t="shared" si="1"/>
        <v>0</v>
      </c>
      <c r="Q157" s="203">
        <v>0</v>
      </c>
      <c r="R157" s="203">
        <f t="shared" si="2"/>
        <v>0</v>
      </c>
      <c r="S157" s="203">
        <v>0</v>
      </c>
      <c r="T157" s="204">
        <f t="shared" si="3"/>
        <v>0</v>
      </c>
      <c r="U157" s="35"/>
      <c r="V157" s="35"/>
      <c r="W157" s="35"/>
      <c r="X157" s="35"/>
      <c r="Y157" s="35"/>
      <c r="Z157" s="35"/>
      <c r="AA157" s="35"/>
      <c r="AB157" s="35"/>
      <c r="AC157" s="35"/>
      <c r="AD157" s="35"/>
      <c r="AE157" s="35"/>
      <c r="AR157" s="205" t="s">
        <v>184</v>
      </c>
      <c r="AT157" s="205" t="s">
        <v>180</v>
      </c>
      <c r="AU157" s="205" t="s">
        <v>89</v>
      </c>
      <c r="AY157" s="18" t="s">
        <v>177</v>
      </c>
      <c r="BE157" s="206">
        <f t="shared" si="4"/>
        <v>0</v>
      </c>
      <c r="BF157" s="206">
        <f t="shared" si="5"/>
        <v>0</v>
      </c>
      <c r="BG157" s="206">
        <f t="shared" si="6"/>
        <v>0</v>
      </c>
      <c r="BH157" s="206">
        <f t="shared" si="7"/>
        <v>0</v>
      </c>
      <c r="BI157" s="206">
        <f t="shared" si="8"/>
        <v>0</v>
      </c>
      <c r="BJ157" s="18" t="s">
        <v>87</v>
      </c>
      <c r="BK157" s="206">
        <f t="shared" si="9"/>
        <v>0</v>
      </c>
      <c r="BL157" s="18" t="s">
        <v>184</v>
      </c>
      <c r="BM157" s="205" t="s">
        <v>3409</v>
      </c>
    </row>
    <row r="158" spans="1:65" s="2" customFormat="1" ht="21.75" customHeight="1">
      <c r="A158" s="35"/>
      <c r="B158" s="36"/>
      <c r="C158" s="193" t="s">
        <v>301</v>
      </c>
      <c r="D158" s="193" t="s">
        <v>180</v>
      </c>
      <c r="E158" s="194" t="s">
        <v>3410</v>
      </c>
      <c r="F158" s="195" t="s">
        <v>3411</v>
      </c>
      <c r="G158" s="196" t="s">
        <v>199</v>
      </c>
      <c r="H158" s="197">
        <v>67</v>
      </c>
      <c r="I158" s="198"/>
      <c r="J158" s="199">
        <f t="shared" si="0"/>
        <v>0</v>
      </c>
      <c r="K158" s="200"/>
      <c r="L158" s="40"/>
      <c r="M158" s="201" t="s">
        <v>1</v>
      </c>
      <c r="N158" s="202" t="s">
        <v>45</v>
      </c>
      <c r="O158" s="72"/>
      <c r="P158" s="203">
        <f t="shared" si="1"/>
        <v>0</v>
      </c>
      <c r="Q158" s="203">
        <v>0</v>
      </c>
      <c r="R158" s="203">
        <f t="shared" si="2"/>
        <v>0</v>
      </c>
      <c r="S158" s="203">
        <v>0</v>
      </c>
      <c r="T158" s="204">
        <f t="shared" si="3"/>
        <v>0</v>
      </c>
      <c r="U158" s="35"/>
      <c r="V158" s="35"/>
      <c r="W158" s="35"/>
      <c r="X158" s="35"/>
      <c r="Y158" s="35"/>
      <c r="Z158" s="35"/>
      <c r="AA158" s="35"/>
      <c r="AB158" s="35"/>
      <c r="AC158" s="35"/>
      <c r="AD158" s="35"/>
      <c r="AE158" s="35"/>
      <c r="AR158" s="205" t="s">
        <v>184</v>
      </c>
      <c r="AT158" s="205" t="s">
        <v>180</v>
      </c>
      <c r="AU158" s="205" t="s">
        <v>89</v>
      </c>
      <c r="AY158" s="18" t="s">
        <v>177</v>
      </c>
      <c r="BE158" s="206">
        <f t="shared" si="4"/>
        <v>0</v>
      </c>
      <c r="BF158" s="206">
        <f t="shared" si="5"/>
        <v>0</v>
      </c>
      <c r="BG158" s="206">
        <f t="shared" si="6"/>
        <v>0</v>
      </c>
      <c r="BH158" s="206">
        <f t="shared" si="7"/>
        <v>0</v>
      </c>
      <c r="BI158" s="206">
        <f t="shared" si="8"/>
        <v>0</v>
      </c>
      <c r="BJ158" s="18" t="s">
        <v>87</v>
      </c>
      <c r="BK158" s="206">
        <f t="shared" si="9"/>
        <v>0</v>
      </c>
      <c r="BL158" s="18" t="s">
        <v>184</v>
      </c>
      <c r="BM158" s="205" t="s">
        <v>3412</v>
      </c>
    </row>
    <row r="159" spans="1:65" s="2" customFormat="1" ht="16.5" customHeight="1">
      <c r="A159" s="35"/>
      <c r="B159" s="36"/>
      <c r="C159" s="193" t="s">
        <v>305</v>
      </c>
      <c r="D159" s="193" t="s">
        <v>180</v>
      </c>
      <c r="E159" s="194" t="s">
        <v>3413</v>
      </c>
      <c r="F159" s="195" t="s">
        <v>3414</v>
      </c>
      <c r="G159" s="196" t="s">
        <v>651</v>
      </c>
      <c r="H159" s="197">
        <v>100</v>
      </c>
      <c r="I159" s="198"/>
      <c r="J159" s="199">
        <f t="shared" si="0"/>
        <v>0</v>
      </c>
      <c r="K159" s="200"/>
      <c r="L159" s="40"/>
      <c r="M159" s="201" t="s">
        <v>1</v>
      </c>
      <c r="N159" s="202" t="s">
        <v>45</v>
      </c>
      <c r="O159" s="72"/>
      <c r="P159" s="203">
        <f t="shared" si="1"/>
        <v>0</v>
      </c>
      <c r="Q159" s="203">
        <v>0</v>
      </c>
      <c r="R159" s="203">
        <f t="shared" si="2"/>
        <v>0</v>
      </c>
      <c r="S159" s="203">
        <v>0</v>
      </c>
      <c r="T159" s="204">
        <f t="shared" si="3"/>
        <v>0</v>
      </c>
      <c r="U159" s="35"/>
      <c r="V159" s="35"/>
      <c r="W159" s="35"/>
      <c r="X159" s="35"/>
      <c r="Y159" s="35"/>
      <c r="Z159" s="35"/>
      <c r="AA159" s="35"/>
      <c r="AB159" s="35"/>
      <c r="AC159" s="35"/>
      <c r="AD159" s="35"/>
      <c r="AE159" s="35"/>
      <c r="AR159" s="205" t="s">
        <v>184</v>
      </c>
      <c r="AT159" s="205" t="s">
        <v>180</v>
      </c>
      <c r="AU159" s="205" t="s">
        <v>89</v>
      </c>
      <c r="AY159" s="18" t="s">
        <v>177</v>
      </c>
      <c r="BE159" s="206">
        <f t="shared" si="4"/>
        <v>0</v>
      </c>
      <c r="BF159" s="206">
        <f t="shared" si="5"/>
        <v>0</v>
      </c>
      <c r="BG159" s="206">
        <f t="shared" si="6"/>
        <v>0</v>
      </c>
      <c r="BH159" s="206">
        <f t="shared" si="7"/>
        <v>0</v>
      </c>
      <c r="BI159" s="206">
        <f t="shared" si="8"/>
        <v>0</v>
      </c>
      <c r="BJ159" s="18" t="s">
        <v>87</v>
      </c>
      <c r="BK159" s="206">
        <f t="shared" si="9"/>
        <v>0</v>
      </c>
      <c r="BL159" s="18" t="s">
        <v>184</v>
      </c>
      <c r="BM159" s="205" t="s">
        <v>3415</v>
      </c>
    </row>
    <row r="160" spans="1:65" s="2" customFormat="1" ht="24.2" customHeight="1">
      <c r="A160" s="35"/>
      <c r="B160" s="36"/>
      <c r="C160" s="193" t="s">
        <v>312</v>
      </c>
      <c r="D160" s="193" t="s">
        <v>180</v>
      </c>
      <c r="E160" s="194" t="s">
        <v>3416</v>
      </c>
      <c r="F160" s="195" t="s">
        <v>3417</v>
      </c>
      <c r="G160" s="196" t="s">
        <v>2076</v>
      </c>
      <c r="H160" s="197">
        <v>1</v>
      </c>
      <c r="I160" s="198"/>
      <c r="J160" s="199">
        <f t="shared" si="0"/>
        <v>0</v>
      </c>
      <c r="K160" s="200"/>
      <c r="L160" s="40"/>
      <c r="M160" s="201" t="s">
        <v>1</v>
      </c>
      <c r="N160" s="202" t="s">
        <v>45</v>
      </c>
      <c r="O160" s="72"/>
      <c r="P160" s="203">
        <f t="shared" si="1"/>
        <v>0</v>
      </c>
      <c r="Q160" s="203">
        <v>0</v>
      </c>
      <c r="R160" s="203">
        <f t="shared" si="2"/>
        <v>0</v>
      </c>
      <c r="S160" s="203">
        <v>0</v>
      </c>
      <c r="T160" s="204">
        <f t="shared" si="3"/>
        <v>0</v>
      </c>
      <c r="U160" s="35"/>
      <c r="V160" s="35"/>
      <c r="W160" s="35"/>
      <c r="X160" s="35"/>
      <c r="Y160" s="35"/>
      <c r="Z160" s="35"/>
      <c r="AA160" s="35"/>
      <c r="AB160" s="35"/>
      <c r="AC160" s="35"/>
      <c r="AD160" s="35"/>
      <c r="AE160" s="35"/>
      <c r="AR160" s="205" t="s">
        <v>184</v>
      </c>
      <c r="AT160" s="205" t="s">
        <v>180</v>
      </c>
      <c r="AU160" s="205" t="s">
        <v>89</v>
      </c>
      <c r="AY160" s="18" t="s">
        <v>177</v>
      </c>
      <c r="BE160" s="206">
        <f t="shared" si="4"/>
        <v>0</v>
      </c>
      <c r="BF160" s="206">
        <f t="shared" si="5"/>
        <v>0</v>
      </c>
      <c r="BG160" s="206">
        <f t="shared" si="6"/>
        <v>0</v>
      </c>
      <c r="BH160" s="206">
        <f t="shared" si="7"/>
        <v>0</v>
      </c>
      <c r="BI160" s="206">
        <f t="shared" si="8"/>
        <v>0</v>
      </c>
      <c r="BJ160" s="18" t="s">
        <v>87</v>
      </c>
      <c r="BK160" s="206">
        <f t="shared" si="9"/>
        <v>0</v>
      </c>
      <c r="BL160" s="18" t="s">
        <v>184</v>
      </c>
      <c r="BM160" s="205" t="s">
        <v>3418</v>
      </c>
    </row>
    <row r="161" spans="1:65" s="2" customFormat="1" ht="16.5" customHeight="1">
      <c r="A161" s="35"/>
      <c r="B161" s="36"/>
      <c r="C161" s="193" t="s">
        <v>317</v>
      </c>
      <c r="D161" s="193" t="s">
        <v>180</v>
      </c>
      <c r="E161" s="194" t="s">
        <v>3419</v>
      </c>
      <c r="F161" s="195" t="s">
        <v>2344</v>
      </c>
      <c r="G161" s="196" t="s">
        <v>572</v>
      </c>
      <c r="H161" s="197">
        <v>1</v>
      </c>
      <c r="I161" s="198"/>
      <c r="J161" s="199">
        <f t="shared" si="0"/>
        <v>0</v>
      </c>
      <c r="K161" s="200"/>
      <c r="L161" s="40"/>
      <c r="M161" s="201" t="s">
        <v>1</v>
      </c>
      <c r="N161" s="202" t="s">
        <v>45</v>
      </c>
      <c r="O161" s="72"/>
      <c r="P161" s="203">
        <f t="shared" si="1"/>
        <v>0</v>
      </c>
      <c r="Q161" s="203">
        <v>0</v>
      </c>
      <c r="R161" s="203">
        <f t="shared" si="2"/>
        <v>0</v>
      </c>
      <c r="S161" s="203">
        <v>0</v>
      </c>
      <c r="T161" s="204">
        <f t="shared" si="3"/>
        <v>0</v>
      </c>
      <c r="U161" s="35"/>
      <c r="V161" s="35"/>
      <c r="W161" s="35"/>
      <c r="X161" s="35"/>
      <c r="Y161" s="35"/>
      <c r="Z161" s="35"/>
      <c r="AA161" s="35"/>
      <c r="AB161" s="35"/>
      <c r="AC161" s="35"/>
      <c r="AD161" s="35"/>
      <c r="AE161" s="35"/>
      <c r="AR161" s="205" t="s">
        <v>184</v>
      </c>
      <c r="AT161" s="205" t="s">
        <v>180</v>
      </c>
      <c r="AU161" s="205" t="s">
        <v>89</v>
      </c>
      <c r="AY161" s="18" t="s">
        <v>177</v>
      </c>
      <c r="BE161" s="206">
        <f t="shared" si="4"/>
        <v>0</v>
      </c>
      <c r="BF161" s="206">
        <f t="shared" si="5"/>
        <v>0</v>
      </c>
      <c r="BG161" s="206">
        <f t="shared" si="6"/>
        <v>0</v>
      </c>
      <c r="BH161" s="206">
        <f t="shared" si="7"/>
        <v>0</v>
      </c>
      <c r="BI161" s="206">
        <f t="shared" si="8"/>
        <v>0</v>
      </c>
      <c r="BJ161" s="18" t="s">
        <v>87</v>
      </c>
      <c r="BK161" s="206">
        <f t="shared" si="9"/>
        <v>0</v>
      </c>
      <c r="BL161" s="18" t="s">
        <v>184</v>
      </c>
      <c r="BM161" s="205" t="s">
        <v>3420</v>
      </c>
    </row>
    <row r="162" spans="1:65" s="2" customFormat="1" ht="24.2" customHeight="1">
      <c r="A162" s="35"/>
      <c r="B162" s="36"/>
      <c r="C162" s="193" t="s">
        <v>321</v>
      </c>
      <c r="D162" s="193" t="s">
        <v>180</v>
      </c>
      <c r="E162" s="194" t="s">
        <v>3421</v>
      </c>
      <c r="F162" s="195" t="s">
        <v>3422</v>
      </c>
      <c r="G162" s="196" t="s">
        <v>2076</v>
      </c>
      <c r="H162" s="197">
        <v>3</v>
      </c>
      <c r="I162" s="198"/>
      <c r="J162" s="199">
        <f t="shared" si="0"/>
        <v>0</v>
      </c>
      <c r="K162" s="200"/>
      <c r="L162" s="40"/>
      <c r="M162" s="201" t="s">
        <v>1</v>
      </c>
      <c r="N162" s="202" t="s">
        <v>45</v>
      </c>
      <c r="O162" s="72"/>
      <c r="P162" s="203">
        <f t="shared" si="1"/>
        <v>0</v>
      </c>
      <c r="Q162" s="203">
        <v>0</v>
      </c>
      <c r="R162" s="203">
        <f t="shared" si="2"/>
        <v>0</v>
      </c>
      <c r="S162" s="203">
        <v>0</v>
      </c>
      <c r="T162" s="204">
        <f t="shared" si="3"/>
        <v>0</v>
      </c>
      <c r="U162" s="35"/>
      <c r="V162" s="35"/>
      <c r="W162" s="35"/>
      <c r="X162" s="35"/>
      <c r="Y162" s="35"/>
      <c r="Z162" s="35"/>
      <c r="AA162" s="35"/>
      <c r="AB162" s="35"/>
      <c r="AC162" s="35"/>
      <c r="AD162" s="35"/>
      <c r="AE162" s="35"/>
      <c r="AR162" s="205" t="s">
        <v>184</v>
      </c>
      <c r="AT162" s="205" t="s">
        <v>180</v>
      </c>
      <c r="AU162" s="205" t="s">
        <v>89</v>
      </c>
      <c r="AY162" s="18" t="s">
        <v>177</v>
      </c>
      <c r="BE162" s="206">
        <f t="shared" si="4"/>
        <v>0</v>
      </c>
      <c r="BF162" s="206">
        <f t="shared" si="5"/>
        <v>0</v>
      </c>
      <c r="BG162" s="206">
        <f t="shared" si="6"/>
        <v>0</v>
      </c>
      <c r="BH162" s="206">
        <f t="shared" si="7"/>
        <v>0</v>
      </c>
      <c r="BI162" s="206">
        <f t="shared" si="8"/>
        <v>0</v>
      </c>
      <c r="BJ162" s="18" t="s">
        <v>87</v>
      </c>
      <c r="BK162" s="206">
        <f t="shared" si="9"/>
        <v>0</v>
      </c>
      <c r="BL162" s="18" t="s">
        <v>184</v>
      </c>
      <c r="BM162" s="205" t="s">
        <v>3423</v>
      </c>
    </row>
    <row r="163" spans="1:65" s="2" customFormat="1" ht="16.5" customHeight="1">
      <c r="A163" s="35"/>
      <c r="B163" s="36"/>
      <c r="C163" s="193" t="s">
        <v>326</v>
      </c>
      <c r="D163" s="193" t="s">
        <v>180</v>
      </c>
      <c r="E163" s="194" t="s">
        <v>3424</v>
      </c>
      <c r="F163" s="195" t="s">
        <v>3425</v>
      </c>
      <c r="G163" s="196" t="s">
        <v>2076</v>
      </c>
      <c r="H163" s="197">
        <v>3</v>
      </c>
      <c r="I163" s="198"/>
      <c r="J163" s="199">
        <f t="shared" si="0"/>
        <v>0</v>
      </c>
      <c r="K163" s="200"/>
      <c r="L163" s="40"/>
      <c r="M163" s="201" t="s">
        <v>1</v>
      </c>
      <c r="N163" s="202" t="s">
        <v>45</v>
      </c>
      <c r="O163" s="72"/>
      <c r="P163" s="203">
        <f t="shared" si="1"/>
        <v>0</v>
      </c>
      <c r="Q163" s="203">
        <v>0</v>
      </c>
      <c r="R163" s="203">
        <f t="shared" si="2"/>
        <v>0</v>
      </c>
      <c r="S163" s="203">
        <v>0</v>
      </c>
      <c r="T163" s="204">
        <f t="shared" si="3"/>
        <v>0</v>
      </c>
      <c r="U163" s="35"/>
      <c r="V163" s="35"/>
      <c r="W163" s="35"/>
      <c r="X163" s="35"/>
      <c r="Y163" s="35"/>
      <c r="Z163" s="35"/>
      <c r="AA163" s="35"/>
      <c r="AB163" s="35"/>
      <c r="AC163" s="35"/>
      <c r="AD163" s="35"/>
      <c r="AE163" s="35"/>
      <c r="AR163" s="205" t="s">
        <v>184</v>
      </c>
      <c r="AT163" s="205" t="s">
        <v>180</v>
      </c>
      <c r="AU163" s="205" t="s">
        <v>89</v>
      </c>
      <c r="AY163" s="18" t="s">
        <v>177</v>
      </c>
      <c r="BE163" s="206">
        <f t="shared" si="4"/>
        <v>0</v>
      </c>
      <c r="BF163" s="206">
        <f t="shared" si="5"/>
        <v>0</v>
      </c>
      <c r="BG163" s="206">
        <f t="shared" si="6"/>
        <v>0</v>
      </c>
      <c r="BH163" s="206">
        <f t="shared" si="7"/>
        <v>0</v>
      </c>
      <c r="BI163" s="206">
        <f t="shared" si="8"/>
        <v>0</v>
      </c>
      <c r="BJ163" s="18" t="s">
        <v>87</v>
      </c>
      <c r="BK163" s="206">
        <f t="shared" si="9"/>
        <v>0</v>
      </c>
      <c r="BL163" s="18" t="s">
        <v>184</v>
      </c>
      <c r="BM163" s="205" t="s">
        <v>3426</v>
      </c>
    </row>
    <row r="164" spans="1:65" s="2" customFormat="1" ht="16.5" customHeight="1">
      <c r="A164" s="35"/>
      <c r="B164" s="36"/>
      <c r="C164" s="193" t="s">
        <v>331</v>
      </c>
      <c r="D164" s="193" t="s">
        <v>180</v>
      </c>
      <c r="E164" s="194" t="s">
        <v>3427</v>
      </c>
      <c r="F164" s="195" t="s">
        <v>3428</v>
      </c>
      <c r="G164" s="196" t="s">
        <v>2076</v>
      </c>
      <c r="H164" s="197">
        <v>3</v>
      </c>
      <c r="I164" s="198"/>
      <c r="J164" s="199">
        <f t="shared" si="0"/>
        <v>0</v>
      </c>
      <c r="K164" s="200"/>
      <c r="L164" s="40"/>
      <c r="M164" s="201" t="s">
        <v>1</v>
      </c>
      <c r="N164" s="202" t="s">
        <v>45</v>
      </c>
      <c r="O164" s="72"/>
      <c r="P164" s="203">
        <f t="shared" si="1"/>
        <v>0</v>
      </c>
      <c r="Q164" s="203">
        <v>0</v>
      </c>
      <c r="R164" s="203">
        <f t="shared" si="2"/>
        <v>0</v>
      </c>
      <c r="S164" s="203">
        <v>0</v>
      </c>
      <c r="T164" s="204">
        <f t="shared" si="3"/>
        <v>0</v>
      </c>
      <c r="U164" s="35"/>
      <c r="V164" s="35"/>
      <c r="W164" s="35"/>
      <c r="X164" s="35"/>
      <c r="Y164" s="35"/>
      <c r="Z164" s="35"/>
      <c r="AA164" s="35"/>
      <c r="AB164" s="35"/>
      <c r="AC164" s="35"/>
      <c r="AD164" s="35"/>
      <c r="AE164" s="35"/>
      <c r="AR164" s="205" t="s">
        <v>184</v>
      </c>
      <c r="AT164" s="205" t="s">
        <v>180</v>
      </c>
      <c r="AU164" s="205" t="s">
        <v>89</v>
      </c>
      <c r="AY164" s="18" t="s">
        <v>177</v>
      </c>
      <c r="BE164" s="206">
        <f t="shared" si="4"/>
        <v>0</v>
      </c>
      <c r="BF164" s="206">
        <f t="shared" si="5"/>
        <v>0</v>
      </c>
      <c r="BG164" s="206">
        <f t="shared" si="6"/>
        <v>0</v>
      </c>
      <c r="BH164" s="206">
        <f t="shared" si="7"/>
        <v>0</v>
      </c>
      <c r="BI164" s="206">
        <f t="shared" si="8"/>
        <v>0</v>
      </c>
      <c r="BJ164" s="18" t="s">
        <v>87</v>
      </c>
      <c r="BK164" s="206">
        <f t="shared" si="9"/>
        <v>0</v>
      </c>
      <c r="BL164" s="18" t="s">
        <v>184</v>
      </c>
      <c r="BM164" s="205" t="s">
        <v>3429</v>
      </c>
    </row>
    <row r="165" spans="1:65" s="2" customFormat="1" ht="16.5" customHeight="1">
      <c r="A165" s="35"/>
      <c r="B165" s="36"/>
      <c r="C165" s="193" t="s">
        <v>335</v>
      </c>
      <c r="D165" s="193" t="s">
        <v>180</v>
      </c>
      <c r="E165" s="194" t="s">
        <v>3430</v>
      </c>
      <c r="F165" s="195" t="s">
        <v>3431</v>
      </c>
      <c r="G165" s="196" t="s">
        <v>3432</v>
      </c>
      <c r="H165" s="197">
        <v>20</v>
      </c>
      <c r="I165" s="198"/>
      <c r="J165" s="199">
        <f t="shared" si="0"/>
        <v>0</v>
      </c>
      <c r="K165" s="200"/>
      <c r="L165" s="40"/>
      <c r="M165" s="201" t="s">
        <v>1</v>
      </c>
      <c r="N165" s="202" t="s">
        <v>45</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184</v>
      </c>
      <c r="AT165" s="205" t="s">
        <v>180</v>
      </c>
      <c r="AU165" s="205" t="s">
        <v>89</v>
      </c>
      <c r="AY165" s="18" t="s">
        <v>177</v>
      </c>
      <c r="BE165" s="206">
        <f t="shared" si="4"/>
        <v>0</v>
      </c>
      <c r="BF165" s="206">
        <f t="shared" si="5"/>
        <v>0</v>
      </c>
      <c r="BG165" s="206">
        <f t="shared" si="6"/>
        <v>0</v>
      </c>
      <c r="BH165" s="206">
        <f t="shared" si="7"/>
        <v>0</v>
      </c>
      <c r="BI165" s="206">
        <f t="shared" si="8"/>
        <v>0</v>
      </c>
      <c r="BJ165" s="18" t="s">
        <v>87</v>
      </c>
      <c r="BK165" s="206">
        <f t="shared" si="9"/>
        <v>0</v>
      </c>
      <c r="BL165" s="18" t="s">
        <v>184</v>
      </c>
      <c r="BM165" s="205" t="s">
        <v>3433</v>
      </c>
    </row>
    <row r="166" spans="1:65" s="2" customFormat="1" ht="24.2" customHeight="1">
      <c r="A166" s="35"/>
      <c r="B166" s="36"/>
      <c r="C166" s="193" t="s">
        <v>339</v>
      </c>
      <c r="D166" s="193" t="s">
        <v>180</v>
      </c>
      <c r="E166" s="194" t="s">
        <v>3434</v>
      </c>
      <c r="F166" s="195" t="s">
        <v>3435</v>
      </c>
      <c r="G166" s="196" t="s">
        <v>191</v>
      </c>
      <c r="H166" s="197">
        <v>1</v>
      </c>
      <c r="I166" s="198"/>
      <c r="J166" s="199">
        <f t="shared" si="0"/>
        <v>0</v>
      </c>
      <c r="K166" s="200"/>
      <c r="L166" s="40"/>
      <c r="M166" s="201" t="s">
        <v>1</v>
      </c>
      <c r="N166" s="202" t="s">
        <v>45</v>
      </c>
      <c r="O166" s="72"/>
      <c r="P166" s="203">
        <f t="shared" si="1"/>
        <v>0</v>
      </c>
      <c r="Q166" s="203">
        <v>0</v>
      </c>
      <c r="R166" s="203">
        <f t="shared" si="2"/>
        <v>0</v>
      </c>
      <c r="S166" s="203">
        <v>0</v>
      </c>
      <c r="T166" s="204">
        <f t="shared" si="3"/>
        <v>0</v>
      </c>
      <c r="U166" s="35"/>
      <c r="V166" s="35"/>
      <c r="W166" s="35"/>
      <c r="X166" s="35"/>
      <c r="Y166" s="35"/>
      <c r="Z166" s="35"/>
      <c r="AA166" s="35"/>
      <c r="AB166" s="35"/>
      <c r="AC166" s="35"/>
      <c r="AD166" s="35"/>
      <c r="AE166" s="35"/>
      <c r="AR166" s="205" t="s">
        <v>184</v>
      </c>
      <c r="AT166" s="205" t="s">
        <v>180</v>
      </c>
      <c r="AU166" s="205" t="s">
        <v>89</v>
      </c>
      <c r="AY166" s="18" t="s">
        <v>177</v>
      </c>
      <c r="BE166" s="206">
        <f t="shared" si="4"/>
        <v>0</v>
      </c>
      <c r="BF166" s="206">
        <f t="shared" si="5"/>
        <v>0</v>
      </c>
      <c r="BG166" s="206">
        <f t="shared" si="6"/>
        <v>0</v>
      </c>
      <c r="BH166" s="206">
        <f t="shared" si="7"/>
        <v>0</v>
      </c>
      <c r="BI166" s="206">
        <f t="shared" si="8"/>
        <v>0</v>
      </c>
      <c r="BJ166" s="18" t="s">
        <v>87</v>
      </c>
      <c r="BK166" s="206">
        <f t="shared" si="9"/>
        <v>0</v>
      </c>
      <c r="BL166" s="18" t="s">
        <v>184</v>
      </c>
      <c r="BM166" s="205" t="s">
        <v>3436</v>
      </c>
    </row>
    <row r="167" spans="1:65" s="12" customFormat="1" ht="22.9" customHeight="1">
      <c r="B167" s="177"/>
      <c r="C167" s="178"/>
      <c r="D167" s="179" t="s">
        <v>79</v>
      </c>
      <c r="E167" s="191" t="s">
        <v>3437</v>
      </c>
      <c r="F167" s="191" t="s">
        <v>3438</v>
      </c>
      <c r="G167" s="178"/>
      <c r="H167" s="178"/>
      <c r="I167" s="181"/>
      <c r="J167" s="192">
        <f>BK167</f>
        <v>0</v>
      </c>
      <c r="K167" s="178"/>
      <c r="L167" s="183"/>
      <c r="M167" s="184"/>
      <c r="N167" s="185"/>
      <c r="O167" s="185"/>
      <c r="P167" s="186">
        <f>SUM(P168:P206)</f>
        <v>0</v>
      </c>
      <c r="Q167" s="185"/>
      <c r="R167" s="186">
        <f>SUM(R168:R206)</f>
        <v>0</v>
      </c>
      <c r="S167" s="185"/>
      <c r="T167" s="187">
        <f>SUM(T168:T206)</f>
        <v>0</v>
      </c>
      <c r="AR167" s="188" t="s">
        <v>87</v>
      </c>
      <c r="AT167" s="189" t="s">
        <v>79</v>
      </c>
      <c r="AU167" s="189" t="s">
        <v>87</v>
      </c>
      <c r="AY167" s="188" t="s">
        <v>177</v>
      </c>
      <c r="BK167" s="190">
        <f>SUM(BK168:BK206)</f>
        <v>0</v>
      </c>
    </row>
    <row r="168" spans="1:65" s="2" customFormat="1" ht="24.2" customHeight="1">
      <c r="A168" s="35"/>
      <c r="B168" s="36"/>
      <c r="C168" s="193" t="s">
        <v>344</v>
      </c>
      <c r="D168" s="193" t="s">
        <v>180</v>
      </c>
      <c r="E168" s="194" t="s">
        <v>3439</v>
      </c>
      <c r="F168" s="195" t="s">
        <v>3339</v>
      </c>
      <c r="G168" s="196" t="s">
        <v>2076</v>
      </c>
      <c r="H168" s="197">
        <v>1</v>
      </c>
      <c r="I168" s="198"/>
      <c r="J168" s="199">
        <f t="shared" ref="J168:J206" si="10">ROUND(I168*H168,2)</f>
        <v>0</v>
      </c>
      <c r="K168" s="200"/>
      <c r="L168" s="40"/>
      <c r="M168" s="201" t="s">
        <v>1</v>
      </c>
      <c r="N168" s="202" t="s">
        <v>45</v>
      </c>
      <c r="O168" s="72"/>
      <c r="P168" s="203">
        <f t="shared" ref="P168:P206" si="11">O168*H168</f>
        <v>0</v>
      </c>
      <c r="Q168" s="203">
        <v>0</v>
      </c>
      <c r="R168" s="203">
        <f t="shared" ref="R168:R206" si="12">Q168*H168</f>
        <v>0</v>
      </c>
      <c r="S168" s="203">
        <v>0</v>
      </c>
      <c r="T168" s="204">
        <f t="shared" ref="T168:T206" si="13">S168*H168</f>
        <v>0</v>
      </c>
      <c r="U168" s="35"/>
      <c r="V168" s="35"/>
      <c r="W168" s="35"/>
      <c r="X168" s="35"/>
      <c r="Y168" s="35"/>
      <c r="Z168" s="35"/>
      <c r="AA168" s="35"/>
      <c r="AB168" s="35"/>
      <c r="AC168" s="35"/>
      <c r="AD168" s="35"/>
      <c r="AE168" s="35"/>
      <c r="AR168" s="205" t="s">
        <v>184</v>
      </c>
      <c r="AT168" s="205" t="s">
        <v>180</v>
      </c>
      <c r="AU168" s="205" t="s">
        <v>89</v>
      </c>
      <c r="AY168" s="18" t="s">
        <v>177</v>
      </c>
      <c r="BE168" s="206">
        <f t="shared" ref="BE168:BE206" si="14">IF(N168="základní",J168,0)</f>
        <v>0</v>
      </c>
      <c r="BF168" s="206">
        <f t="shared" ref="BF168:BF206" si="15">IF(N168="snížená",J168,0)</f>
        <v>0</v>
      </c>
      <c r="BG168" s="206">
        <f t="shared" ref="BG168:BG206" si="16">IF(N168="zákl. přenesená",J168,0)</f>
        <v>0</v>
      </c>
      <c r="BH168" s="206">
        <f t="shared" ref="BH168:BH206" si="17">IF(N168="sníž. přenesená",J168,0)</f>
        <v>0</v>
      </c>
      <c r="BI168" s="206">
        <f t="shared" ref="BI168:BI206" si="18">IF(N168="nulová",J168,0)</f>
        <v>0</v>
      </c>
      <c r="BJ168" s="18" t="s">
        <v>87</v>
      </c>
      <c r="BK168" s="206">
        <f t="shared" ref="BK168:BK206" si="19">ROUND(I168*H168,2)</f>
        <v>0</v>
      </c>
      <c r="BL168" s="18" t="s">
        <v>184</v>
      </c>
      <c r="BM168" s="205" t="s">
        <v>3440</v>
      </c>
    </row>
    <row r="169" spans="1:65" s="2" customFormat="1" ht="24.2" customHeight="1">
      <c r="A169" s="35"/>
      <c r="B169" s="36"/>
      <c r="C169" s="193" t="s">
        <v>348</v>
      </c>
      <c r="D169" s="193" t="s">
        <v>180</v>
      </c>
      <c r="E169" s="194" t="s">
        <v>3441</v>
      </c>
      <c r="F169" s="195" t="s">
        <v>3442</v>
      </c>
      <c r="G169" s="196" t="s">
        <v>2076</v>
      </c>
      <c r="H169" s="197">
        <v>4</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184</v>
      </c>
      <c r="AT169" s="205" t="s">
        <v>180</v>
      </c>
      <c r="AU169" s="205" t="s">
        <v>89</v>
      </c>
      <c r="AY169" s="18" t="s">
        <v>177</v>
      </c>
      <c r="BE169" s="206">
        <f t="shared" si="14"/>
        <v>0</v>
      </c>
      <c r="BF169" s="206">
        <f t="shared" si="15"/>
        <v>0</v>
      </c>
      <c r="BG169" s="206">
        <f t="shared" si="16"/>
        <v>0</v>
      </c>
      <c r="BH169" s="206">
        <f t="shared" si="17"/>
        <v>0</v>
      </c>
      <c r="BI169" s="206">
        <f t="shared" si="18"/>
        <v>0</v>
      </c>
      <c r="BJ169" s="18" t="s">
        <v>87</v>
      </c>
      <c r="BK169" s="206">
        <f t="shared" si="19"/>
        <v>0</v>
      </c>
      <c r="BL169" s="18" t="s">
        <v>184</v>
      </c>
      <c r="BM169" s="205" t="s">
        <v>3443</v>
      </c>
    </row>
    <row r="170" spans="1:65" s="2" customFormat="1" ht="24.2" customHeight="1">
      <c r="A170" s="35"/>
      <c r="B170" s="36"/>
      <c r="C170" s="193" t="s">
        <v>352</v>
      </c>
      <c r="D170" s="193" t="s">
        <v>180</v>
      </c>
      <c r="E170" s="194" t="s">
        <v>3444</v>
      </c>
      <c r="F170" s="195" t="s">
        <v>3445</v>
      </c>
      <c r="G170" s="196" t="s">
        <v>2076</v>
      </c>
      <c r="H170" s="197">
        <v>4</v>
      </c>
      <c r="I170" s="198"/>
      <c r="J170" s="199">
        <f t="shared" si="10"/>
        <v>0</v>
      </c>
      <c r="K170" s="200"/>
      <c r="L170" s="40"/>
      <c r="M170" s="201" t="s">
        <v>1</v>
      </c>
      <c r="N170" s="202" t="s">
        <v>45</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184</v>
      </c>
      <c r="AT170" s="205" t="s">
        <v>180</v>
      </c>
      <c r="AU170" s="205" t="s">
        <v>89</v>
      </c>
      <c r="AY170" s="18" t="s">
        <v>177</v>
      </c>
      <c r="BE170" s="206">
        <f t="shared" si="14"/>
        <v>0</v>
      </c>
      <c r="BF170" s="206">
        <f t="shared" si="15"/>
        <v>0</v>
      </c>
      <c r="BG170" s="206">
        <f t="shared" si="16"/>
        <v>0</v>
      </c>
      <c r="BH170" s="206">
        <f t="shared" si="17"/>
        <v>0</v>
      </c>
      <c r="BI170" s="206">
        <f t="shared" si="18"/>
        <v>0</v>
      </c>
      <c r="BJ170" s="18" t="s">
        <v>87</v>
      </c>
      <c r="BK170" s="206">
        <f t="shared" si="19"/>
        <v>0</v>
      </c>
      <c r="BL170" s="18" t="s">
        <v>184</v>
      </c>
      <c r="BM170" s="205" t="s">
        <v>3446</v>
      </c>
    </row>
    <row r="171" spans="1:65" s="2" customFormat="1" ht="24.2" customHeight="1">
      <c r="A171" s="35"/>
      <c r="B171" s="36"/>
      <c r="C171" s="193" t="s">
        <v>356</v>
      </c>
      <c r="D171" s="193" t="s">
        <v>180</v>
      </c>
      <c r="E171" s="194" t="s">
        <v>3447</v>
      </c>
      <c r="F171" s="195" t="s">
        <v>3448</v>
      </c>
      <c r="G171" s="196" t="s">
        <v>2076</v>
      </c>
      <c r="H171" s="197">
        <v>4</v>
      </c>
      <c r="I171" s="198"/>
      <c r="J171" s="199">
        <f t="shared" si="10"/>
        <v>0</v>
      </c>
      <c r="K171" s="200"/>
      <c r="L171" s="40"/>
      <c r="M171" s="201" t="s">
        <v>1</v>
      </c>
      <c r="N171" s="202" t="s">
        <v>45</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184</v>
      </c>
      <c r="AT171" s="205" t="s">
        <v>180</v>
      </c>
      <c r="AU171" s="205" t="s">
        <v>89</v>
      </c>
      <c r="AY171" s="18" t="s">
        <v>177</v>
      </c>
      <c r="BE171" s="206">
        <f t="shared" si="14"/>
        <v>0</v>
      </c>
      <c r="BF171" s="206">
        <f t="shared" si="15"/>
        <v>0</v>
      </c>
      <c r="BG171" s="206">
        <f t="shared" si="16"/>
        <v>0</v>
      </c>
      <c r="BH171" s="206">
        <f t="shared" si="17"/>
        <v>0</v>
      </c>
      <c r="BI171" s="206">
        <f t="shared" si="18"/>
        <v>0</v>
      </c>
      <c r="BJ171" s="18" t="s">
        <v>87</v>
      </c>
      <c r="BK171" s="206">
        <f t="shared" si="19"/>
        <v>0</v>
      </c>
      <c r="BL171" s="18" t="s">
        <v>184</v>
      </c>
      <c r="BM171" s="205" t="s">
        <v>3449</v>
      </c>
    </row>
    <row r="172" spans="1:65" s="2" customFormat="1" ht="24.2" customHeight="1">
      <c r="A172" s="35"/>
      <c r="B172" s="36"/>
      <c r="C172" s="193" t="s">
        <v>361</v>
      </c>
      <c r="D172" s="193" t="s">
        <v>180</v>
      </c>
      <c r="E172" s="194" t="s">
        <v>3450</v>
      </c>
      <c r="F172" s="195" t="s">
        <v>3342</v>
      </c>
      <c r="G172" s="196" t="s">
        <v>2076</v>
      </c>
      <c r="H172" s="197">
        <v>1</v>
      </c>
      <c r="I172" s="198"/>
      <c r="J172" s="199">
        <f t="shared" si="10"/>
        <v>0</v>
      </c>
      <c r="K172" s="200"/>
      <c r="L172" s="40"/>
      <c r="M172" s="201" t="s">
        <v>1</v>
      </c>
      <c r="N172" s="202" t="s">
        <v>45</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184</v>
      </c>
      <c r="AT172" s="205" t="s">
        <v>180</v>
      </c>
      <c r="AU172" s="205" t="s">
        <v>89</v>
      </c>
      <c r="AY172" s="18" t="s">
        <v>177</v>
      </c>
      <c r="BE172" s="206">
        <f t="shared" si="14"/>
        <v>0</v>
      </c>
      <c r="BF172" s="206">
        <f t="shared" si="15"/>
        <v>0</v>
      </c>
      <c r="BG172" s="206">
        <f t="shared" si="16"/>
        <v>0</v>
      </c>
      <c r="BH172" s="206">
        <f t="shared" si="17"/>
        <v>0</v>
      </c>
      <c r="BI172" s="206">
        <f t="shared" si="18"/>
        <v>0</v>
      </c>
      <c r="BJ172" s="18" t="s">
        <v>87</v>
      </c>
      <c r="BK172" s="206">
        <f t="shared" si="19"/>
        <v>0</v>
      </c>
      <c r="BL172" s="18" t="s">
        <v>184</v>
      </c>
      <c r="BM172" s="205" t="s">
        <v>3451</v>
      </c>
    </row>
    <row r="173" spans="1:65" s="2" customFormat="1" ht="24.2" customHeight="1">
      <c r="A173" s="35"/>
      <c r="B173" s="36"/>
      <c r="C173" s="193" t="s">
        <v>365</v>
      </c>
      <c r="D173" s="193" t="s">
        <v>180</v>
      </c>
      <c r="E173" s="194" t="s">
        <v>3452</v>
      </c>
      <c r="F173" s="195" t="s">
        <v>3453</v>
      </c>
      <c r="G173" s="196" t="s">
        <v>2076</v>
      </c>
      <c r="H173" s="197">
        <v>4</v>
      </c>
      <c r="I173" s="198"/>
      <c r="J173" s="199">
        <f t="shared" si="10"/>
        <v>0</v>
      </c>
      <c r="K173" s="200"/>
      <c r="L173" s="40"/>
      <c r="M173" s="201" t="s">
        <v>1</v>
      </c>
      <c r="N173" s="202" t="s">
        <v>45</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184</v>
      </c>
      <c r="AT173" s="205" t="s">
        <v>180</v>
      </c>
      <c r="AU173" s="205" t="s">
        <v>89</v>
      </c>
      <c r="AY173" s="18" t="s">
        <v>177</v>
      </c>
      <c r="BE173" s="206">
        <f t="shared" si="14"/>
        <v>0</v>
      </c>
      <c r="BF173" s="206">
        <f t="shared" si="15"/>
        <v>0</v>
      </c>
      <c r="BG173" s="206">
        <f t="shared" si="16"/>
        <v>0</v>
      </c>
      <c r="BH173" s="206">
        <f t="shared" si="17"/>
        <v>0</v>
      </c>
      <c r="BI173" s="206">
        <f t="shared" si="18"/>
        <v>0</v>
      </c>
      <c r="BJ173" s="18" t="s">
        <v>87</v>
      </c>
      <c r="BK173" s="206">
        <f t="shared" si="19"/>
        <v>0</v>
      </c>
      <c r="BL173" s="18" t="s">
        <v>184</v>
      </c>
      <c r="BM173" s="205" t="s">
        <v>3454</v>
      </c>
    </row>
    <row r="174" spans="1:65" s="2" customFormat="1" ht="24.2" customHeight="1">
      <c r="A174" s="35"/>
      <c r="B174" s="36"/>
      <c r="C174" s="193" t="s">
        <v>371</v>
      </c>
      <c r="D174" s="193" t="s">
        <v>180</v>
      </c>
      <c r="E174" s="194" t="s">
        <v>3455</v>
      </c>
      <c r="F174" s="195" t="s">
        <v>3345</v>
      </c>
      <c r="G174" s="196" t="s">
        <v>2076</v>
      </c>
      <c r="H174" s="197">
        <v>1</v>
      </c>
      <c r="I174" s="198"/>
      <c r="J174" s="199">
        <f t="shared" si="10"/>
        <v>0</v>
      </c>
      <c r="K174" s="200"/>
      <c r="L174" s="40"/>
      <c r="M174" s="201" t="s">
        <v>1</v>
      </c>
      <c r="N174" s="202" t="s">
        <v>45</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184</v>
      </c>
      <c r="AT174" s="205" t="s">
        <v>180</v>
      </c>
      <c r="AU174" s="205" t="s">
        <v>89</v>
      </c>
      <c r="AY174" s="18" t="s">
        <v>177</v>
      </c>
      <c r="BE174" s="206">
        <f t="shared" si="14"/>
        <v>0</v>
      </c>
      <c r="BF174" s="206">
        <f t="shared" si="15"/>
        <v>0</v>
      </c>
      <c r="BG174" s="206">
        <f t="shared" si="16"/>
        <v>0</v>
      </c>
      <c r="BH174" s="206">
        <f t="shared" si="17"/>
        <v>0</v>
      </c>
      <c r="BI174" s="206">
        <f t="shared" si="18"/>
        <v>0</v>
      </c>
      <c r="BJ174" s="18" t="s">
        <v>87</v>
      </c>
      <c r="BK174" s="206">
        <f t="shared" si="19"/>
        <v>0</v>
      </c>
      <c r="BL174" s="18" t="s">
        <v>184</v>
      </c>
      <c r="BM174" s="205" t="s">
        <v>3456</v>
      </c>
    </row>
    <row r="175" spans="1:65" s="2" customFormat="1" ht="16.5" customHeight="1">
      <c r="A175" s="35"/>
      <c r="B175" s="36"/>
      <c r="C175" s="193" t="s">
        <v>377</v>
      </c>
      <c r="D175" s="193" t="s">
        <v>180</v>
      </c>
      <c r="E175" s="194" t="s">
        <v>3457</v>
      </c>
      <c r="F175" s="195" t="s">
        <v>3354</v>
      </c>
      <c r="G175" s="196" t="s">
        <v>2076</v>
      </c>
      <c r="H175" s="197">
        <v>17</v>
      </c>
      <c r="I175" s="198"/>
      <c r="J175" s="199">
        <f t="shared" si="10"/>
        <v>0</v>
      </c>
      <c r="K175" s="200"/>
      <c r="L175" s="40"/>
      <c r="M175" s="201" t="s">
        <v>1</v>
      </c>
      <c r="N175" s="202" t="s">
        <v>45</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184</v>
      </c>
      <c r="AT175" s="205" t="s">
        <v>180</v>
      </c>
      <c r="AU175" s="205" t="s">
        <v>89</v>
      </c>
      <c r="AY175" s="18" t="s">
        <v>177</v>
      </c>
      <c r="BE175" s="206">
        <f t="shared" si="14"/>
        <v>0</v>
      </c>
      <c r="BF175" s="206">
        <f t="shared" si="15"/>
        <v>0</v>
      </c>
      <c r="BG175" s="206">
        <f t="shared" si="16"/>
        <v>0</v>
      </c>
      <c r="BH175" s="206">
        <f t="shared" si="17"/>
        <v>0</v>
      </c>
      <c r="BI175" s="206">
        <f t="shared" si="18"/>
        <v>0</v>
      </c>
      <c r="BJ175" s="18" t="s">
        <v>87</v>
      </c>
      <c r="BK175" s="206">
        <f t="shared" si="19"/>
        <v>0</v>
      </c>
      <c r="BL175" s="18" t="s">
        <v>184</v>
      </c>
      <c r="BM175" s="205" t="s">
        <v>3458</v>
      </c>
    </row>
    <row r="176" spans="1:65" s="2" customFormat="1" ht="16.5" customHeight="1">
      <c r="A176" s="35"/>
      <c r="B176" s="36"/>
      <c r="C176" s="193" t="s">
        <v>382</v>
      </c>
      <c r="D176" s="193" t="s">
        <v>180</v>
      </c>
      <c r="E176" s="194" t="s">
        <v>3459</v>
      </c>
      <c r="F176" s="195" t="s">
        <v>3460</v>
      </c>
      <c r="G176" s="196" t="s">
        <v>2076</v>
      </c>
      <c r="H176" s="197">
        <v>4</v>
      </c>
      <c r="I176" s="198"/>
      <c r="J176" s="199">
        <f t="shared" si="10"/>
        <v>0</v>
      </c>
      <c r="K176" s="200"/>
      <c r="L176" s="40"/>
      <c r="M176" s="201" t="s">
        <v>1</v>
      </c>
      <c r="N176" s="202" t="s">
        <v>45</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184</v>
      </c>
      <c r="AT176" s="205" t="s">
        <v>180</v>
      </c>
      <c r="AU176" s="205" t="s">
        <v>89</v>
      </c>
      <c r="AY176" s="18" t="s">
        <v>177</v>
      </c>
      <c r="BE176" s="206">
        <f t="shared" si="14"/>
        <v>0</v>
      </c>
      <c r="BF176" s="206">
        <f t="shared" si="15"/>
        <v>0</v>
      </c>
      <c r="BG176" s="206">
        <f t="shared" si="16"/>
        <v>0</v>
      </c>
      <c r="BH176" s="206">
        <f t="shared" si="17"/>
        <v>0</v>
      </c>
      <c r="BI176" s="206">
        <f t="shared" si="18"/>
        <v>0</v>
      </c>
      <c r="BJ176" s="18" t="s">
        <v>87</v>
      </c>
      <c r="BK176" s="206">
        <f t="shared" si="19"/>
        <v>0</v>
      </c>
      <c r="BL176" s="18" t="s">
        <v>184</v>
      </c>
      <c r="BM176" s="205" t="s">
        <v>3461</v>
      </c>
    </row>
    <row r="177" spans="1:65" s="2" customFormat="1" ht="16.5" customHeight="1">
      <c r="A177" s="35"/>
      <c r="B177" s="36"/>
      <c r="C177" s="193" t="s">
        <v>386</v>
      </c>
      <c r="D177" s="193" t="s">
        <v>180</v>
      </c>
      <c r="E177" s="194" t="s">
        <v>3462</v>
      </c>
      <c r="F177" s="195" t="s">
        <v>3463</v>
      </c>
      <c r="G177" s="196" t="s">
        <v>2076</v>
      </c>
      <c r="H177" s="197">
        <v>1</v>
      </c>
      <c r="I177" s="198"/>
      <c r="J177" s="199">
        <f t="shared" si="10"/>
        <v>0</v>
      </c>
      <c r="K177" s="200"/>
      <c r="L177" s="40"/>
      <c r="M177" s="201" t="s">
        <v>1</v>
      </c>
      <c r="N177" s="202" t="s">
        <v>45</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184</v>
      </c>
      <c r="AT177" s="205" t="s">
        <v>180</v>
      </c>
      <c r="AU177" s="205" t="s">
        <v>89</v>
      </c>
      <c r="AY177" s="18" t="s">
        <v>177</v>
      </c>
      <c r="BE177" s="206">
        <f t="shared" si="14"/>
        <v>0</v>
      </c>
      <c r="BF177" s="206">
        <f t="shared" si="15"/>
        <v>0</v>
      </c>
      <c r="BG177" s="206">
        <f t="shared" si="16"/>
        <v>0</v>
      </c>
      <c r="BH177" s="206">
        <f t="shared" si="17"/>
        <v>0</v>
      </c>
      <c r="BI177" s="206">
        <f t="shared" si="18"/>
        <v>0</v>
      </c>
      <c r="BJ177" s="18" t="s">
        <v>87</v>
      </c>
      <c r="BK177" s="206">
        <f t="shared" si="19"/>
        <v>0</v>
      </c>
      <c r="BL177" s="18" t="s">
        <v>184</v>
      </c>
      <c r="BM177" s="205" t="s">
        <v>3464</v>
      </c>
    </row>
    <row r="178" spans="1:65" s="2" customFormat="1" ht="16.5" customHeight="1">
      <c r="A178" s="35"/>
      <c r="B178" s="36"/>
      <c r="C178" s="193" t="s">
        <v>391</v>
      </c>
      <c r="D178" s="193" t="s">
        <v>180</v>
      </c>
      <c r="E178" s="194" t="s">
        <v>3465</v>
      </c>
      <c r="F178" s="195" t="s">
        <v>3466</v>
      </c>
      <c r="G178" s="196" t="s">
        <v>2076</v>
      </c>
      <c r="H178" s="197">
        <v>2</v>
      </c>
      <c r="I178" s="198"/>
      <c r="J178" s="199">
        <f t="shared" si="10"/>
        <v>0</v>
      </c>
      <c r="K178" s="200"/>
      <c r="L178" s="40"/>
      <c r="M178" s="201" t="s">
        <v>1</v>
      </c>
      <c r="N178" s="202" t="s">
        <v>45</v>
      </c>
      <c r="O178" s="72"/>
      <c r="P178" s="203">
        <f t="shared" si="11"/>
        <v>0</v>
      </c>
      <c r="Q178" s="203">
        <v>0</v>
      </c>
      <c r="R178" s="203">
        <f t="shared" si="12"/>
        <v>0</v>
      </c>
      <c r="S178" s="203">
        <v>0</v>
      </c>
      <c r="T178" s="204">
        <f t="shared" si="13"/>
        <v>0</v>
      </c>
      <c r="U178" s="35"/>
      <c r="V178" s="35"/>
      <c r="W178" s="35"/>
      <c r="X178" s="35"/>
      <c r="Y178" s="35"/>
      <c r="Z178" s="35"/>
      <c r="AA178" s="35"/>
      <c r="AB178" s="35"/>
      <c r="AC178" s="35"/>
      <c r="AD178" s="35"/>
      <c r="AE178" s="35"/>
      <c r="AR178" s="205" t="s">
        <v>184</v>
      </c>
      <c r="AT178" s="205" t="s">
        <v>180</v>
      </c>
      <c r="AU178" s="205" t="s">
        <v>89</v>
      </c>
      <c r="AY178" s="18" t="s">
        <v>177</v>
      </c>
      <c r="BE178" s="206">
        <f t="shared" si="14"/>
        <v>0</v>
      </c>
      <c r="BF178" s="206">
        <f t="shared" si="15"/>
        <v>0</v>
      </c>
      <c r="BG178" s="206">
        <f t="shared" si="16"/>
        <v>0</v>
      </c>
      <c r="BH178" s="206">
        <f t="shared" si="17"/>
        <v>0</v>
      </c>
      <c r="BI178" s="206">
        <f t="shared" si="18"/>
        <v>0</v>
      </c>
      <c r="BJ178" s="18" t="s">
        <v>87</v>
      </c>
      <c r="BK178" s="206">
        <f t="shared" si="19"/>
        <v>0</v>
      </c>
      <c r="BL178" s="18" t="s">
        <v>184</v>
      </c>
      <c r="BM178" s="205" t="s">
        <v>3467</v>
      </c>
    </row>
    <row r="179" spans="1:65" s="2" customFormat="1" ht="16.5" customHeight="1">
      <c r="A179" s="35"/>
      <c r="B179" s="36"/>
      <c r="C179" s="193" t="s">
        <v>395</v>
      </c>
      <c r="D179" s="193" t="s">
        <v>180</v>
      </c>
      <c r="E179" s="194" t="s">
        <v>3468</v>
      </c>
      <c r="F179" s="195" t="s">
        <v>3469</v>
      </c>
      <c r="G179" s="196" t="s">
        <v>2076</v>
      </c>
      <c r="H179" s="197">
        <v>2</v>
      </c>
      <c r="I179" s="198"/>
      <c r="J179" s="199">
        <f t="shared" si="10"/>
        <v>0</v>
      </c>
      <c r="K179" s="200"/>
      <c r="L179" s="40"/>
      <c r="M179" s="201" t="s">
        <v>1</v>
      </c>
      <c r="N179" s="202" t="s">
        <v>45</v>
      </c>
      <c r="O179" s="72"/>
      <c r="P179" s="203">
        <f t="shared" si="11"/>
        <v>0</v>
      </c>
      <c r="Q179" s="203">
        <v>0</v>
      </c>
      <c r="R179" s="203">
        <f t="shared" si="12"/>
        <v>0</v>
      </c>
      <c r="S179" s="203">
        <v>0</v>
      </c>
      <c r="T179" s="204">
        <f t="shared" si="13"/>
        <v>0</v>
      </c>
      <c r="U179" s="35"/>
      <c r="V179" s="35"/>
      <c r="W179" s="35"/>
      <c r="X179" s="35"/>
      <c r="Y179" s="35"/>
      <c r="Z179" s="35"/>
      <c r="AA179" s="35"/>
      <c r="AB179" s="35"/>
      <c r="AC179" s="35"/>
      <c r="AD179" s="35"/>
      <c r="AE179" s="35"/>
      <c r="AR179" s="205" t="s">
        <v>184</v>
      </c>
      <c r="AT179" s="205" t="s">
        <v>180</v>
      </c>
      <c r="AU179" s="205" t="s">
        <v>89</v>
      </c>
      <c r="AY179" s="18" t="s">
        <v>177</v>
      </c>
      <c r="BE179" s="206">
        <f t="shared" si="14"/>
        <v>0</v>
      </c>
      <c r="BF179" s="206">
        <f t="shared" si="15"/>
        <v>0</v>
      </c>
      <c r="BG179" s="206">
        <f t="shared" si="16"/>
        <v>0</v>
      </c>
      <c r="BH179" s="206">
        <f t="shared" si="17"/>
        <v>0</v>
      </c>
      <c r="BI179" s="206">
        <f t="shared" si="18"/>
        <v>0</v>
      </c>
      <c r="BJ179" s="18" t="s">
        <v>87</v>
      </c>
      <c r="BK179" s="206">
        <f t="shared" si="19"/>
        <v>0</v>
      </c>
      <c r="BL179" s="18" t="s">
        <v>184</v>
      </c>
      <c r="BM179" s="205" t="s">
        <v>3470</v>
      </c>
    </row>
    <row r="180" spans="1:65" s="2" customFormat="1" ht="16.5" customHeight="1">
      <c r="A180" s="35"/>
      <c r="B180" s="36"/>
      <c r="C180" s="193" t="s">
        <v>399</v>
      </c>
      <c r="D180" s="193" t="s">
        <v>180</v>
      </c>
      <c r="E180" s="194" t="s">
        <v>3471</v>
      </c>
      <c r="F180" s="195" t="s">
        <v>3472</v>
      </c>
      <c r="G180" s="196" t="s">
        <v>2076</v>
      </c>
      <c r="H180" s="197">
        <v>4</v>
      </c>
      <c r="I180" s="198"/>
      <c r="J180" s="199">
        <f t="shared" si="10"/>
        <v>0</v>
      </c>
      <c r="K180" s="200"/>
      <c r="L180" s="40"/>
      <c r="M180" s="201" t="s">
        <v>1</v>
      </c>
      <c r="N180" s="202" t="s">
        <v>45</v>
      </c>
      <c r="O180" s="72"/>
      <c r="P180" s="203">
        <f t="shared" si="11"/>
        <v>0</v>
      </c>
      <c r="Q180" s="203">
        <v>0</v>
      </c>
      <c r="R180" s="203">
        <f t="shared" si="12"/>
        <v>0</v>
      </c>
      <c r="S180" s="203">
        <v>0</v>
      </c>
      <c r="T180" s="204">
        <f t="shared" si="13"/>
        <v>0</v>
      </c>
      <c r="U180" s="35"/>
      <c r="V180" s="35"/>
      <c r="W180" s="35"/>
      <c r="X180" s="35"/>
      <c r="Y180" s="35"/>
      <c r="Z180" s="35"/>
      <c r="AA180" s="35"/>
      <c r="AB180" s="35"/>
      <c r="AC180" s="35"/>
      <c r="AD180" s="35"/>
      <c r="AE180" s="35"/>
      <c r="AR180" s="205" t="s">
        <v>184</v>
      </c>
      <c r="AT180" s="205" t="s">
        <v>180</v>
      </c>
      <c r="AU180" s="205" t="s">
        <v>89</v>
      </c>
      <c r="AY180" s="18" t="s">
        <v>177</v>
      </c>
      <c r="BE180" s="206">
        <f t="shared" si="14"/>
        <v>0</v>
      </c>
      <c r="BF180" s="206">
        <f t="shared" si="15"/>
        <v>0</v>
      </c>
      <c r="BG180" s="206">
        <f t="shared" si="16"/>
        <v>0</v>
      </c>
      <c r="BH180" s="206">
        <f t="shared" si="17"/>
        <v>0</v>
      </c>
      <c r="BI180" s="206">
        <f t="shared" si="18"/>
        <v>0</v>
      </c>
      <c r="BJ180" s="18" t="s">
        <v>87</v>
      </c>
      <c r="BK180" s="206">
        <f t="shared" si="19"/>
        <v>0</v>
      </c>
      <c r="BL180" s="18" t="s">
        <v>184</v>
      </c>
      <c r="BM180" s="205" t="s">
        <v>3473</v>
      </c>
    </row>
    <row r="181" spans="1:65" s="2" customFormat="1" ht="21.75" customHeight="1">
      <c r="A181" s="35"/>
      <c r="B181" s="36"/>
      <c r="C181" s="193" t="s">
        <v>403</v>
      </c>
      <c r="D181" s="193" t="s">
        <v>180</v>
      </c>
      <c r="E181" s="194" t="s">
        <v>3474</v>
      </c>
      <c r="F181" s="195" t="s">
        <v>3475</v>
      </c>
      <c r="G181" s="196" t="s">
        <v>2076</v>
      </c>
      <c r="H181" s="197">
        <v>1</v>
      </c>
      <c r="I181" s="198"/>
      <c r="J181" s="199">
        <f t="shared" si="10"/>
        <v>0</v>
      </c>
      <c r="K181" s="200"/>
      <c r="L181" s="40"/>
      <c r="M181" s="201" t="s">
        <v>1</v>
      </c>
      <c r="N181" s="202" t="s">
        <v>45</v>
      </c>
      <c r="O181" s="72"/>
      <c r="P181" s="203">
        <f t="shared" si="11"/>
        <v>0</v>
      </c>
      <c r="Q181" s="203">
        <v>0</v>
      </c>
      <c r="R181" s="203">
        <f t="shared" si="12"/>
        <v>0</v>
      </c>
      <c r="S181" s="203">
        <v>0</v>
      </c>
      <c r="T181" s="204">
        <f t="shared" si="13"/>
        <v>0</v>
      </c>
      <c r="U181" s="35"/>
      <c r="V181" s="35"/>
      <c r="W181" s="35"/>
      <c r="X181" s="35"/>
      <c r="Y181" s="35"/>
      <c r="Z181" s="35"/>
      <c r="AA181" s="35"/>
      <c r="AB181" s="35"/>
      <c r="AC181" s="35"/>
      <c r="AD181" s="35"/>
      <c r="AE181" s="35"/>
      <c r="AR181" s="205" t="s">
        <v>184</v>
      </c>
      <c r="AT181" s="205" t="s">
        <v>180</v>
      </c>
      <c r="AU181" s="205" t="s">
        <v>89</v>
      </c>
      <c r="AY181" s="18" t="s">
        <v>177</v>
      </c>
      <c r="BE181" s="206">
        <f t="shared" si="14"/>
        <v>0</v>
      </c>
      <c r="BF181" s="206">
        <f t="shared" si="15"/>
        <v>0</v>
      </c>
      <c r="BG181" s="206">
        <f t="shared" si="16"/>
        <v>0</v>
      </c>
      <c r="BH181" s="206">
        <f t="shared" si="17"/>
        <v>0</v>
      </c>
      <c r="BI181" s="206">
        <f t="shared" si="18"/>
        <v>0</v>
      </c>
      <c r="BJ181" s="18" t="s">
        <v>87</v>
      </c>
      <c r="BK181" s="206">
        <f t="shared" si="19"/>
        <v>0</v>
      </c>
      <c r="BL181" s="18" t="s">
        <v>184</v>
      </c>
      <c r="BM181" s="205" t="s">
        <v>3476</v>
      </c>
    </row>
    <row r="182" spans="1:65" s="2" customFormat="1" ht="21.75" customHeight="1">
      <c r="A182" s="35"/>
      <c r="B182" s="36"/>
      <c r="C182" s="193" t="s">
        <v>407</v>
      </c>
      <c r="D182" s="193" t="s">
        <v>180</v>
      </c>
      <c r="E182" s="194" t="s">
        <v>3477</v>
      </c>
      <c r="F182" s="195" t="s">
        <v>3478</v>
      </c>
      <c r="G182" s="196" t="s">
        <v>2076</v>
      </c>
      <c r="H182" s="197">
        <v>1</v>
      </c>
      <c r="I182" s="198"/>
      <c r="J182" s="199">
        <f t="shared" si="10"/>
        <v>0</v>
      </c>
      <c r="K182" s="200"/>
      <c r="L182" s="40"/>
      <c r="M182" s="201" t="s">
        <v>1</v>
      </c>
      <c r="N182" s="202" t="s">
        <v>45</v>
      </c>
      <c r="O182" s="72"/>
      <c r="P182" s="203">
        <f t="shared" si="11"/>
        <v>0</v>
      </c>
      <c r="Q182" s="203">
        <v>0</v>
      </c>
      <c r="R182" s="203">
        <f t="shared" si="12"/>
        <v>0</v>
      </c>
      <c r="S182" s="203">
        <v>0</v>
      </c>
      <c r="T182" s="204">
        <f t="shared" si="13"/>
        <v>0</v>
      </c>
      <c r="U182" s="35"/>
      <c r="V182" s="35"/>
      <c r="W182" s="35"/>
      <c r="X182" s="35"/>
      <c r="Y182" s="35"/>
      <c r="Z182" s="35"/>
      <c r="AA182" s="35"/>
      <c r="AB182" s="35"/>
      <c r="AC182" s="35"/>
      <c r="AD182" s="35"/>
      <c r="AE182" s="35"/>
      <c r="AR182" s="205" t="s">
        <v>184</v>
      </c>
      <c r="AT182" s="205" t="s">
        <v>180</v>
      </c>
      <c r="AU182" s="205" t="s">
        <v>89</v>
      </c>
      <c r="AY182" s="18" t="s">
        <v>177</v>
      </c>
      <c r="BE182" s="206">
        <f t="shared" si="14"/>
        <v>0</v>
      </c>
      <c r="BF182" s="206">
        <f t="shared" si="15"/>
        <v>0</v>
      </c>
      <c r="BG182" s="206">
        <f t="shared" si="16"/>
        <v>0</v>
      </c>
      <c r="BH182" s="206">
        <f t="shared" si="17"/>
        <v>0</v>
      </c>
      <c r="BI182" s="206">
        <f t="shared" si="18"/>
        <v>0</v>
      </c>
      <c r="BJ182" s="18" t="s">
        <v>87</v>
      </c>
      <c r="BK182" s="206">
        <f t="shared" si="19"/>
        <v>0</v>
      </c>
      <c r="BL182" s="18" t="s">
        <v>184</v>
      </c>
      <c r="BM182" s="205" t="s">
        <v>3479</v>
      </c>
    </row>
    <row r="183" spans="1:65" s="2" customFormat="1" ht="21.75" customHeight="1">
      <c r="A183" s="35"/>
      <c r="B183" s="36"/>
      <c r="C183" s="193" t="s">
        <v>415</v>
      </c>
      <c r="D183" s="193" t="s">
        <v>180</v>
      </c>
      <c r="E183" s="194" t="s">
        <v>3480</v>
      </c>
      <c r="F183" s="195" t="s">
        <v>3481</v>
      </c>
      <c r="G183" s="196" t="s">
        <v>2076</v>
      </c>
      <c r="H183" s="197">
        <v>1</v>
      </c>
      <c r="I183" s="198"/>
      <c r="J183" s="199">
        <f t="shared" si="10"/>
        <v>0</v>
      </c>
      <c r="K183" s="200"/>
      <c r="L183" s="40"/>
      <c r="M183" s="201" t="s">
        <v>1</v>
      </c>
      <c r="N183" s="202" t="s">
        <v>45</v>
      </c>
      <c r="O183" s="72"/>
      <c r="P183" s="203">
        <f t="shared" si="11"/>
        <v>0</v>
      </c>
      <c r="Q183" s="203">
        <v>0</v>
      </c>
      <c r="R183" s="203">
        <f t="shared" si="12"/>
        <v>0</v>
      </c>
      <c r="S183" s="203">
        <v>0</v>
      </c>
      <c r="T183" s="204">
        <f t="shared" si="13"/>
        <v>0</v>
      </c>
      <c r="U183" s="35"/>
      <c r="V183" s="35"/>
      <c r="W183" s="35"/>
      <c r="X183" s="35"/>
      <c r="Y183" s="35"/>
      <c r="Z183" s="35"/>
      <c r="AA183" s="35"/>
      <c r="AB183" s="35"/>
      <c r="AC183" s="35"/>
      <c r="AD183" s="35"/>
      <c r="AE183" s="35"/>
      <c r="AR183" s="205" t="s">
        <v>184</v>
      </c>
      <c r="AT183" s="205" t="s">
        <v>180</v>
      </c>
      <c r="AU183" s="205" t="s">
        <v>89</v>
      </c>
      <c r="AY183" s="18" t="s">
        <v>177</v>
      </c>
      <c r="BE183" s="206">
        <f t="shared" si="14"/>
        <v>0</v>
      </c>
      <c r="BF183" s="206">
        <f t="shared" si="15"/>
        <v>0</v>
      </c>
      <c r="BG183" s="206">
        <f t="shared" si="16"/>
        <v>0</v>
      </c>
      <c r="BH183" s="206">
        <f t="shared" si="17"/>
        <v>0</v>
      </c>
      <c r="BI183" s="206">
        <f t="shared" si="18"/>
        <v>0</v>
      </c>
      <c r="BJ183" s="18" t="s">
        <v>87</v>
      </c>
      <c r="BK183" s="206">
        <f t="shared" si="19"/>
        <v>0</v>
      </c>
      <c r="BL183" s="18" t="s">
        <v>184</v>
      </c>
      <c r="BM183" s="205" t="s">
        <v>3482</v>
      </c>
    </row>
    <row r="184" spans="1:65" s="2" customFormat="1" ht="16.5" customHeight="1">
      <c r="A184" s="35"/>
      <c r="B184" s="36"/>
      <c r="C184" s="193" t="s">
        <v>423</v>
      </c>
      <c r="D184" s="193" t="s">
        <v>180</v>
      </c>
      <c r="E184" s="194" t="s">
        <v>3483</v>
      </c>
      <c r="F184" s="195" t="s">
        <v>3484</v>
      </c>
      <c r="G184" s="196" t="s">
        <v>251</v>
      </c>
      <c r="H184" s="197">
        <v>8</v>
      </c>
      <c r="I184" s="198"/>
      <c r="J184" s="199">
        <f t="shared" si="10"/>
        <v>0</v>
      </c>
      <c r="K184" s="200"/>
      <c r="L184" s="40"/>
      <c r="M184" s="201" t="s">
        <v>1</v>
      </c>
      <c r="N184" s="202" t="s">
        <v>45</v>
      </c>
      <c r="O184" s="72"/>
      <c r="P184" s="203">
        <f t="shared" si="11"/>
        <v>0</v>
      </c>
      <c r="Q184" s="203">
        <v>0</v>
      </c>
      <c r="R184" s="203">
        <f t="shared" si="12"/>
        <v>0</v>
      </c>
      <c r="S184" s="203">
        <v>0</v>
      </c>
      <c r="T184" s="204">
        <f t="shared" si="13"/>
        <v>0</v>
      </c>
      <c r="U184" s="35"/>
      <c r="V184" s="35"/>
      <c r="W184" s="35"/>
      <c r="X184" s="35"/>
      <c r="Y184" s="35"/>
      <c r="Z184" s="35"/>
      <c r="AA184" s="35"/>
      <c r="AB184" s="35"/>
      <c r="AC184" s="35"/>
      <c r="AD184" s="35"/>
      <c r="AE184" s="35"/>
      <c r="AR184" s="205" t="s">
        <v>184</v>
      </c>
      <c r="AT184" s="205" t="s">
        <v>180</v>
      </c>
      <c r="AU184" s="205" t="s">
        <v>89</v>
      </c>
      <c r="AY184" s="18" t="s">
        <v>177</v>
      </c>
      <c r="BE184" s="206">
        <f t="shared" si="14"/>
        <v>0</v>
      </c>
      <c r="BF184" s="206">
        <f t="shared" si="15"/>
        <v>0</v>
      </c>
      <c r="BG184" s="206">
        <f t="shared" si="16"/>
        <v>0</v>
      </c>
      <c r="BH184" s="206">
        <f t="shared" si="17"/>
        <v>0</v>
      </c>
      <c r="BI184" s="206">
        <f t="shared" si="18"/>
        <v>0</v>
      </c>
      <c r="BJ184" s="18" t="s">
        <v>87</v>
      </c>
      <c r="BK184" s="206">
        <f t="shared" si="19"/>
        <v>0</v>
      </c>
      <c r="BL184" s="18" t="s">
        <v>184</v>
      </c>
      <c r="BM184" s="205" t="s">
        <v>3485</v>
      </c>
    </row>
    <row r="185" spans="1:65" s="2" customFormat="1" ht="16.5" customHeight="1">
      <c r="A185" s="35"/>
      <c r="B185" s="36"/>
      <c r="C185" s="193" t="s">
        <v>429</v>
      </c>
      <c r="D185" s="193" t="s">
        <v>180</v>
      </c>
      <c r="E185" s="194" t="s">
        <v>3486</v>
      </c>
      <c r="F185" s="195" t="s">
        <v>3487</v>
      </c>
      <c r="G185" s="196" t="s">
        <v>251</v>
      </c>
      <c r="H185" s="197">
        <v>20</v>
      </c>
      <c r="I185" s="198"/>
      <c r="J185" s="199">
        <f t="shared" si="10"/>
        <v>0</v>
      </c>
      <c r="K185" s="200"/>
      <c r="L185" s="40"/>
      <c r="M185" s="201" t="s">
        <v>1</v>
      </c>
      <c r="N185" s="202" t="s">
        <v>45</v>
      </c>
      <c r="O185" s="72"/>
      <c r="P185" s="203">
        <f t="shared" si="11"/>
        <v>0</v>
      </c>
      <c r="Q185" s="203">
        <v>0</v>
      </c>
      <c r="R185" s="203">
        <f t="shared" si="12"/>
        <v>0</v>
      </c>
      <c r="S185" s="203">
        <v>0</v>
      </c>
      <c r="T185" s="204">
        <f t="shared" si="13"/>
        <v>0</v>
      </c>
      <c r="U185" s="35"/>
      <c r="V185" s="35"/>
      <c r="W185" s="35"/>
      <c r="X185" s="35"/>
      <c r="Y185" s="35"/>
      <c r="Z185" s="35"/>
      <c r="AA185" s="35"/>
      <c r="AB185" s="35"/>
      <c r="AC185" s="35"/>
      <c r="AD185" s="35"/>
      <c r="AE185" s="35"/>
      <c r="AR185" s="205" t="s">
        <v>184</v>
      </c>
      <c r="AT185" s="205" t="s">
        <v>180</v>
      </c>
      <c r="AU185" s="205" t="s">
        <v>89</v>
      </c>
      <c r="AY185" s="18" t="s">
        <v>177</v>
      </c>
      <c r="BE185" s="206">
        <f t="shared" si="14"/>
        <v>0</v>
      </c>
      <c r="BF185" s="206">
        <f t="shared" si="15"/>
        <v>0</v>
      </c>
      <c r="BG185" s="206">
        <f t="shared" si="16"/>
        <v>0</v>
      </c>
      <c r="BH185" s="206">
        <f t="shared" si="17"/>
        <v>0</v>
      </c>
      <c r="BI185" s="206">
        <f t="shared" si="18"/>
        <v>0</v>
      </c>
      <c r="BJ185" s="18" t="s">
        <v>87</v>
      </c>
      <c r="BK185" s="206">
        <f t="shared" si="19"/>
        <v>0</v>
      </c>
      <c r="BL185" s="18" t="s">
        <v>184</v>
      </c>
      <c r="BM185" s="205" t="s">
        <v>3488</v>
      </c>
    </row>
    <row r="186" spans="1:65" s="2" customFormat="1" ht="16.5" customHeight="1">
      <c r="A186" s="35"/>
      <c r="B186" s="36"/>
      <c r="C186" s="193" t="s">
        <v>433</v>
      </c>
      <c r="D186" s="193" t="s">
        <v>180</v>
      </c>
      <c r="E186" s="194" t="s">
        <v>3489</v>
      </c>
      <c r="F186" s="195" t="s">
        <v>3490</v>
      </c>
      <c r="G186" s="196" t="s">
        <v>251</v>
      </c>
      <c r="H186" s="197">
        <v>12</v>
      </c>
      <c r="I186" s="198"/>
      <c r="J186" s="199">
        <f t="shared" si="10"/>
        <v>0</v>
      </c>
      <c r="K186" s="200"/>
      <c r="L186" s="40"/>
      <c r="M186" s="201" t="s">
        <v>1</v>
      </c>
      <c r="N186" s="202" t="s">
        <v>45</v>
      </c>
      <c r="O186" s="72"/>
      <c r="P186" s="203">
        <f t="shared" si="11"/>
        <v>0</v>
      </c>
      <c r="Q186" s="203">
        <v>0</v>
      </c>
      <c r="R186" s="203">
        <f t="shared" si="12"/>
        <v>0</v>
      </c>
      <c r="S186" s="203">
        <v>0</v>
      </c>
      <c r="T186" s="204">
        <f t="shared" si="13"/>
        <v>0</v>
      </c>
      <c r="U186" s="35"/>
      <c r="V186" s="35"/>
      <c r="W186" s="35"/>
      <c r="X186" s="35"/>
      <c r="Y186" s="35"/>
      <c r="Z186" s="35"/>
      <c r="AA186" s="35"/>
      <c r="AB186" s="35"/>
      <c r="AC186" s="35"/>
      <c r="AD186" s="35"/>
      <c r="AE186" s="35"/>
      <c r="AR186" s="205" t="s">
        <v>184</v>
      </c>
      <c r="AT186" s="205" t="s">
        <v>180</v>
      </c>
      <c r="AU186" s="205" t="s">
        <v>89</v>
      </c>
      <c r="AY186" s="18" t="s">
        <v>177</v>
      </c>
      <c r="BE186" s="206">
        <f t="shared" si="14"/>
        <v>0</v>
      </c>
      <c r="BF186" s="206">
        <f t="shared" si="15"/>
        <v>0</v>
      </c>
      <c r="BG186" s="206">
        <f t="shared" si="16"/>
        <v>0</v>
      </c>
      <c r="BH186" s="206">
        <f t="shared" si="17"/>
        <v>0</v>
      </c>
      <c r="BI186" s="206">
        <f t="shared" si="18"/>
        <v>0</v>
      </c>
      <c r="BJ186" s="18" t="s">
        <v>87</v>
      </c>
      <c r="BK186" s="206">
        <f t="shared" si="19"/>
        <v>0</v>
      </c>
      <c r="BL186" s="18" t="s">
        <v>184</v>
      </c>
      <c r="BM186" s="205" t="s">
        <v>3491</v>
      </c>
    </row>
    <row r="187" spans="1:65" s="2" customFormat="1" ht="16.5" customHeight="1">
      <c r="A187" s="35"/>
      <c r="B187" s="36"/>
      <c r="C187" s="193" t="s">
        <v>438</v>
      </c>
      <c r="D187" s="193" t="s">
        <v>180</v>
      </c>
      <c r="E187" s="194" t="s">
        <v>3492</v>
      </c>
      <c r="F187" s="195" t="s">
        <v>3493</v>
      </c>
      <c r="G187" s="196" t="s">
        <v>251</v>
      </c>
      <c r="H187" s="197">
        <v>20</v>
      </c>
      <c r="I187" s="198"/>
      <c r="J187" s="199">
        <f t="shared" si="10"/>
        <v>0</v>
      </c>
      <c r="K187" s="200"/>
      <c r="L187" s="40"/>
      <c r="M187" s="201" t="s">
        <v>1</v>
      </c>
      <c r="N187" s="202" t="s">
        <v>45</v>
      </c>
      <c r="O187" s="72"/>
      <c r="P187" s="203">
        <f t="shared" si="11"/>
        <v>0</v>
      </c>
      <c r="Q187" s="203">
        <v>0</v>
      </c>
      <c r="R187" s="203">
        <f t="shared" si="12"/>
        <v>0</v>
      </c>
      <c r="S187" s="203">
        <v>0</v>
      </c>
      <c r="T187" s="204">
        <f t="shared" si="13"/>
        <v>0</v>
      </c>
      <c r="U187" s="35"/>
      <c r="V187" s="35"/>
      <c r="W187" s="35"/>
      <c r="X187" s="35"/>
      <c r="Y187" s="35"/>
      <c r="Z187" s="35"/>
      <c r="AA187" s="35"/>
      <c r="AB187" s="35"/>
      <c r="AC187" s="35"/>
      <c r="AD187" s="35"/>
      <c r="AE187" s="35"/>
      <c r="AR187" s="205" t="s">
        <v>184</v>
      </c>
      <c r="AT187" s="205" t="s">
        <v>180</v>
      </c>
      <c r="AU187" s="205" t="s">
        <v>89</v>
      </c>
      <c r="AY187" s="18" t="s">
        <v>177</v>
      </c>
      <c r="BE187" s="206">
        <f t="shared" si="14"/>
        <v>0</v>
      </c>
      <c r="BF187" s="206">
        <f t="shared" si="15"/>
        <v>0</v>
      </c>
      <c r="BG187" s="206">
        <f t="shared" si="16"/>
        <v>0</v>
      </c>
      <c r="BH187" s="206">
        <f t="shared" si="17"/>
        <v>0</v>
      </c>
      <c r="BI187" s="206">
        <f t="shared" si="18"/>
        <v>0</v>
      </c>
      <c r="BJ187" s="18" t="s">
        <v>87</v>
      </c>
      <c r="BK187" s="206">
        <f t="shared" si="19"/>
        <v>0</v>
      </c>
      <c r="BL187" s="18" t="s">
        <v>184</v>
      </c>
      <c r="BM187" s="205" t="s">
        <v>3494</v>
      </c>
    </row>
    <row r="188" spans="1:65" s="2" customFormat="1" ht="16.5" customHeight="1">
      <c r="A188" s="35"/>
      <c r="B188" s="36"/>
      <c r="C188" s="193" t="s">
        <v>442</v>
      </c>
      <c r="D188" s="193" t="s">
        <v>180</v>
      </c>
      <c r="E188" s="194" t="s">
        <v>3495</v>
      </c>
      <c r="F188" s="195" t="s">
        <v>3496</v>
      </c>
      <c r="G188" s="196" t="s">
        <v>251</v>
      </c>
      <c r="H188" s="197">
        <v>18</v>
      </c>
      <c r="I188" s="198"/>
      <c r="J188" s="199">
        <f t="shared" si="10"/>
        <v>0</v>
      </c>
      <c r="K188" s="200"/>
      <c r="L188" s="40"/>
      <c r="M188" s="201" t="s">
        <v>1</v>
      </c>
      <c r="N188" s="202" t="s">
        <v>45</v>
      </c>
      <c r="O188" s="72"/>
      <c r="P188" s="203">
        <f t="shared" si="11"/>
        <v>0</v>
      </c>
      <c r="Q188" s="203">
        <v>0</v>
      </c>
      <c r="R188" s="203">
        <f t="shared" si="12"/>
        <v>0</v>
      </c>
      <c r="S188" s="203">
        <v>0</v>
      </c>
      <c r="T188" s="204">
        <f t="shared" si="13"/>
        <v>0</v>
      </c>
      <c r="U188" s="35"/>
      <c r="V188" s="35"/>
      <c r="W188" s="35"/>
      <c r="X188" s="35"/>
      <c r="Y188" s="35"/>
      <c r="Z188" s="35"/>
      <c r="AA188" s="35"/>
      <c r="AB188" s="35"/>
      <c r="AC188" s="35"/>
      <c r="AD188" s="35"/>
      <c r="AE188" s="35"/>
      <c r="AR188" s="205" t="s">
        <v>184</v>
      </c>
      <c r="AT188" s="205" t="s">
        <v>180</v>
      </c>
      <c r="AU188" s="205" t="s">
        <v>89</v>
      </c>
      <c r="AY188" s="18" t="s">
        <v>177</v>
      </c>
      <c r="BE188" s="206">
        <f t="shared" si="14"/>
        <v>0</v>
      </c>
      <c r="BF188" s="206">
        <f t="shared" si="15"/>
        <v>0</v>
      </c>
      <c r="BG188" s="206">
        <f t="shared" si="16"/>
        <v>0</v>
      </c>
      <c r="BH188" s="206">
        <f t="shared" si="17"/>
        <v>0</v>
      </c>
      <c r="BI188" s="206">
        <f t="shared" si="18"/>
        <v>0</v>
      </c>
      <c r="BJ188" s="18" t="s">
        <v>87</v>
      </c>
      <c r="BK188" s="206">
        <f t="shared" si="19"/>
        <v>0</v>
      </c>
      <c r="BL188" s="18" t="s">
        <v>184</v>
      </c>
      <c r="BM188" s="205" t="s">
        <v>3497</v>
      </c>
    </row>
    <row r="189" spans="1:65" s="2" customFormat="1" ht="16.5" customHeight="1">
      <c r="A189" s="35"/>
      <c r="B189" s="36"/>
      <c r="C189" s="193" t="s">
        <v>446</v>
      </c>
      <c r="D189" s="193" t="s">
        <v>180</v>
      </c>
      <c r="E189" s="194" t="s">
        <v>3498</v>
      </c>
      <c r="F189" s="195" t="s">
        <v>3384</v>
      </c>
      <c r="G189" s="196" t="s">
        <v>251</v>
      </c>
      <c r="H189" s="197">
        <v>2</v>
      </c>
      <c r="I189" s="198"/>
      <c r="J189" s="199">
        <f t="shared" si="10"/>
        <v>0</v>
      </c>
      <c r="K189" s="200"/>
      <c r="L189" s="40"/>
      <c r="M189" s="201" t="s">
        <v>1</v>
      </c>
      <c r="N189" s="202" t="s">
        <v>45</v>
      </c>
      <c r="O189" s="72"/>
      <c r="P189" s="203">
        <f t="shared" si="11"/>
        <v>0</v>
      </c>
      <c r="Q189" s="203">
        <v>0</v>
      </c>
      <c r="R189" s="203">
        <f t="shared" si="12"/>
        <v>0</v>
      </c>
      <c r="S189" s="203">
        <v>0</v>
      </c>
      <c r="T189" s="204">
        <f t="shared" si="13"/>
        <v>0</v>
      </c>
      <c r="U189" s="35"/>
      <c r="V189" s="35"/>
      <c r="W189" s="35"/>
      <c r="X189" s="35"/>
      <c r="Y189" s="35"/>
      <c r="Z189" s="35"/>
      <c r="AA189" s="35"/>
      <c r="AB189" s="35"/>
      <c r="AC189" s="35"/>
      <c r="AD189" s="35"/>
      <c r="AE189" s="35"/>
      <c r="AR189" s="205" t="s">
        <v>184</v>
      </c>
      <c r="AT189" s="205" t="s">
        <v>180</v>
      </c>
      <c r="AU189" s="205" t="s">
        <v>89</v>
      </c>
      <c r="AY189" s="18" t="s">
        <v>177</v>
      </c>
      <c r="BE189" s="206">
        <f t="shared" si="14"/>
        <v>0</v>
      </c>
      <c r="BF189" s="206">
        <f t="shared" si="15"/>
        <v>0</v>
      </c>
      <c r="BG189" s="206">
        <f t="shared" si="16"/>
        <v>0</v>
      </c>
      <c r="BH189" s="206">
        <f t="shared" si="17"/>
        <v>0</v>
      </c>
      <c r="BI189" s="206">
        <f t="shared" si="18"/>
        <v>0</v>
      </c>
      <c r="BJ189" s="18" t="s">
        <v>87</v>
      </c>
      <c r="BK189" s="206">
        <f t="shared" si="19"/>
        <v>0</v>
      </c>
      <c r="BL189" s="18" t="s">
        <v>184</v>
      </c>
      <c r="BM189" s="205" t="s">
        <v>3499</v>
      </c>
    </row>
    <row r="190" spans="1:65" s="2" customFormat="1" ht="21.75" customHeight="1">
      <c r="A190" s="35"/>
      <c r="B190" s="36"/>
      <c r="C190" s="193" t="s">
        <v>450</v>
      </c>
      <c r="D190" s="193" t="s">
        <v>180</v>
      </c>
      <c r="E190" s="194" t="s">
        <v>3500</v>
      </c>
      <c r="F190" s="195" t="s">
        <v>3501</v>
      </c>
      <c r="G190" s="196" t="s">
        <v>251</v>
      </c>
      <c r="H190" s="197">
        <v>12</v>
      </c>
      <c r="I190" s="198"/>
      <c r="J190" s="199">
        <f t="shared" si="10"/>
        <v>0</v>
      </c>
      <c r="K190" s="200"/>
      <c r="L190" s="40"/>
      <c r="M190" s="201" t="s">
        <v>1</v>
      </c>
      <c r="N190" s="202" t="s">
        <v>45</v>
      </c>
      <c r="O190" s="72"/>
      <c r="P190" s="203">
        <f t="shared" si="11"/>
        <v>0</v>
      </c>
      <c r="Q190" s="203">
        <v>0</v>
      </c>
      <c r="R190" s="203">
        <f t="shared" si="12"/>
        <v>0</v>
      </c>
      <c r="S190" s="203">
        <v>0</v>
      </c>
      <c r="T190" s="204">
        <f t="shared" si="13"/>
        <v>0</v>
      </c>
      <c r="U190" s="35"/>
      <c r="V190" s="35"/>
      <c r="W190" s="35"/>
      <c r="X190" s="35"/>
      <c r="Y190" s="35"/>
      <c r="Z190" s="35"/>
      <c r="AA190" s="35"/>
      <c r="AB190" s="35"/>
      <c r="AC190" s="35"/>
      <c r="AD190" s="35"/>
      <c r="AE190" s="35"/>
      <c r="AR190" s="205" t="s">
        <v>184</v>
      </c>
      <c r="AT190" s="205" t="s">
        <v>180</v>
      </c>
      <c r="AU190" s="205" t="s">
        <v>89</v>
      </c>
      <c r="AY190" s="18" t="s">
        <v>177</v>
      </c>
      <c r="BE190" s="206">
        <f t="shared" si="14"/>
        <v>0</v>
      </c>
      <c r="BF190" s="206">
        <f t="shared" si="15"/>
        <v>0</v>
      </c>
      <c r="BG190" s="206">
        <f t="shared" si="16"/>
        <v>0</v>
      </c>
      <c r="BH190" s="206">
        <f t="shared" si="17"/>
        <v>0</v>
      </c>
      <c r="BI190" s="206">
        <f t="shared" si="18"/>
        <v>0</v>
      </c>
      <c r="BJ190" s="18" t="s">
        <v>87</v>
      </c>
      <c r="BK190" s="206">
        <f t="shared" si="19"/>
        <v>0</v>
      </c>
      <c r="BL190" s="18" t="s">
        <v>184</v>
      </c>
      <c r="BM190" s="205" t="s">
        <v>3502</v>
      </c>
    </row>
    <row r="191" spans="1:65" s="2" customFormat="1" ht="21.75" customHeight="1">
      <c r="A191" s="35"/>
      <c r="B191" s="36"/>
      <c r="C191" s="193" t="s">
        <v>454</v>
      </c>
      <c r="D191" s="193" t="s">
        <v>180</v>
      </c>
      <c r="E191" s="194" t="s">
        <v>3503</v>
      </c>
      <c r="F191" s="195" t="s">
        <v>3504</v>
      </c>
      <c r="G191" s="196" t="s">
        <v>251</v>
      </c>
      <c r="H191" s="197">
        <v>20</v>
      </c>
      <c r="I191" s="198"/>
      <c r="J191" s="199">
        <f t="shared" si="10"/>
        <v>0</v>
      </c>
      <c r="K191" s="200"/>
      <c r="L191" s="40"/>
      <c r="M191" s="201" t="s">
        <v>1</v>
      </c>
      <c r="N191" s="202" t="s">
        <v>45</v>
      </c>
      <c r="O191" s="72"/>
      <c r="P191" s="203">
        <f t="shared" si="11"/>
        <v>0</v>
      </c>
      <c r="Q191" s="203">
        <v>0</v>
      </c>
      <c r="R191" s="203">
        <f t="shared" si="12"/>
        <v>0</v>
      </c>
      <c r="S191" s="203">
        <v>0</v>
      </c>
      <c r="T191" s="204">
        <f t="shared" si="13"/>
        <v>0</v>
      </c>
      <c r="U191" s="35"/>
      <c r="V191" s="35"/>
      <c r="W191" s="35"/>
      <c r="X191" s="35"/>
      <c r="Y191" s="35"/>
      <c r="Z191" s="35"/>
      <c r="AA191" s="35"/>
      <c r="AB191" s="35"/>
      <c r="AC191" s="35"/>
      <c r="AD191" s="35"/>
      <c r="AE191" s="35"/>
      <c r="AR191" s="205" t="s">
        <v>184</v>
      </c>
      <c r="AT191" s="205" t="s">
        <v>180</v>
      </c>
      <c r="AU191" s="205" t="s">
        <v>89</v>
      </c>
      <c r="AY191" s="18" t="s">
        <v>177</v>
      </c>
      <c r="BE191" s="206">
        <f t="shared" si="14"/>
        <v>0</v>
      </c>
      <c r="BF191" s="206">
        <f t="shared" si="15"/>
        <v>0</v>
      </c>
      <c r="BG191" s="206">
        <f t="shared" si="16"/>
        <v>0</v>
      </c>
      <c r="BH191" s="206">
        <f t="shared" si="17"/>
        <v>0</v>
      </c>
      <c r="BI191" s="206">
        <f t="shared" si="18"/>
        <v>0</v>
      </c>
      <c r="BJ191" s="18" t="s">
        <v>87</v>
      </c>
      <c r="BK191" s="206">
        <f t="shared" si="19"/>
        <v>0</v>
      </c>
      <c r="BL191" s="18" t="s">
        <v>184</v>
      </c>
      <c r="BM191" s="205" t="s">
        <v>3505</v>
      </c>
    </row>
    <row r="192" spans="1:65" s="2" customFormat="1" ht="21.75" customHeight="1">
      <c r="A192" s="35"/>
      <c r="B192" s="36"/>
      <c r="C192" s="193" t="s">
        <v>458</v>
      </c>
      <c r="D192" s="193" t="s">
        <v>180</v>
      </c>
      <c r="E192" s="194" t="s">
        <v>3506</v>
      </c>
      <c r="F192" s="195" t="s">
        <v>3507</v>
      </c>
      <c r="G192" s="196" t="s">
        <v>251</v>
      </c>
      <c r="H192" s="197">
        <v>31</v>
      </c>
      <c r="I192" s="198"/>
      <c r="J192" s="199">
        <f t="shared" si="10"/>
        <v>0</v>
      </c>
      <c r="K192" s="200"/>
      <c r="L192" s="40"/>
      <c r="M192" s="201" t="s">
        <v>1</v>
      </c>
      <c r="N192" s="202" t="s">
        <v>45</v>
      </c>
      <c r="O192" s="72"/>
      <c r="P192" s="203">
        <f t="shared" si="11"/>
        <v>0</v>
      </c>
      <c r="Q192" s="203">
        <v>0</v>
      </c>
      <c r="R192" s="203">
        <f t="shared" si="12"/>
        <v>0</v>
      </c>
      <c r="S192" s="203">
        <v>0</v>
      </c>
      <c r="T192" s="204">
        <f t="shared" si="13"/>
        <v>0</v>
      </c>
      <c r="U192" s="35"/>
      <c r="V192" s="35"/>
      <c r="W192" s="35"/>
      <c r="X192" s="35"/>
      <c r="Y192" s="35"/>
      <c r="Z192" s="35"/>
      <c r="AA192" s="35"/>
      <c r="AB192" s="35"/>
      <c r="AC192" s="35"/>
      <c r="AD192" s="35"/>
      <c r="AE192" s="35"/>
      <c r="AR192" s="205" t="s">
        <v>184</v>
      </c>
      <c r="AT192" s="205" t="s">
        <v>180</v>
      </c>
      <c r="AU192" s="205" t="s">
        <v>89</v>
      </c>
      <c r="AY192" s="18" t="s">
        <v>177</v>
      </c>
      <c r="BE192" s="206">
        <f t="shared" si="14"/>
        <v>0</v>
      </c>
      <c r="BF192" s="206">
        <f t="shared" si="15"/>
        <v>0</v>
      </c>
      <c r="BG192" s="206">
        <f t="shared" si="16"/>
        <v>0</v>
      </c>
      <c r="BH192" s="206">
        <f t="shared" si="17"/>
        <v>0</v>
      </c>
      <c r="BI192" s="206">
        <f t="shared" si="18"/>
        <v>0</v>
      </c>
      <c r="BJ192" s="18" t="s">
        <v>87</v>
      </c>
      <c r="BK192" s="206">
        <f t="shared" si="19"/>
        <v>0</v>
      </c>
      <c r="BL192" s="18" t="s">
        <v>184</v>
      </c>
      <c r="BM192" s="205" t="s">
        <v>3508</v>
      </c>
    </row>
    <row r="193" spans="1:65" s="2" customFormat="1" ht="21.75" customHeight="1">
      <c r="A193" s="35"/>
      <c r="B193" s="36"/>
      <c r="C193" s="193" t="s">
        <v>464</v>
      </c>
      <c r="D193" s="193" t="s">
        <v>180</v>
      </c>
      <c r="E193" s="194" t="s">
        <v>3509</v>
      </c>
      <c r="F193" s="195" t="s">
        <v>3510</v>
      </c>
      <c r="G193" s="196" t="s">
        <v>251</v>
      </c>
      <c r="H193" s="197">
        <v>58</v>
      </c>
      <c r="I193" s="198"/>
      <c r="J193" s="199">
        <f t="shared" si="10"/>
        <v>0</v>
      </c>
      <c r="K193" s="200"/>
      <c r="L193" s="40"/>
      <c r="M193" s="201" t="s">
        <v>1</v>
      </c>
      <c r="N193" s="202" t="s">
        <v>45</v>
      </c>
      <c r="O193" s="72"/>
      <c r="P193" s="203">
        <f t="shared" si="11"/>
        <v>0</v>
      </c>
      <c r="Q193" s="203">
        <v>0</v>
      </c>
      <c r="R193" s="203">
        <f t="shared" si="12"/>
        <v>0</v>
      </c>
      <c r="S193" s="203">
        <v>0</v>
      </c>
      <c r="T193" s="204">
        <f t="shared" si="13"/>
        <v>0</v>
      </c>
      <c r="U193" s="35"/>
      <c r="V193" s="35"/>
      <c r="W193" s="35"/>
      <c r="X193" s="35"/>
      <c r="Y193" s="35"/>
      <c r="Z193" s="35"/>
      <c r="AA193" s="35"/>
      <c r="AB193" s="35"/>
      <c r="AC193" s="35"/>
      <c r="AD193" s="35"/>
      <c r="AE193" s="35"/>
      <c r="AR193" s="205" t="s">
        <v>184</v>
      </c>
      <c r="AT193" s="205" t="s">
        <v>180</v>
      </c>
      <c r="AU193" s="205" t="s">
        <v>89</v>
      </c>
      <c r="AY193" s="18" t="s">
        <v>177</v>
      </c>
      <c r="BE193" s="206">
        <f t="shared" si="14"/>
        <v>0</v>
      </c>
      <c r="BF193" s="206">
        <f t="shared" si="15"/>
        <v>0</v>
      </c>
      <c r="BG193" s="206">
        <f t="shared" si="16"/>
        <v>0</v>
      </c>
      <c r="BH193" s="206">
        <f t="shared" si="17"/>
        <v>0</v>
      </c>
      <c r="BI193" s="206">
        <f t="shared" si="18"/>
        <v>0</v>
      </c>
      <c r="BJ193" s="18" t="s">
        <v>87</v>
      </c>
      <c r="BK193" s="206">
        <f t="shared" si="19"/>
        <v>0</v>
      </c>
      <c r="BL193" s="18" t="s">
        <v>184</v>
      </c>
      <c r="BM193" s="205" t="s">
        <v>3511</v>
      </c>
    </row>
    <row r="194" spans="1:65" s="2" customFormat="1" ht="21.75" customHeight="1">
      <c r="A194" s="35"/>
      <c r="B194" s="36"/>
      <c r="C194" s="193" t="s">
        <v>468</v>
      </c>
      <c r="D194" s="193" t="s">
        <v>180</v>
      </c>
      <c r="E194" s="194" t="s">
        <v>3512</v>
      </c>
      <c r="F194" s="195" t="s">
        <v>3513</v>
      </c>
      <c r="G194" s="196" t="s">
        <v>251</v>
      </c>
      <c r="H194" s="197">
        <v>4</v>
      </c>
      <c r="I194" s="198"/>
      <c r="J194" s="199">
        <f t="shared" si="10"/>
        <v>0</v>
      </c>
      <c r="K194" s="200"/>
      <c r="L194" s="40"/>
      <c r="M194" s="201" t="s">
        <v>1</v>
      </c>
      <c r="N194" s="202" t="s">
        <v>45</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184</v>
      </c>
      <c r="AT194" s="205" t="s">
        <v>180</v>
      </c>
      <c r="AU194" s="205" t="s">
        <v>89</v>
      </c>
      <c r="AY194" s="18" t="s">
        <v>177</v>
      </c>
      <c r="BE194" s="206">
        <f t="shared" si="14"/>
        <v>0</v>
      </c>
      <c r="BF194" s="206">
        <f t="shared" si="15"/>
        <v>0</v>
      </c>
      <c r="BG194" s="206">
        <f t="shared" si="16"/>
        <v>0</v>
      </c>
      <c r="BH194" s="206">
        <f t="shared" si="17"/>
        <v>0</v>
      </c>
      <c r="BI194" s="206">
        <f t="shared" si="18"/>
        <v>0</v>
      </c>
      <c r="BJ194" s="18" t="s">
        <v>87</v>
      </c>
      <c r="BK194" s="206">
        <f t="shared" si="19"/>
        <v>0</v>
      </c>
      <c r="BL194" s="18" t="s">
        <v>184</v>
      </c>
      <c r="BM194" s="205" t="s">
        <v>3514</v>
      </c>
    </row>
    <row r="195" spans="1:65" s="2" customFormat="1" ht="16.5" customHeight="1">
      <c r="A195" s="35"/>
      <c r="B195" s="36"/>
      <c r="C195" s="193" t="s">
        <v>474</v>
      </c>
      <c r="D195" s="193" t="s">
        <v>180</v>
      </c>
      <c r="E195" s="194" t="s">
        <v>3515</v>
      </c>
      <c r="F195" s="195" t="s">
        <v>3405</v>
      </c>
      <c r="G195" s="196" t="s">
        <v>251</v>
      </c>
      <c r="H195" s="197">
        <v>90</v>
      </c>
      <c r="I195" s="198"/>
      <c r="J195" s="199">
        <f t="shared" si="10"/>
        <v>0</v>
      </c>
      <c r="K195" s="200"/>
      <c r="L195" s="40"/>
      <c r="M195" s="201" t="s">
        <v>1</v>
      </c>
      <c r="N195" s="202" t="s">
        <v>45</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184</v>
      </c>
      <c r="AT195" s="205" t="s">
        <v>180</v>
      </c>
      <c r="AU195" s="205" t="s">
        <v>89</v>
      </c>
      <c r="AY195" s="18" t="s">
        <v>177</v>
      </c>
      <c r="BE195" s="206">
        <f t="shared" si="14"/>
        <v>0</v>
      </c>
      <c r="BF195" s="206">
        <f t="shared" si="15"/>
        <v>0</v>
      </c>
      <c r="BG195" s="206">
        <f t="shared" si="16"/>
        <v>0</v>
      </c>
      <c r="BH195" s="206">
        <f t="shared" si="17"/>
        <v>0</v>
      </c>
      <c r="BI195" s="206">
        <f t="shared" si="18"/>
        <v>0</v>
      </c>
      <c r="BJ195" s="18" t="s">
        <v>87</v>
      </c>
      <c r="BK195" s="206">
        <f t="shared" si="19"/>
        <v>0</v>
      </c>
      <c r="BL195" s="18" t="s">
        <v>184</v>
      </c>
      <c r="BM195" s="205" t="s">
        <v>3516</v>
      </c>
    </row>
    <row r="196" spans="1:65" s="2" customFormat="1" ht="37.9" customHeight="1">
      <c r="A196" s="35"/>
      <c r="B196" s="36"/>
      <c r="C196" s="193" t="s">
        <v>502</v>
      </c>
      <c r="D196" s="193" t="s">
        <v>180</v>
      </c>
      <c r="E196" s="194" t="s">
        <v>3517</v>
      </c>
      <c r="F196" s="195" t="s">
        <v>3518</v>
      </c>
      <c r="G196" s="196" t="s">
        <v>2076</v>
      </c>
      <c r="H196" s="197">
        <v>2</v>
      </c>
      <c r="I196" s="198"/>
      <c r="J196" s="199">
        <f t="shared" si="10"/>
        <v>0</v>
      </c>
      <c r="K196" s="200"/>
      <c r="L196" s="40"/>
      <c r="M196" s="201" t="s">
        <v>1</v>
      </c>
      <c r="N196" s="202" t="s">
        <v>45</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184</v>
      </c>
      <c r="AT196" s="205" t="s">
        <v>180</v>
      </c>
      <c r="AU196" s="205" t="s">
        <v>89</v>
      </c>
      <c r="AY196" s="18" t="s">
        <v>177</v>
      </c>
      <c r="BE196" s="206">
        <f t="shared" si="14"/>
        <v>0</v>
      </c>
      <c r="BF196" s="206">
        <f t="shared" si="15"/>
        <v>0</v>
      </c>
      <c r="BG196" s="206">
        <f t="shared" si="16"/>
        <v>0</v>
      </c>
      <c r="BH196" s="206">
        <f t="shared" si="17"/>
        <v>0</v>
      </c>
      <c r="BI196" s="206">
        <f t="shared" si="18"/>
        <v>0</v>
      </c>
      <c r="BJ196" s="18" t="s">
        <v>87</v>
      </c>
      <c r="BK196" s="206">
        <f t="shared" si="19"/>
        <v>0</v>
      </c>
      <c r="BL196" s="18" t="s">
        <v>184</v>
      </c>
      <c r="BM196" s="205" t="s">
        <v>3519</v>
      </c>
    </row>
    <row r="197" spans="1:65" s="2" customFormat="1" ht="16.5" customHeight="1">
      <c r="A197" s="35"/>
      <c r="B197" s="36"/>
      <c r="C197" s="193" t="s">
        <v>516</v>
      </c>
      <c r="D197" s="193" t="s">
        <v>180</v>
      </c>
      <c r="E197" s="194" t="s">
        <v>3520</v>
      </c>
      <c r="F197" s="195" t="s">
        <v>3431</v>
      </c>
      <c r="G197" s="196" t="s">
        <v>3432</v>
      </c>
      <c r="H197" s="197">
        <v>40</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184</v>
      </c>
      <c r="AT197" s="205" t="s">
        <v>180</v>
      </c>
      <c r="AU197" s="205" t="s">
        <v>89</v>
      </c>
      <c r="AY197" s="18" t="s">
        <v>177</v>
      </c>
      <c r="BE197" s="206">
        <f t="shared" si="14"/>
        <v>0</v>
      </c>
      <c r="BF197" s="206">
        <f t="shared" si="15"/>
        <v>0</v>
      </c>
      <c r="BG197" s="206">
        <f t="shared" si="16"/>
        <v>0</v>
      </c>
      <c r="BH197" s="206">
        <f t="shared" si="17"/>
        <v>0</v>
      </c>
      <c r="BI197" s="206">
        <f t="shared" si="18"/>
        <v>0</v>
      </c>
      <c r="BJ197" s="18" t="s">
        <v>87</v>
      </c>
      <c r="BK197" s="206">
        <f t="shared" si="19"/>
        <v>0</v>
      </c>
      <c r="BL197" s="18" t="s">
        <v>184</v>
      </c>
      <c r="BM197" s="205" t="s">
        <v>3521</v>
      </c>
    </row>
    <row r="198" spans="1:65" s="2" customFormat="1" ht="16.5" customHeight="1">
      <c r="A198" s="35"/>
      <c r="B198" s="36"/>
      <c r="C198" s="193" t="s">
        <v>478</v>
      </c>
      <c r="D198" s="193" t="s">
        <v>180</v>
      </c>
      <c r="E198" s="194" t="s">
        <v>3522</v>
      </c>
      <c r="F198" s="195" t="s">
        <v>3408</v>
      </c>
      <c r="G198" s="196" t="s">
        <v>2076</v>
      </c>
      <c r="H198" s="197">
        <v>1</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184</v>
      </c>
      <c r="AT198" s="205" t="s">
        <v>180</v>
      </c>
      <c r="AU198" s="205" t="s">
        <v>89</v>
      </c>
      <c r="AY198" s="18" t="s">
        <v>177</v>
      </c>
      <c r="BE198" s="206">
        <f t="shared" si="14"/>
        <v>0</v>
      </c>
      <c r="BF198" s="206">
        <f t="shared" si="15"/>
        <v>0</v>
      </c>
      <c r="BG198" s="206">
        <f t="shared" si="16"/>
        <v>0</v>
      </c>
      <c r="BH198" s="206">
        <f t="shared" si="17"/>
        <v>0</v>
      </c>
      <c r="BI198" s="206">
        <f t="shared" si="18"/>
        <v>0</v>
      </c>
      <c r="BJ198" s="18" t="s">
        <v>87</v>
      </c>
      <c r="BK198" s="206">
        <f t="shared" si="19"/>
        <v>0</v>
      </c>
      <c r="BL198" s="18" t="s">
        <v>184</v>
      </c>
      <c r="BM198" s="205" t="s">
        <v>3523</v>
      </c>
    </row>
    <row r="199" spans="1:65" s="2" customFormat="1" ht="21.75" customHeight="1">
      <c r="A199" s="35"/>
      <c r="B199" s="36"/>
      <c r="C199" s="193" t="s">
        <v>482</v>
      </c>
      <c r="D199" s="193" t="s">
        <v>180</v>
      </c>
      <c r="E199" s="194" t="s">
        <v>3524</v>
      </c>
      <c r="F199" s="195" t="s">
        <v>3411</v>
      </c>
      <c r="G199" s="196" t="s">
        <v>199</v>
      </c>
      <c r="H199" s="197">
        <v>42</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184</v>
      </c>
      <c r="AT199" s="205" t="s">
        <v>180</v>
      </c>
      <c r="AU199" s="205" t="s">
        <v>89</v>
      </c>
      <c r="AY199" s="18" t="s">
        <v>177</v>
      </c>
      <c r="BE199" s="206">
        <f t="shared" si="14"/>
        <v>0</v>
      </c>
      <c r="BF199" s="206">
        <f t="shared" si="15"/>
        <v>0</v>
      </c>
      <c r="BG199" s="206">
        <f t="shared" si="16"/>
        <v>0</v>
      </c>
      <c r="BH199" s="206">
        <f t="shared" si="17"/>
        <v>0</v>
      </c>
      <c r="BI199" s="206">
        <f t="shared" si="18"/>
        <v>0</v>
      </c>
      <c r="BJ199" s="18" t="s">
        <v>87</v>
      </c>
      <c r="BK199" s="206">
        <f t="shared" si="19"/>
        <v>0</v>
      </c>
      <c r="BL199" s="18" t="s">
        <v>184</v>
      </c>
      <c r="BM199" s="205" t="s">
        <v>3525</v>
      </c>
    </row>
    <row r="200" spans="1:65" s="2" customFormat="1" ht="16.5" customHeight="1">
      <c r="A200" s="35"/>
      <c r="B200" s="36"/>
      <c r="C200" s="193" t="s">
        <v>486</v>
      </c>
      <c r="D200" s="193" t="s">
        <v>180</v>
      </c>
      <c r="E200" s="194" t="s">
        <v>3526</v>
      </c>
      <c r="F200" s="195" t="s">
        <v>3527</v>
      </c>
      <c r="G200" s="196" t="s">
        <v>199</v>
      </c>
      <c r="H200" s="197">
        <v>64</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184</v>
      </c>
      <c r="AT200" s="205" t="s">
        <v>180</v>
      </c>
      <c r="AU200" s="205" t="s">
        <v>89</v>
      </c>
      <c r="AY200" s="18" t="s">
        <v>177</v>
      </c>
      <c r="BE200" s="206">
        <f t="shared" si="14"/>
        <v>0</v>
      </c>
      <c r="BF200" s="206">
        <f t="shared" si="15"/>
        <v>0</v>
      </c>
      <c r="BG200" s="206">
        <f t="shared" si="16"/>
        <v>0</v>
      </c>
      <c r="BH200" s="206">
        <f t="shared" si="17"/>
        <v>0</v>
      </c>
      <c r="BI200" s="206">
        <f t="shared" si="18"/>
        <v>0</v>
      </c>
      <c r="BJ200" s="18" t="s">
        <v>87</v>
      </c>
      <c r="BK200" s="206">
        <f t="shared" si="19"/>
        <v>0</v>
      </c>
      <c r="BL200" s="18" t="s">
        <v>184</v>
      </c>
      <c r="BM200" s="205" t="s">
        <v>3528</v>
      </c>
    </row>
    <row r="201" spans="1:65" s="2" customFormat="1" ht="16.5" customHeight="1">
      <c r="A201" s="35"/>
      <c r="B201" s="36"/>
      <c r="C201" s="193" t="s">
        <v>490</v>
      </c>
      <c r="D201" s="193" t="s">
        <v>180</v>
      </c>
      <c r="E201" s="194" t="s">
        <v>3529</v>
      </c>
      <c r="F201" s="195" t="s">
        <v>3414</v>
      </c>
      <c r="G201" s="196" t="s">
        <v>651</v>
      </c>
      <c r="H201" s="197">
        <v>50</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184</v>
      </c>
      <c r="AT201" s="205" t="s">
        <v>180</v>
      </c>
      <c r="AU201" s="205" t="s">
        <v>89</v>
      </c>
      <c r="AY201" s="18" t="s">
        <v>177</v>
      </c>
      <c r="BE201" s="206">
        <f t="shared" si="14"/>
        <v>0</v>
      </c>
      <c r="BF201" s="206">
        <f t="shared" si="15"/>
        <v>0</v>
      </c>
      <c r="BG201" s="206">
        <f t="shared" si="16"/>
        <v>0</v>
      </c>
      <c r="BH201" s="206">
        <f t="shared" si="17"/>
        <v>0</v>
      </c>
      <c r="BI201" s="206">
        <f t="shared" si="18"/>
        <v>0</v>
      </c>
      <c r="BJ201" s="18" t="s">
        <v>87</v>
      </c>
      <c r="BK201" s="206">
        <f t="shared" si="19"/>
        <v>0</v>
      </c>
      <c r="BL201" s="18" t="s">
        <v>184</v>
      </c>
      <c r="BM201" s="205" t="s">
        <v>3530</v>
      </c>
    </row>
    <row r="202" spans="1:65" s="2" customFormat="1" ht="24.2" customHeight="1">
      <c r="A202" s="35"/>
      <c r="B202" s="36"/>
      <c r="C202" s="193" t="s">
        <v>492</v>
      </c>
      <c r="D202" s="193" t="s">
        <v>180</v>
      </c>
      <c r="E202" s="194" t="s">
        <v>3531</v>
      </c>
      <c r="F202" s="195" t="s">
        <v>3417</v>
      </c>
      <c r="G202" s="196" t="s">
        <v>2076</v>
      </c>
      <c r="H202" s="197">
        <v>1</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184</v>
      </c>
      <c r="AT202" s="205" t="s">
        <v>180</v>
      </c>
      <c r="AU202" s="205" t="s">
        <v>89</v>
      </c>
      <c r="AY202" s="18" t="s">
        <v>177</v>
      </c>
      <c r="BE202" s="206">
        <f t="shared" si="14"/>
        <v>0</v>
      </c>
      <c r="BF202" s="206">
        <f t="shared" si="15"/>
        <v>0</v>
      </c>
      <c r="BG202" s="206">
        <f t="shared" si="16"/>
        <v>0</v>
      </c>
      <c r="BH202" s="206">
        <f t="shared" si="17"/>
        <v>0</v>
      </c>
      <c r="BI202" s="206">
        <f t="shared" si="18"/>
        <v>0</v>
      </c>
      <c r="BJ202" s="18" t="s">
        <v>87</v>
      </c>
      <c r="BK202" s="206">
        <f t="shared" si="19"/>
        <v>0</v>
      </c>
      <c r="BL202" s="18" t="s">
        <v>184</v>
      </c>
      <c r="BM202" s="205" t="s">
        <v>3532</v>
      </c>
    </row>
    <row r="203" spans="1:65" s="2" customFormat="1" ht="16.5" customHeight="1">
      <c r="A203" s="35"/>
      <c r="B203" s="36"/>
      <c r="C203" s="193" t="s">
        <v>498</v>
      </c>
      <c r="D203" s="193" t="s">
        <v>180</v>
      </c>
      <c r="E203" s="194" t="s">
        <v>3533</v>
      </c>
      <c r="F203" s="195" t="s">
        <v>2344</v>
      </c>
      <c r="G203" s="196" t="s">
        <v>572</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184</v>
      </c>
      <c r="AT203" s="205" t="s">
        <v>180</v>
      </c>
      <c r="AU203" s="205" t="s">
        <v>89</v>
      </c>
      <c r="AY203" s="18" t="s">
        <v>177</v>
      </c>
      <c r="BE203" s="206">
        <f t="shared" si="14"/>
        <v>0</v>
      </c>
      <c r="BF203" s="206">
        <f t="shared" si="15"/>
        <v>0</v>
      </c>
      <c r="BG203" s="206">
        <f t="shared" si="16"/>
        <v>0</v>
      </c>
      <c r="BH203" s="206">
        <f t="shared" si="17"/>
        <v>0</v>
      </c>
      <c r="BI203" s="206">
        <f t="shared" si="18"/>
        <v>0</v>
      </c>
      <c r="BJ203" s="18" t="s">
        <v>87</v>
      </c>
      <c r="BK203" s="206">
        <f t="shared" si="19"/>
        <v>0</v>
      </c>
      <c r="BL203" s="18" t="s">
        <v>184</v>
      </c>
      <c r="BM203" s="205" t="s">
        <v>3534</v>
      </c>
    </row>
    <row r="204" spans="1:65" s="2" customFormat="1" ht="16.5" customHeight="1">
      <c r="A204" s="35"/>
      <c r="B204" s="36"/>
      <c r="C204" s="193" t="s">
        <v>507</v>
      </c>
      <c r="D204" s="193" t="s">
        <v>180</v>
      </c>
      <c r="E204" s="194" t="s">
        <v>3535</v>
      </c>
      <c r="F204" s="195" t="s">
        <v>3425</v>
      </c>
      <c r="G204" s="196" t="s">
        <v>2076</v>
      </c>
      <c r="H204" s="197">
        <v>2</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184</v>
      </c>
      <c r="AT204" s="205" t="s">
        <v>180</v>
      </c>
      <c r="AU204" s="205" t="s">
        <v>89</v>
      </c>
      <c r="AY204" s="18" t="s">
        <v>177</v>
      </c>
      <c r="BE204" s="206">
        <f t="shared" si="14"/>
        <v>0</v>
      </c>
      <c r="BF204" s="206">
        <f t="shared" si="15"/>
        <v>0</v>
      </c>
      <c r="BG204" s="206">
        <f t="shared" si="16"/>
        <v>0</v>
      </c>
      <c r="BH204" s="206">
        <f t="shared" si="17"/>
        <v>0</v>
      </c>
      <c r="BI204" s="206">
        <f t="shared" si="18"/>
        <v>0</v>
      </c>
      <c r="BJ204" s="18" t="s">
        <v>87</v>
      </c>
      <c r="BK204" s="206">
        <f t="shared" si="19"/>
        <v>0</v>
      </c>
      <c r="BL204" s="18" t="s">
        <v>184</v>
      </c>
      <c r="BM204" s="205" t="s">
        <v>3536</v>
      </c>
    </row>
    <row r="205" spans="1:65" s="2" customFormat="1" ht="16.5" customHeight="1">
      <c r="A205" s="35"/>
      <c r="B205" s="36"/>
      <c r="C205" s="193" t="s">
        <v>512</v>
      </c>
      <c r="D205" s="193" t="s">
        <v>180</v>
      </c>
      <c r="E205" s="194" t="s">
        <v>3537</v>
      </c>
      <c r="F205" s="195" t="s">
        <v>3428</v>
      </c>
      <c r="G205" s="196" t="s">
        <v>2076</v>
      </c>
      <c r="H205" s="197">
        <v>2</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184</v>
      </c>
      <c r="AT205" s="205" t="s">
        <v>180</v>
      </c>
      <c r="AU205" s="205" t="s">
        <v>89</v>
      </c>
      <c r="AY205" s="18" t="s">
        <v>177</v>
      </c>
      <c r="BE205" s="206">
        <f t="shared" si="14"/>
        <v>0</v>
      </c>
      <c r="BF205" s="206">
        <f t="shared" si="15"/>
        <v>0</v>
      </c>
      <c r="BG205" s="206">
        <f t="shared" si="16"/>
        <v>0</v>
      </c>
      <c r="BH205" s="206">
        <f t="shared" si="17"/>
        <v>0</v>
      </c>
      <c r="BI205" s="206">
        <f t="shared" si="18"/>
        <v>0</v>
      </c>
      <c r="BJ205" s="18" t="s">
        <v>87</v>
      </c>
      <c r="BK205" s="206">
        <f t="shared" si="19"/>
        <v>0</v>
      </c>
      <c r="BL205" s="18" t="s">
        <v>184</v>
      </c>
      <c r="BM205" s="205" t="s">
        <v>3538</v>
      </c>
    </row>
    <row r="206" spans="1:65" s="2" customFormat="1" ht="24.2" customHeight="1">
      <c r="A206" s="35"/>
      <c r="B206" s="36"/>
      <c r="C206" s="193" t="s">
        <v>520</v>
      </c>
      <c r="D206" s="193" t="s">
        <v>180</v>
      </c>
      <c r="E206" s="194" t="s">
        <v>3539</v>
      </c>
      <c r="F206" s="195" t="s">
        <v>3435</v>
      </c>
      <c r="G206" s="196" t="s">
        <v>191</v>
      </c>
      <c r="H206" s="197">
        <v>1</v>
      </c>
      <c r="I206" s="198"/>
      <c r="J206" s="199">
        <f t="shared" si="10"/>
        <v>0</v>
      </c>
      <c r="K206" s="200"/>
      <c r="L206" s="40"/>
      <c r="M206" s="201" t="s">
        <v>1</v>
      </c>
      <c r="N206" s="202" t="s">
        <v>45</v>
      </c>
      <c r="O206" s="72"/>
      <c r="P206" s="203">
        <f t="shared" si="11"/>
        <v>0</v>
      </c>
      <c r="Q206" s="203">
        <v>0</v>
      </c>
      <c r="R206" s="203">
        <f t="shared" si="12"/>
        <v>0</v>
      </c>
      <c r="S206" s="203">
        <v>0</v>
      </c>
      <c r="T206" s="204">
        <f t="shared" si="13"/>
        <v>0</v>
      </c>
      <c r="U206" s="35"/>
      <c r="V206" s="35"/>
      <c r="W206" s="35"/>
      <c r="X206" s="35"/>
      <c r="Y206" s="35"/>
      <c r="Z206" s="35"/>
      <c r="AA206" s="35"/>
      <c r="AB206" s="35"/>
      <c r="AC206" s="35"/>
      <c r="AD206" s="35"/>
      <c r="AE206" s="35"/>
      <c r="AR206" s="205" t="s">
        <v>184</v>
      </c>
      <c r="AT206" s="205" t="s">
        <v>180</v>
      </c>
      <c r="AU206" s="205" t="s">
        <v>89</v>
      </c>
      <c r="AY206" s="18" t="s">
        <v>177</v>
      </c>
      <c r="BE206" s="206">
        <f t="shared" si="14"/>
        <v>0</v>
      </c>
      <c r="BF206" s="206">
        <f t="shared" si="15"/>
        <v>0</v>
      </c>
      <c r="BG206" s="206">
        <f t="shared" si="16"/>
        <v>0</v>
      </c>
      <c r="BH206" s="206">
        <f t="shared" si="17"/>
        <v>0</v>
      </c>
      <c r="BI206" s="206">
        <f t="shared" si="18"/>
        <v>0</v>
      </c>
      <c r="BJ206" s="18" t="s">
        <v>87</v>
      </c>
      <c r="BK206" s="206">
        <f t="shared" si="19"/>
        <v>0</v>
      </c>
      <c r="BL206" s="18" t="s">
        <v>184</v>
      </c>
      <c r="BM206" s="205" t="s">
        <v>3540</v>
      </c>
    </row>
    <row r="207" spans="1:65" s="12" customFormat="1" ht="22.9" customHeight="1">
      <c r="B207" s="177"/>
      <c r="C207" s="178"/>
      <c r="D207" s="179" t="s">
        <v>79</v>
      </c>
      <c r="E207" s="191" t="s">
        <v>3541</v>
      </c>
      <c r="F207" s="191" t="s">
        <v>3542</v>
      </c>
      <c r="G207" s="178"/>
      <c r="H207" s="178"/>
      <c r="I207" s="181"/>
      <c r="J207" s="192">
        <f>BK207</f>
        <v>0</v>
      </c>
      <c r="K207" s="178"/>
      <c r="L207" s="183"/>
      <c r="M207" s="184"/>
      <c r="N207" s="185"/>
      <c r="O207" s="185"/>
      <c r="P207" s="186">
        <f>SUM(P208:P232)</f>
        <v>0</v>
      </c>
      <c r="Q207" s="185"/>
      <c r="R207" s="186">
        <f>SUM(R208:R232)</f>
        <v>0</v>
      </c>
      <c r="S207" s="185"/>
      <c r="T207" s="187">
        <f>SUM(T208:T232)</f>
        <v>0</v>
      </c>
      <c r="AR207" s="188" t="s">
        <v>87</v>
      </c>
      <c r="AT207" s="189" t="s">
        <v>79</v>
      </c>
      <c r="AU207" s="189" t="s">
        <v>87</v>
      </c>
      <c r="AY207" s="188" t="s">
        <v>177</v>
      </c>
      <c r="BK207" s="190">
        <f>SUM(BK208:BK232)</f>
        <v>0</v>
      </c>
    </row>
    <row r="208" spans="1:65" s="2" customFormat="1" ht="21.75" customHeight="1">
      <c r="A208" s="35"/>
      <c r="B208" s="36"/>
      <c r="C208" s="193" t="s">
        <v>524</v>
      </c>
      <c r="D208" s="193" t="s">
        <v>180</v>
      </c>
      <c r="E208" s="194" t="s">
        <v>3543</v>
      </c>
      <c r="F208" s="195" t="s">
        <v>3544</v>
      </c>
      <c r="G208" s="196" t="s">
        <v>2076</v>
      </c>
      <c r="H208" s="197">
        <v>1</v>
      </c>
      <c r="I208" s="198"/>
      <c r="J208" s="199">
        <f t="shared" ref="J208:J232" si="20">ROUND(I208*H208,2)</f>
        <v>0</v>
      </c>
      <c r="K208" s="200"/>
      <c r="L208" s="40"/>
      <c r="M208" s="201" t="s">
        <v>1</v>
      </c>
      <c r="N208" s="202" t="s">
        <v>45</v>
      </c>
      <c r="O208" s="72"/>
      <c r="P208" s="203">
        <f t="shared" ref="P208:P232" si="21">O208*H208</f>
        <v>0</v>
      </c>
      <c r="Q208" s="203">
        <v>0</v>
      </c>
      <c r="R208" s="203">
        <f t="shared" ref="R208:R232" si="22">Q208*H208</f>
        <v>0</v>
      </c>
      <c r="S208" s="203">
        <v>0</v>
      </c>
      <c r="T208" s="204">
        <f t="shared" ref="T208:T232" si="23">S208*H208</f>
        <v>0</v>
      </c>
      <c r="U208" s="35"/>
      <c r="V208" s="35"/>
      <c r="W208" s="35"/>
      <c r="X208" s="35"/>
      <c r="Y208" s="35"/>
      <c r="Z208" s="35"/>
      <c r="AA208" s="35"/>
      <c r="AB208" s="35"/>
      <c r="AC208" s="35"/>
      <c r="AD208" s="35"/>
      <c r="AE208" s="35"/>
      <c r="AR208" s="205" t="s">
        <v>184</v>
      </c>
      <c r="AT208" s="205" t="s">
        <v>180</v>
      </c>
      <c r="AU208" s="205" t="s">
        <v>89</v>
      </c>
      <c r="AY208" s="18" t="s">
        <v>177</v>
      </c>
      <c r="BE208" s="206">
        <f t="shared" ref="BE208:BE232" si="24">IF(N208="základní",J208,0)</f>
        <v>0</v>
      </c>
      <c r="BF208" s="206">
        <f t="shared" ref="BF208:BF232" si="25">IF(N208="snížená",J208,0)</f>
        <v>0</v>
      </c>
      <c r="BG208" s="206">
        <f t="shared" ref="BG208:BG232" si="26">IF(N208="zákl. přenesená",J208,0)</f>
        <v>0</v>
      </c>
      <c r="BH208" s="206">
        <f t="shared" ref="BH208:BH232" si="27">IF(N208="sníž. přenesená",J208,0)</f>
        <v>0</v>
      </c>
      <c r="BI208" s="206">
        <f t="shared" ref="BI208:BI232" si="28">IF(N208="nulová",J208,0)</f>
        <v>0</v>
      </c>
      <c r="BJ208" s="18" t="s">
        <v>87</v>
      </c>
      <c r="BK208" s="206">
        <f t="shared" ref="BK208:BK232" si="29">ROUND(I208*H208,2)</f>
        <v>0</v>
      </c>
      <c r="BL208" s="18" t="s">
        <v>184</v>
      </c>
      <c r="BM208" s="205" t="s">
        <v>3545</v>
      </c>
    </row>
    <row r="209" spans="1:65" s="2" customFormat="1" ht="55.5" customHeight="1">
      <c r="A209" s="35"/>
      <c r="B209" s="36"/>
      <c r="C209" s="193" t="s">
        <v>528</v>
      </c>
      <c r="D209" s="193" t="s">
        <v>180</v>
      </c>
      <c r="E209" s="194" t="s">
        <v>3546</v>
      </c>
      <c r="F209" s="195" t="s">
        <v>3547</v>
      </c>
      <c r="G209" s="196" t="s">
        <v>2076</v>
      </c>
      <c r="H209" s="197">
        <v>12</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184</v>
      </c>
      <c r="AT209" s="205" t="s">
        <v>180</v>
      </c>
      <c r="AU209" s="205" t="s">
        <v>89</v>
      </c>
      <c r="AY209" s="18" t="s">
        <v>177</v>
      </c>
      <c r="BE209" s="206">
        <f t="shared" si="24"/>
        <v>0</v>
      </c>
      <c r="BF209" s="206">
        <f t="shared" si="25"/>
        <v>0</v>
      </c>
      <c r="BG209" s="206">
        <f t="shared" si="26"/>
        <v>0</v>
      </c>
      <c r="BH209" s="206">
        <f t="shared" si="27"/>
        <v>0</v>
      </c>
      <c r="BI209" s="206">
        <f t="shared" si="28"/>
        <v>0</v>
      </c>
      <c r="BJ209" s="18" t="s">
        <v>87</v>
      </c>
      <c r="BK209" s="206">
        <f t="shared" si="29"/>
        <v>0</v>
      </c>
      <c r="BL209" s="18" t="s">
        <v>184</v>
      </c>
      <c r="BM209" s="205" t="s">
        <v>3548</v>
      </c>
    </row>
    <row r="210" spans="1:65" s="2" customFormat="1" ht="24.2" customHeight="1">
      <c r="A210" s="35"/>
      <c r="B210" s="36"/>
      <c r="C210" s="193" t="s">
        <v>533</v>
      </c>
      <c r="D210" s="193" t="s">
        <v>180</v>
      </c>
      <c r="E210" s="194" t="s">
        <v>3549</v>
      </c>
      <c r="F210" s="195" t="s">
        <v>3550</v>
      </c>
      <c r="G210" s="196" t="s">
        <v>2076</v>
      </c>
      <c r="H210" s="197">
        <v>4</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184</v>
      </c>
      <c r="AT210" s="205" t="s">
        <v>180</v>
      </c>
      <c r="AU210" s="205" t="s">
        <v>89</v>
      </c>
      <c r="AY210" s="18" t="s">
        <v>177</v>
      </c>
      <c r="BE210" s="206">
        <f t="shared" si="24"/>
        <v>0</v>
      </c>
      <c r="BF210" s="206">
        <f t="shared" si="25"/>
        <v>0</v>
      </c>
      <c r="BG210" s="206">
        <f t="shared" si="26"/>
        <v>0</v>
      </c>
      <c r="BH210" s="206">
        <f t="shared" si="27"/>
        <v>0</v>
      </c>
      <c r="BI210" s="206">
        <f t="shared" si="28"/>
        <v>0</v>
      </c>
      <c r="BJ210" s="18" t="s">
        <v>87</v>
      </c>
      <c r="BK210" s="206">
        <f t="shared" si="29"/>
        <v>0</v>
      </c>
      <c r="BL210" s="18" t="s">
        <v>184</v>
      </c>
      <c r="BM210" s="205" t="s">
        <v>3551</v>
      </c>
    </row>
    <row r="211" spans="1:65" s="2" customFormat="1" ht="24.2" customHeight="1">
      <c r="A211" s="35"/>
      <c r="B211" s="36"/>
      <c r="C211" s="193" t="s">
        <v>539</v>
      </c>
      <c r="D211" s="193" t="s">
        <v>180</v>
      </c>
      <c r="E211" s="194" t="s">
        <v>3552</v>
      </c>
      <c r="F211" s="195" t="s">
        <v>3553</v>
      </c>
      <c r="G211" s="196" t="s">
        <v>2076</v>
      </c>
      <c r="H211" s="197">
        <v>4</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184</v>
      </c>
      <c r="AT211" s="205" t="s">
        <v>180</v>
      </c>
      <c r="AU211" s="205" t="s">
        <v>89</v>
      </c>
      <c r="AY211" s="18" t="s">
        <v>177</v>
      </c>
      <c r="BE211" s="206">
        <f t="shared" si="24"/>
        <v>0</v>
      </c>
      <c r="BF211" s="206">
        <f t="shared" si="25"/>
        <v>0</v>
      </c>
      <c r="BG211" s="206">
        <f t="shared" si="26"/>
        <v>0</v>
      </c>
      <c r="BH211" s="206">
        <f t="shared" si="27"/>
        <v>0</v>
      </c>
      <c r="BI211" s="206">
        <f t="shared" si="28"/>
        <v>0</v>
      </c>
      <c r="BJ211" s="18" t="s">
        <v>87</v>
      </c>
      <c r="BK211" s="206">
        <f t="shared" si="29"/>
        <v>0</v>
      </c>
      <c r="BL211" s="18" t="s">
        <v>184</v>
      </c>
      <c r="BM211" s="205" t="s">
        <v>3554</v>
      </c>
    </row>
    <row r="212" spans="1:65" s="2" customFormat="1" ht="24.2" customHeight="1">
      <c r="A212" s="35"/>
      <c r="B212" s="36"/>
      <c r="C212" s="193" t="s">
        <v>543</v>
      </c>
      <c r="D212" s="193" t="s">
        <v>180</v>
      </c>
      <c r="E212" s="194" t="s">
        <v>3555</v>
      </c>
      <c r="F212" s="195" t="s">
        <v>3556</v>
      </c>
      <c r="G212" s="196" t="s">
        <v>2076</v>
      </c>
      <c r="H212" s="197">
        <v>1</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184</v>
      </c>
      <c r="AT212" s="205" t="s">
        <v>180</v>
      </c>
      <c r="AU212" s="205" t="s">
        <v>89</v>
      </c>
      <c r="AY212" s="18" t="s">
        <v>177</v>
      </c>
      <c r="BE212" s="206">
        <f t="shared" si="24"/>
        <v>0</v>
      </c>
      <c r="BF212" s="206">
        <f t="shared" si="25"/>
        <v>0</v>
      </c>
      <c r="BG212" s="206">
        <f t="shared" si="26"/>
        <v>0</v>
      </c>
      <c r="BH212" s="206">
        <f t="shared" si="27"/>
        <v>0</v>
      </c>
      <c r="BI212" s="206">
        <f t="shared" si="28"/>
        <v>0</v>
      </c>
      <c r="BJ212" s="18" t="s">
        <v>87</v>
      </c>
      <c r="BK212" s="206">
        <f t="shared" si="29"/>
        <v>0</v>
      </c>
      <c r="BL212" s="18" t="s">
        <v>184</v>
      </c>
      <c r="BM212" s="205" t="s">
        <v>3557</v>
      </c>
    </row>
    <row r="213" spans="1:65" s="2" customFormat="1" ht="24.2" customHeight="1">
      <c r="A213" s="35"/>
      <c r="B213" s="36"/>
      <c r="C213" s="193" t="s">
        <v>547</v>
      </c>
      <c r="D213" s="193" t="s">
        <v>180</v>
      </c>
      <c r="E213" s="194" t="s">
        <v>3558</v>
      </c>
      <c r="F213" s="195" t="s">
        <v>3559</v>
      </c>
      <c r="G213" s="196" t="s">
        <v>2076</v>
      </c>
      <c r="H213" s="197">
        <v>1</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184</v>
      </c>
      <c r="AT213" s="205" t="s">
        <v>180</v>
      </c>
      <c r="AU213" s="205" t="s">
        <v>89</v>
      </c>
      <c r="AY213" s="18" t="s">
        <v>177</v>
      </c>
      <c r="BE213" s="206">
        <f t="shared" si="24"/>
        <v>0</v>
      </c>
      <c r="BF213" s="206">
        <f t="shared" si="25"/>
        <v>0</v>
      </c>
      <c r="BG213" s="206">
        <f t="shared" si="26"/>
        <v>0</v>
      </c>
      <c r="BH213" s="206">
        <f t="shared" si="27"/>
        <v>0</v>
      </c>
      <c r="BI213" s="206">
        <f t="shared" si="28"/>
        <v>0</v>
      </c>
      <c r="BJ213" s="18" t="s">
        <v>87</v>
      </c>
      <c r="BK213" s="206">
        <f t="shared" si="29"/>
        <v>0</v>
      </c>
      <c r="BL213" s="18" t="s">
        <v>184</v>
      </c>
      <c r="BM213" s="205" t="s">
        <v>3560</v>
      </c>
    </row>
    <row r="214" spans="1:65" s="2" customFormat="1" ht="24.2" customHeight="1">
      <c r="A214" s="35"/>
      <c r="B214" s="36"/>
      <c r="C214" s="193" t="s">
        <v>554</v>
      </c>
      <c r="D214" s="193" t="s">
        <v>180</v>
      </c>
      <c r="E214" s="194" t="s">
        <v>3561</v>
      </c>
      <c r="F214" s="195" t="s">
        <v>3562</v>
      </c>
      <c r="G214" s="196" t="s">
        <v>2076</v>
      </c>
      <c r="H214" s="197">
        <v>1</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184</v>
      </c>
      <c r="AT214" s="205" t="s">
        <v>180</v>
      </c>
      <c r="AU214" s="205" t="s">
        <v>89</v>
      </c>
      <c r="AY214" s="18" t="s">
        <v>177</v>
      </c>
      <c r="BE214" s="206">
        <f t="shared" si="24"/>
        <v>0</v>
      </c>
      <c r="BF214" s="206">
        <f t="shared" si="25"/>
        <v>0</v>
      </c>
      <c r="BG214" s="206">
        <f t="shared" si="26"/>
        <v>0</v>
      </c>
      <c r="BH214" s="206">
        <f t="shared" si="27"/>
        <v>0</v>
      </c>
      <c r="BI214" s="206">
        <f t="shared" si="28"/>
        <v>0</v>
      </c>
      <c r="BJ214" s="18" t="s">
        <v>87</v>
      </c>
      <c r="BK214" s="206">
        <f t="shared" si="29"/>
        <v>0</v>
      </c>
      <c r="BL214" s="18" t="s">
        <v>184</v>
      </c>
      <c r="BM214" s="205" t="s">
        <v>3563</v>
      </c>
    </row>
    <row r="215" spans="1:65" s="2" customFormat="1" ht="24.2" customHeight="1">
      <c r="A215" s="35"/>
      <c r="B215" s="36"/>
      <c r="C215" s="193" t="s">
        <v>559</v>
      </c>
      <c r="D215" s="193" t="s">
        <v>180</v>
      </c>
      <c r="E215" s="194" t="s">
        <v>3564</v>
      </c>
      <c r="F215" s="195" t="s">
        <v>3565</v>
      </c>
      <c r="G215" s="196" t="s">
        <v>2076</v>
      </c>
      <c r="H215" s="197">
        <v>1</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184</v>
      </c>
      <c r="AT215" s="205" t="s">
        <v>180</v>
      </c>
      <c r="AU215" s="205" t="s">
        <v>89</v>
      </c>
      <c r="AY215" s="18" t="s">
        <v>177</v>
      </c>
      <c r="BE215" s="206">
        <f t="shared" si="24"/>
        <v>0</v>
      </c>
      <c r="BF215" s="206">
        <f t="shared" si="25"/>
        <v>0</v>
      </c>
      <c r="BG215" s="206">
        <f t="shared" si="26"/>
        <v>0</v>
      </c>
      <c r="BH215" s="206">
        <f t="shared" si="27"/>
        <v>0</v>
      </c>
      <c r="BI215" s="206">
        <f t="shared" si="28"/>
        <v>0</v>
      </c>
      <c r="BJ215" s="18" t="s">
        <v>87</v>
      </c>
      <c r="BK215" s="206">
        <f t="shared" si="29"/>
        <v>0</v>
      </c>
      <c r="BL215" s="18" t="s">
        <v>184</v>
      </c>
      <c r="BM215" s="205" t="s">
        <v>3566</v>
      </c>
    </row>
    <row r="216" spans="1:65" s="2" customFormat="1" ht="16.5" customHeight="1">
      <c r="A216" s="35"/>
      <c r="B216" s="36"/>
      <c r="C216" s="193" t="s">
        <v>563</v>
      </c>
      <c r="D216" s="193" t="s">
        <v>180</v>
      </c>
      <c r="E216" s="194" t="s">
        <v>3567</v>
      </c>
      <c r="F216" s="195" t="s">
        <v>3568</v>
      </c>
      <c r="G216" s="196" t="s">
        <v>251</v>
      </c>
      <c r="H216" s="197">
        <v>20</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184</v>
      </c>
      <c r="AT216" s="205" t="s">
        <v>180</v>
      </c>
      <c r="AU216" s="205" t="s">
        <v>89</v>
      </c>
      <c r="AY216" s="18" t="s">
        <v>177</v>
      </c>
      <c r="BE216" s="206">
        <f t="shared" si="24"/>
        <v>0</v>
      </c>
      <c r="BF216" s="206">
        <f t="shared" si="25"/>
        <v>0</v>
      </c>
      <c r="BG216" s="206">
        <f t="shared" si="26"/>
        <v>0</v>
      </c>
      <c r="BH216" s="206">
        <f t="shared" si="27"/>
        <v>0</v>
      </c>
      <c r="BI216" s="206">
        <f t="shared" si="28"/>
        <v>0</v>
      </c>
      <c r="BJ216" s="18" t="s">
        <v>87</v>
      </c>
      <c r="BK216" s="206">
        <f t="shared" si="29"/>
        <v>0</v>
      </c>
      <c r="BL216" s="18" t="s">
        <v>184</v>
      </c>
      <c r="BM216" s="205" t="s">
        <v>3569</v>
      </c>
    </row>
    <row r="217" spans="1:65" s="2" customFormat="1" ht="16.5" customHeight="1">
      <c r="A217" s="35"/>
      <c r="B217" s="36"/>
      <c r="C217" s="193" t="s">
        <v>569</v>
      </c>
      <c r="D217" s="193" t="s">
        <v>180</v>
      </c>
      <c r="E217" s="194" t="s">
        <v>3570</v>
      </c>
      <c r="F217" s="195" t="s">
        <v>3571</v>
      </c>
      <c r="G217" s="196" t="s">
        <v>251</v>
      </c>
      <c r="H217" s="197">
        <v>5</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184</v>
      </c>
      <c r="AT217" s="205" t="s">
        <v>180</v>
      </c>
      <c r="AU217" s="205" t="s">
        <v>89</v>
      </c>
      <c r="AY217" s="18" t="s">
        <v>177</v>
      </c>
      <c r="BE217" s="206">
        <f t="shared" si="24"/>
        <v>0</v>
      </c>
      <c r="BF217" s="206">
        <f t="shared" si="25"/>
        <v>0</v>
      </c>
      <c r="BG217" s="206">
        <f t="shared" si="26"/>
        <v>0</v>
      </c>
      <c r="BH217" s="206">
        <f t="shared" si="27"/>
        <v>0</v>
      </c>
      <c r="BI217" s="206">
        <f t="shared" si="28"/>
        <v>0</v>
      </c>
      <c r="BJ217" s="18" t="s">
        <v>87</v>
      </c>
      <c r="BK217" s="206">
        <f t="shared" si="29"/>
        <v>0</v>
      </c>
      <c r="BL217" s="18" t="s">
        <v>184</v>
      </c>
      <c r="BM217" s="205" t="s">
        <v>3572</v>
      </c>
    </row>
    <row r="218" spans="1:65" s="2" customFormat="1" ht="16.5" customHeight="1">
      <c r="A218" s="35"/>
      <c r="B218" s="36"/>
      <c r="C218" s="193" t="s">
        <v>576</v>
      </c>
      <c r="D218" s="193" t="s">
        <v>180</v>
      </c>
      <c r="E218" s="194" t="s">
        <v>3573</v>
      </c>
      <c r="F218" s="195" t="s">
        <v>3574</v>
      </c>
      <c r="G218" s="196" t="s">
        <v>251</v>
      </c>
      <c r="H218" s="197">
        <v>26</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184</v>
      </c>
      <c r="AT218" s="205" t="s">
        <v>180</v>
      </c>
      <c r="AU218" s="205" t="s">
        <v>89</v>
      </c>
      <c r="AY218" s="18" t="s">
        <v>177</v>
      </c>
      <c r="BE218" s="206">
        <f t="shared" si="24"/>
        <v>0</v>
      </c>
      <c r="BF218" s="206">
        <f t="shared" si="25"/>
        <v>0</v>
      </c>
      <c r="BG218" s="206">
        <f t="shared" si="26"/>
        <v>0</v>
      </c>
      <c r="BH218" s="206">
        <f t="shared" si="27"/>
        <v>0</v>
      </c>
      <c r="BI218" s="206">
        <f t="shared" si="28"/>
        <v>0</v>
      </c>
      <c r="BJ218" s="18" t="s">
        <v>87</v>
      </c>
      <c r="BK218" s="206">
        <f t="shared" si="29"/>
        <v>0</v>
      </c>
      <c r="BL218" s="18" t="s">
        <v>184</v>
      </c>
      <c r="BM218" s="205" t="s">
        <v>3575</v>
      </c>
    </row>
    <row r="219" spans="1:65" s="2" customFormat="1" ht="16.5" customHeight="1">
      <c r="A219" s="35"/>
      <c r="B219" s="36"/>
      <c r="C219" s="193" t="s">
        <v>581</v>
      </c>
      <c r="D219" s="193" t="s">
        <v>180</v>
      </c>
      <c r="E219" s="194" t="s">
        <v>3576</v>
      </c>
      <c r="F219" s="195" t="s">
        <v>3577</v>
      </c>
      <c r="G219" s="196" t="s">
        <v>251</v>
      </c>
      <c r="H219" s="197">
        <v>15</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184</v>
      </c>
      <c r="AT219" s="205" t="s">
        <v>180</v>
      </c>
      <c r="AU219" s="205" t="s">
        <v>89</v>
      </c>
      <c r="AY219" s="18" t="s">
        <v>177</v>
      </c>
      <c r="BE219" s="206">
        <f t="shared" si="24"/>
        <v>0</v>
      </c>
      <c r="BF219" s="206">
        <f t="shared" si="25"/>
        <v>0</v>
      </c>
      <c r="BG219" s="206">
        <f t="shared" si="26"/>
        <v>0</v>
      </c>
      <c r="BH219" s="206">
        <f t="shared" si="27"/>
        <v>0</v>
      </c>
      <c r="BI219" s="206">
        <f t="shared" si="28"/>
        <v>0</v>
      </c>
      <c r="BJ219" s="18" t="s">
        <v>87</v>
      </c>
      <c r="BK219" s="206">
        <f t="shared" si="29"/>
        <v>0</v>
      </c>
      <c r="BL219" s="18" t="s">
        <v>184</v>
      </c>
      <c r="BM219" s="205" t="s">
        <v>3578</v>
      </c>
    </row>
    <row r="220" spans="1:65" s="2" customFormat="1" ht="16.5" customHeight="1">
      <c r="A220" s="35"/>
      <c r="B220" s="36"/>
      <c r="C220" s="193" t="s">
        <v>586</v>
      </c>
      <c r="D220" s="193" t="s">
        <v>180</v>
      </c>
      <c r="E220" s="194" t="s">
        <v>3579</v>
      </c>
      <c r="F220" s="195" t="s">
        <v>3580</v>
      </c>
      <c r="G220" s="196" t="s">
        <v>251</v>
      </c>
      <c r="H220" s="197">
        <v>5</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184</v>
      </c>
      <c r="AT220" s="205" t="s">
        <v>180</v>
      </c>
      <c r="AU220" s="205" t="s">
        <v>89</v>
      </c>
      <c r="AY220" s="18" t="s">
        <v>177</v>
      </c>
      <c r="BE220" s="206">
        <f t="shared" si="24"/>
        <v>0</v>
      </c>
      <c r="BF220" s="206">
        <f t="shared" si="25"/>
        <v>0</v>
      </c>
      <c r="BG220" s="206">
        <f t="shared" si="26"/>
        <v>0</v>
      </c>
      <c r="BH220" s="206">
        <f t="shared" si="27"/>
        <v>0</v>
      </c>
      <c r="BI220" s="206">
        <f t="shared" si="28"/>
        <v>0</v>
      </c>
      <c r="BJ220" s="18" t="s">
        <v>87</v>
      </c>
      <c r="BK220" s="206">
        <f t="shared" si="29"/>
        <v>0</v>
      </c>
      <c r="BL220" s="18" t="s">
        <v>184</v>
      </c>
      <c r="BM220" s="205" t="s">
        <v>3581</v>
      </c>
    </row>
    <row r="221" spans="1:65" s="2" customFormat="1" ht="16.5" customHeight="1">
      <c r="A221" s="35"/>
      <c r="B221" s="36"/>
      <c r="C221" s="193" t="s">
        <v>591</v>
      </c>
      <c r="D221" s="193" t="s">
        <v>180</v>
      </c>
      <c r="E221" s="194" t="s">
        <v>3582</v>
      </c>
      <c r="F221" s="195" t="s">
        <v>3583</v>
      </c>
      <c r="G221" s="196" t="s">
        <v>251</v>
      </c>
      <c r="H221" s="197">
        <v>8</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184</v>
      </c>
      <c r="AT221" s="205" t="s">
        <v>180</v>
      </c>
      <c r="AU221" s="205" t="s">
        <v>89</v>
      </c>
      <c r="AY221" s="18" t="s">
        <v>177</v>
      </c>
      <c r="BE221" s="206">
        <f t="shared" si="24"/>
        <v>0</v>
      </c>
      <c r="BF221" s="206">
        <f t="shared" si="25"/>
        <v>0</v>
      </c>
      <c r="BG221" s="206">
        <f t="shared" si="26"/>
        <v>0</v>
      </c>
      <c r="BH221" s="206">
        <f t="shared" si="27"/>
        <v>0</v>
      </c>
      <c r="BI221" s="206">
        <f t="shared" si="28"/>
        <v>0</v>
      </c>
      <c r="BJ221" s="18" t="s">
        <v>87</v>
      </c>
      <c r="BK221" s="206">
        <f t="shared" si="29"/>
        <v>0</v>
      </c>
      <c r="BL221" s="18" t="s">
        <v>184</v>
      </c>
      <c r="BM221" s="205" t="s">
        <v>3584</v>
      </c>
    </row>
    <row r="222" spans="1:65" s="2" customFormat="1" ht="16.5" customHeight="1">
      <c r="A222" s="35"/>
      <c r="B222" s="36"/>
      <c r="C222" s="193" t="s">
        <v>595</v>
      </c>
      <c r="D222" s="193" t="s">
        <v>180</v>
      </c>
      <c r="E222" s="194" t="s">
        <v>3585</v>
      </c>
      <c r="F222" s="195" t="s">
        <v>3586</v>
      </c>
      <c r="G222" s="196" t="s">
        <v>251</v>
      </c>
      <c r="H222" s="197">
        <v>20</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184</v>
      </c>
      <c r="AT222" s="205" t="s">
        <v>180</v>
      </c>
      <c r="AU222" s="205" t="s">
        <v>89</v>
      </c>
      <c r="AY222" s="18" t="s">
        <v>177</v>
      </c>
      <c r="BE222" s="206">
        <f t="shared" si="24"/>
        <v>0</v>
      </c>
      <c r="BF222" s="206">
        <f t="shared" si="25"/>
        <v>0</v>
      </c>
      <c r="BG222" s="206">
        <f t="shared" si="26"/>
        <v>0</v>
      </c>
      <c r="BH222" s="206">
        <f t="shared" si="27"/>
        <v>0</v>
      </c>
      <c r="BI222" s="206">
        <f t="shared" si="28"/>
        <v>0</v>
      </c>
      <c r="BJ222" s="18" t="s">
        <v>87</v>
      </c>
      <c r="BK222" s="206">
        <f t="shared" si="29"/>
        <v>0</v>
      </c>
      <c r="BL222" s="18" t="s">
        <v>184</v>
      </c>
      <c r="BM222" s="205" t="s">
        <v>3587</v>
      </c>
    </row>
    <row r="223" spans="1:65" s="2" customFormat="1" ht="24.2" customHeight="1">
      <c r="A223" s="35"/>
      <c r="B223" s="36"/>
      <c r="C223" s="193" t="s">
        <v>599</v>
      </c>
      <c r="D223" s="193" t="s">
        <v>180</v>
      </c>
      <c r="E223" s="194" t="s">
        <v>3588</v>
      </c>
      <c r="F223" s="195" t="s">
        <v>3589</v>
      </c>
      <c r="G223" s="196" t="s">
        <v>251</v>
      </c>
      <c r="H223" s="197">
        <v>1</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184</v>
      </c>
      <c r="AT223" s="205" t="s">
        <v>180</v>
      </c>
      <c r="AU223" s="205" t="s">
        <v>89</v>
      </c>
      <c r="AY223" s="18" t="s">
        <v>177</v>
      </c>
      <c r="BE223" s="206">
        <f t="shared" si="24"/>
        <v>0</v>
      </c>
      <c r="BF223" s="206">
        <f t="shared" si="25"/>
        <v>0</v>
      </c>
      <c r="BG223" s="206">
        <f t="shared" si="26"/>
        <v>0</v>
      </c>
      <c r="BH223" s="206">
        <f t="shared" si="27"/>
        <v>0</v>
      </c>
      <c r="BI223" s="206">
        <f t="shared" si="28"/>
        <v>0</v>
      </c>
      <c r="BJ223" s="18" t="s">
        <v>87</v>
      </c>
      <c r="BK223" s="206">
        <f t="shared" si="29"/>
        <v>0</v>
      </c>
      <c r="BL223" s="18" t="s">
        <v>184</v>
      </c>
      <c r="BM223" s="205" t="s">
        <v>3590</v>
      </c>
    </row>
    <row r="224" spans="1:65" s="2" customFormat="1" ht="21.75" customHeight="1">
      <c r="A224" s="35"/>
      <c r="B224" s="36"/>
      <c r="C224" s="193" t="s">
        <v>604</v>
      </c>
      <c r="D224" s="193" t="s">
        <v>180</v>
      </c>
      <c r="E224" s="194" t="s">
        <v>3591</v>
      </c>
      <c r="F224" s="195" t="s">
        <v>3592</v>
      </c>
      <c r="G224" s="196" t="s">
        <v>251</v>
      </c>
      <c r="H224" s="197">
        <v>11</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184</v>
      </c>
      <c r="AT224" s="205" t="s">
        <v>180</v>
      </c>
      <c r="AU224" s="205" t="s">
        <v>89</v>
      </c>
      <c r="AY224" s="18" t="s">
        <v>177</v>
      </c>
      <c r="BE224" s="206">
        <f t="shared" si="24"/>
        <v>0</v>
      </c>
      <c r="BF224" s="206">
        <f t="shared" si="25"/>
        <v>0</v>
      </c>
      <c r="BG224" s="206">
        <f t="shared" si="26"/>
        <v>0</v>
      </c>
      <c r="BH224" s="206">
        <f t="shared" si="27"/>
        <v>0</v>
      </c>
      <c r="BI224" s="206">
        <f t="shared" si="28"/>
        <v>0</v>
      </c>
      <c r="BJ224" s="18" t="s">
        <v>87</v>
      </c>
      <c r="BK224" s="206">
        <f t="shared" si="29"/>
        <v>0</v>
      </c>
      <c r="BL224" s="18" t="s">
        <v>184</v>
      </c>
      <c r="BM224" s="205" t="s">
        <v>3593</v>
      </c>
    </row>
    <row r="225" spans="1:65" s="2" customFormat="1" ht="24.2" customHeight="1">
      <c r="A225" s="35"/>
      <c r="B225" s="36"/>
      <c r="C225" s="193" t="s">
        <v>608</v>
      </c>
      <c r="D225" s="193" t="s">
        <v>180</v>
      </c>
      <c r="E225" s="194" t="s">
        <v>3594</v>
      </c>
      <c r="F225" s="195" t="s">
        <v>3595</v>
      </c>
      <c r="G225" s="196" t="s">
        <v>251</v>
      </c>
      <c r="H225" s="197">
        <v>3</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184</v>
      </c>
      <c r="AT225" s="205" t="s">
        <v>180</v>
      </c>
      <c r="AU225" s="205" t="s">
        <v>89</v>
      </c>
      <c r="AY225" s="18" t="s">
        <v>177</v>
      </c>
      <c r="BE225" s="206">
        <f t="shared" si="24"/>
        <v>0</v>
      </c>
      <c r="BF225" s="206">
        <f t="shared" si="25"/>
        <v>0</v>
      </c>
      <c r="BG225" s="206">
        <f t="shared" si="26"/>
        <v>0</v>
      </c>
      <c r="BH225" s="206">
        <f t="shared" si="27"/>
        <v>0</v>
      </c>
      <c r="BI225" s="206">
        <f t="shared" si="28"/>
        <v>0</v>
      </c>
      <c r="BJ225" s="18" t="s">
        <v>87</v>
      </c>
      <c r="BK225" s="206">
        <f t="shared" si="29"/>
        <v>0</v>
      </c>
      <c r="BL225" s="18" t="s">
        <v>184</v>
      </c>
      <c r="BM225" s="205" t="s">
        <v>3596</v>
      </c>
    </row>
    <row r="226" spans="1:65" s="2" customFormat="1" ht="21.75" customHeight="1">
      <c r="A226" s="35"/>
      <c r="B226" s="36"/>
      <c r="C226" s="193" t="s">
        <v>613</v>
      </c>
      <c r="D226" s="193" t="s">
        <v>180</v>
      </c>
      <c r="E226" s="194" t="s">
        <v>3597</v>
      </c>
      <c r="F226" s="195" t="s">
        <v>3411</v>
      </c>
      <c r="G226" s="196" t="s">
        <v>199</v>
      </c>
      <c r="H226" s="197">
        <v>30</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184</v>
      </c>
      <c r="AT226" s="205" t="s">
        <v>180</v>
      </c>
      <c r="AU226" s="205" t="s">
        <v>89</v>
      </c>
      <c r="AY226" s="18" t="s">
        <v>177</v>
      </c>
      <c r="BE226" s="206">
        <f t="shared" si="24"/>
        <v>0</v>
      </c>
      <c r="BF226" s="206">
        <f t="shared" si="25"/>
        <v>0</v>
      </c>
      <c r="BG226" s="206">
        <f t="shared" si="26"/>
        <v>0</v>
      </c>
      <c r="BH226" s="206">
        <f t="shared" si="27"/>
        <v>0</v>
      </c>
      <c r="BI226" s="206">
        <f t="shared" si="28"/>
        <v>0</v>
      </c>
      <c r="BJ226" s="18" t="s">
        <v>87</v>
      </c>
      <c r="BK226" s="206">
        <f t="shared" si="29"/>
        <v>0</v>
      </c>
      <c r="BL226" s="18" t="s">
        <v>184</v>
      </c>
      <c r="BM226" s="205" t="s">
        <v>3598</v>
      </c>
    </row>
    <row r="227" spans="1:65" s="2" customFormat="1" ht="16.5" customHeight="1">
      <c r="A227" s="35"/>
      <c r="B227" s="36"/>
      <c r="C227" s="193" t="s">
        <v>617</v>
      </c>
      <c r="D227" s="193" t="s">
        <v>180</v>
      </c>
      <c r="E227" s="194" t="s">
        <v>3599</v>
      </c>
      <c r="F227" s="195" t="s">
        <v>3600</v>
      </c>
      <c r="G227" s="196" t="s">
        <v>199</v>
      </c>
      <c r="H227" s="197">
        <v>40</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184</v>
      </c>
      <c r="AT227" s="205" t="s">
        <v>180</v>
      </c>
      <c r="AU227" s="205" t="s">
        <v>89</v>
      </c>
      <c r="AY227" s="18" t="s">
        <v>177</v>
      </c>
      <c r="BE227" s="206">
        <f t="shared" si="24"/>
        <v>0</v>
      </c>
      <c r="BF227" s="206">
        <f t="shared" si="25"/>
        <v>0</v>
      </c>
      <c r="BG227" s="206">
        <f t="shared" si="26"/>
        <v>0</v>
      </c>
      <c r="BH227" s="206">
        <f t="shared" si="27"/>
        <v>0</v>
      </c>
      <c r="BI227" s="206">
        <f t="shared" si="28"/>
        <v>0</v>
      </c>
      <c r="BJ227" s="18" t="s">
        <v>87</v>
      </c>
      <c r="BK227" s="206">
        <f t="shared" si="29"/>
        <v>0</v>
      </c>
      <c r="BL227" s="18" t="s">
        <v>184</v>
      </c>
      <c r="BM227" s="205" t="s">
        <v>3601</v>
      </c>
    </row>
    <row r="228" spans="1:65" s="2" customFormat="1" ht="16.5" customHeight="1">
      <c r="A228" s="35"/>
      <c r="B228" s="36"/>
      <c r="C228" s="193" t="s">
        <v>621</v>
      </c>
      <c r="D228" s="193" t="s">
        <v>180</v>
      </c>
      <c r="E228" s="194" t="s">
        <v>3602</v>
      </c>
      <c r="F228" s="195" t="s">
        <v>3527</v>
      </c>
      <c r="G228" s="196" t="s">
        <v>199</v>
      </c>
      <c r="H228" s="197">
        <v>25</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184</v>
      </c>
      <c r="AT228" s="205" t="s">
        <v>180</v>
      </c>
      <c r="AU228" s="205" t="s">
        <v>89</v>
      </c>
      <c r="AY228" s="18" t="s">
        <v>177</v>
      </c>
      <c r="BE228" s="206">
        <f t="shared" si="24"/>
        <v>0</v>
      </c>
      <c r="BF228" s="206">
        <f t="shared" si="25"/>
        <v>0</v>
      </c>
      <c r="BG228" s="206">
        <f t="shared" si="26"/>
        <v>0</v>
      </c>
      <c r="BH228" s="206">
        <f t="shared" si="27"/>
        <v>0</v>
      </c>
      <c r="BI228" s="206">
        <f t="shared" si="28"/>
        <v>0</v>
      </c>
      <c r="BJ228" s="18" t="s">
        <v>87</v>
      </c>
      <c r="BK228" s="206">
        <f t="shared" si="29"/>
        <v>0</v>
      </c>
      <c r="BL228" s="18" t="s">
        <v>184</v>
      </c>
      <c r="BM228" s="205" t="s">
        <v>3603</v>
      </c>
    </row>
    <row r="229" spans="1:65" s="2" customFormat="1" ht="16.5" customHeight="1">
      <c r="A229" s="35"/>
      <c r="B229" s="36"/>
      <c r="C229" s="193" t="s">
        <v>625</v>
      </c>
      <c r="D229" s="193" t="s">
        <v>180</v>
      </c>
      <c r="E229" s="194" t="s">
        <v>3604</v>
      </c>
      <c r="F229" s="195" t="s">
        <v>3408</v>
      </c>
      <c r="G229" s="196" t="s">
        <v>572</v>
      </c>
      <c r="H229" s="197">
        <v>1</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184</v>
      </c>
      <c r="AT229" s="205" t="s">
        <v>180</v>
      </c>
      <c r="AU229" s="205" t="s">
        <v>89</v>
      </c>
      <c r="AY229" s="18" t="s">
        <v>177</v>
      </c>
      <c r="BE229" s="206">
        <f t="shared" si="24"/>
        <v>0</v>
      </c>
      <c r="BF229" s="206">
        <f t="shared" si="25"/>
        <v>0</v>
      </c>
      <c r="BG229" s="206">
        <f t="shared" si="26"/>
        <v>0</v>
      </c>
      <c r="BH229" s="206">
        <f t="shared" si="27"/>
        <v>0</v>
      </c>
      <c r="BI229" s="206">
        <f t="shared" si="28"/>
        <v>0</v>
      </c>
      <c r="BJ229" s="18" t="s">
        <v>87</v>
      </c>
      <c r="BK229" s="206">
        <f t="shared" si="29"/>
        <v>0</v>
      </c>
      <c r="BL229" s="18" t="s">
        <v>184</v>
      </c>
      <c r="BM229" s="205" t="s">
        <v>3605</v>
      </c>
    </row>
    <row r="230" spans="1:65" s="2" customFormat="1" ht="16.5" customHeight="1">
      <c r="A230" s="35"/>
      <c r="B230" s="36"/>
      <c r="C230" s="193" t="s">
        <v>631</v>
      </c>
      <c r="D230" s="193" t="s">
        <v>180</v>
      </c>
      <c r="E230" s="194" t="s">
        <v>3606</v>
      </c>
      <c r="F230" s="195" t="s">
        <v>3414</v>
      </c>
      <c r="G230" s="196" t="s">
        <v>651</v>
      </c>
      <c r="H230" s="197">
        <v>150</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184</v>
      </c>
      <c r="AT230" s="205" t="s">
        <v>180</v>
      </c>
      <c r="AU230" s="205" t="s">
        <v>89</v>
      </c>
      <c r="AY230" s="18" t="s">
        <v>177</v>
      </c>
      <c r="BE230" s="206">
        <f t="shared" si="24"/>
        <v>0</v>
      </c>
      <c r="BF230" s="206">
        <f t="shared" si="25"/>
        <v>0</v>
      </c>
      <c r="BG230" s="206">
        <f t="shared" si="26"/>
        <v>0</v>
      </c>
      <c r="BH230" s="206">
        <f t="shared" si="27"/>
        <v>0</v>
      </c>
      <c r="BI230" s="206">
        <f t="shared" si="28"/>
        <v>0</v>
      </c>
      <c r="BJ230" s="18" t="s">
        <v>87</v>
      </c>
      <c r="BK230" s="206">
        <f t="shared" si="29"/>
        <v>0</v>
      </c>
      <c r="BL230" s="18" t="s">
        <v>184</v>
      </c>
      <c r="BM230" s="205" t="s">
        <v>3607</v>
      </c>
    </row>
    <row r="231" spans="1:65" s="2" customFormat="1" ht="24.2" customHeight="1">
      <c r="A231" s="35"/>
      <c r="B231" s="36"/>
      <c r="C231" s="193" t="s">
        <v>638</v>
      </c>
      <c r="D231" s="193" t="s">
        <v>180</v>
      </c>
      <c r="E231" s="194" t="s">
        <v>3608</v>
      </c>
      <c r="F231" s="195" t="s">
        <v>3417</v>
      </c>
      <c r="G231" s="196" t="s">
        <v>2076</v>
      </c>
      <c r="H231" s="197">
        <v>1</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184</v>
      </c>
      <c r="AT231" s="205" t="s">
        <v>180</v>
      </c>
      <c r="AU231" s="205" t="s">
        <v>89</v>
      </c>
      <c r="AY231" s="18" t="s">
        <v>177</v>
      </c>
      <c r="BE231" s="206">
        <f t="shared" si="24"/>
        <v>0</v>
      </c>
      <c r="BF231" s="206">
        <f t="shared" si="25"/>
        <v>0</v>
      </c>
      <c r="BG231" s="206">
        <f t="shared" si="26"/>
        <v>0</v>
      </c>
      <c r="BH231" s="206">
        <f t="shared" si="27"/>
        <v>0</v>
      </c>
      <c r="BI231" s="206">
        <f t="shared" si="28"/>
        <v>0</v>
      </c>
      <c r="BJ231" s="18" t="s">
        <v>87</v>
      </c>
      <c r="BK231" s="206">
        <f t="shared" si="29"/>
        <v>0</v>
      </c>
      <c r="BL231" s="18" t="s">
        <v>184</v>
      </c>
      <c r="BM231" s="205" t="s">
        <v>3609</v>
      </c>
    </row>
    <row r="232" spans="1:65" s="2" customFormat="1" ht="16.5" customHeight="1">
      <c r="A232" s="35"/>
      <c r="B232" s="36"/>
      <c r="C232" s="193" t="s">
        <v>642</v>
      </c>
      <c r="D232" s="193" t="s">
        <v>180</v>
      </c>
      <c r="E232" s="194" t="s">
        <v>3610</v>
      </c>
      <c r="F232" s="195" t="s">
        <v>2344</v>
      </c>
      <c r="G232" s="196" t="s">
        <v>572</v>
      </c>
      <c r="H232" s="197">
        <v>1</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184</v>
      </c>
      <c r="AT232" s="205" t="s">
        <v>180</v>
      </c>
      <c r="AU232" s="205" t="s">
        <v>89</v>
      </c>
      <c r="AY232" s="18" t="s">
        <v>177</v>
      </c>
      <c r="BE232" s="206">
        <f t="shared" si="24"/>
        <v>0</v>
      </c>
      <c r="BF232" s="206">
        <f t="shared" si="25"/>
        <v>0</v>
      </c>
      <c r="BG232" s="206">
        <f t="shared" si="26"/>
        <v>0</v>
      </c>
      <c r="BH232" s="206">
        <f t="shared" si="27"/>
        <v>0</v>
      </c>
      <c r="BI232" s="206">
        <f t="shared" si="28"/>
        <v>0</v>
      </c>
      <c r="BJ232" s="18" t="s">
        <v>87</v>
      </c>
      <c r="BK232" s="206">
        <f t="shared" si="29"/>
        <v>0</v>
      </c>
      <c r="BL232" s="18" t="s">
        <v>184</v>
      </c>
      <c r="BM232" s="205" t="s">
        <v>3611</v>
      </c>
    </row>
    <row r="233" spans="1:65" s="12" customFormat="1" ht="22.9" customHeight="1">
      <c r="B233" s="177"/>
      <c r="C233" s="178"/>
      <c r="D233" s="179" t="s">
        <v>79</v>
      </c>
      <c r="E233" s="191" t="s">
        <v>3612</v>
      </c>
      <c r="F233" s="191" t="s">
        <v>3613</v>
      </c>
      <c r="G233" s="178"/>
      <c r="H233" s="178"/>
      <c r="I233" s="181"/>
      <c r="J233" s="192">
        <f>BK233</f>
        <v>0</v>
      </c>
      <c r="K233" s="178"/>
      <c r="L233" s="183"/>
      <c r="M233" s="184"/>
      <c r="N233" s="185"/>
      <c r="O233" s="185"/>
      <c r="P233" s="186">
        <f>SUM(P234:P237)</f>
        <v>0</v>
      </c>
      <c r="Q233" s="185"/>
      <c r="R233" s="186">
        <f>SUM(R234:R237)</f>
        <v>0</v>
      </c>
      <c r="S233" s="185"/>
      <c r="T233" s="187">
        <f>SUM(T234:T237)</f>
        <v>0</v>
      </c>
      <c r="AR233" s="188" t="s">
        <v>87</v>
      </c>
      <c r="AT233" s="189" t="s">
        <v>79</v>
      </c>
      <c r="AU233" s="189" t="s">
        <v>87</v>
      </c>
      <c r="AY233" s="188" t="s">
        <v>177</v>
      </c>
      <c r="BK233" s="190">
        <f>SUM(BK234:BK237)</f>
        <v>0</v>
      </c>
    </row>
    <row r="234" spans="1:65" s="2" customFormat="1" ht="49.15" customHeight="1">
      <c r="A234" s="35"/>
      <c r="B234" s="36"/>
      <c r="C234" s="193" t="s">
        <v>648</v>
      </c>
      <c r="D234" s="193" t="s">
        <v>180</v>
      </c>
      <c r="E234" s="194" t="s">
        <v>3614</v>
      </c>
      <c r="F234" s="195" t="s">
        <v>3615</v>
      </c>
      <c r="G234" s="196" t="s">
        <v>2076</v>
      </c>
      <c r="H234" s="197">
        <v>2</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184</v>
      </c>
      <c r="AT234" s="205" t="s">
        <v>180</v>
      </c>
      <c r="AU234" s="205" t="s">
        <v>89</v>
      </c>
      <c r="AY234" s="18" t="s">
        <v>177</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184</v>
      </c>
      <c r="BM234" s="205" t="s">
        <v>3616</v>
      </c>
    </row>
    <row r="235" spans="1:65" s="2" customFormat="1" ht="16.5" customHeight="1">
      <c r="A235" s="35"/>
      <c r="B235" s="36"/>
      <c r="C235" s="193" t="s">
        <v>655</v>
      </c>
      <c r="D235" s="193" t="s">
        <v>180</v>
      </c>
      <c r="E235" s="194" t="s">
        <v>3617</v>
      </c>
      <c r="F235" s="195" t="s">
        <v>3618</v>
      </c>
      <c r="G235" s="196" t="s">
        <v>2076</v>
      </c>
      <c r="H235" s="197">
        <v>2</v>
      </c>
      <c r="I235" s="198"/>
      <c r="J235" s="199">
        <f>ROUND(I235*H235,2)</f>
        <v>0</v>
      </c>
      <c r="K235" s="200"/>
      <c r="L235" s="40"/>
      <c r="M235" s="201" t="s">
        <v>1</v>
      </c>
      <c r="N235" s="202" t="s">
        <v>45</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184</v>
      </c>
      <c r="AT235" s="205" t="s">
        <v>180</v>
      </c>
      <c r="AU235" s="205" t="s">
        <v>89</v>
      </c>
      <c r="AY235" s="18" t="s">
        <v>177</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184</v>
      </c>
      <c r="BM235" s="205" t="s">
        <v>3619</v>
      </c>
    </row>
    <row r="236" spans="1:65" s="2" customFormat="1" ht="16.5" customHeight="1">
      <c r="A236" s="35"/>
      <c r="B236" s="36"/>
      <c r="C236" s="193" t="s">
        <v>659</v>
      </c>
      <c r="D236" s="193" t="s">
        <v>180</v>
      </c>
      <c r="E236" s="194" t="s">
        <v>3620</v>
      </c>
      <c r="F236" s="195" t="s">
        <v>3414</v>
      </c>
      <c r="G236" s="196" t="s">
        <v>651</v>
      </c>
      <c r="H236" s="197">
        <v>15</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184</v>
      </c>
      <c r="AT236" s="205" t="s">
        <v>180</v>
      </c>
      <c r="AU236" s="205" t="s">
        <v>89</v>
      </c>
      <c r="AY236" s="18" t="s">
        <v>177</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184</v>
      </c>
      <c r="BM236" s="205" t="s">
        <v>3621</v>
      </c>
    </row>
    <row r="237" spans="1:65" s="2" customFormat="1" ht="16.5" customHeight="1">
      <c r="A237" s="35"/>
      <c r="B237" s="36"/>
      <c r="C237" s="193" t="s">
        <v>665</v>
      </c>
      <c r="D237" s="193" t="s">
        <v>180</v>
      </c>
      <c r="E237" s="194" t="s">
        <v>3622</v>
      </c>
      <c r="F237" s="195" t="s">
        <v>2344</v>
      </c>
      <c r="G237" s="196" t="s">
        <v>572</v>
      </c>
      <c r="H237" s="197">
        <v>1</v>
      </c>
      <c r="I237" s="198"/>
      <c r="J237" s="199">
        <f>ROUND(I237*H237,2)</f>
        <v>0</v>
      </c>
      <c r="K237" s="200"/>
      <c r="L237" s="40"/>
      <c r="M237" s="201" t="s">
        <v>1</v>
      </c>
      <c r="N237" s="202" t="s">
        <v>45</v>
      </c>
      <c r="O237" s="72"/>
      <c r="P237" s="203">
        <f>O237*H237</f>
        <v>0</v>
      </c>
      <c r="Q237" s="203">
        <v>0</v>
      </c>
      <c r="R237" s="203">
        <f>Q237*H237</f>
        <v>0</v>
      </c>
      <c r="S237" s="203">
        <v>0</v>
      </c>
      <c r="T237" s="204">
        <f>S237*H237</f>
        <v>0</v>
      </c>
      <c r="U237" s="35"/>
      <c r="V237" s="35"/>
      <c r="W237" s="35"/>
      <c r="X237" s="35"/>
      <c r="Y237" s="35"/>
      <c r="Z237" s="35"/>
      <c r="AA237" s="35"/>
      <c r="AB237" s="35"/>
      <c r="AC237" s="35"/>
      <c r="AD237" s="35"/>
      <c r="AE237" s="35"/>
      <c r="AR237" s="205" t="s">
        <v>184</v>
      </c>
      <c r="AT237" s="205" t="s">
        <v>180</v>
      </c>
      <c r="AU237" s="205" t="s">
        <v>89</v>
      </c>
      <c r="AY237" s="18" t="s">
        <v>177</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184</v>
      </c>
      <c r="BM237" s="205" t="s">
        <v>3623</v>
      </c>
    </row>
    <row r="238" spans="1:65" s="12" customFormat="1" ht="22.9" customHeight="1">
      <c r="B238" s="177"/>
      <c r="C238" s="178"/>
      <c r="D238" s="179" t="s">
        <v>79</v>
      </c>
      <c r="E238" s="191" t="s">
        <v>3624</v>
      </c>
      <c r="F238" s="191" t="s">
        <v>3625</v>
      </c>
      <c r="G238" s="178"/>
      <c r="H238" s="178"/>
      <c r="I238" s="181"/>
      <c r="J238" s="192">
        <f>BK238</f>
        <v>0</v>
      </c>
      <c r="K238" s="178"/>
      <c r="L238" s="183"/>
      <c r="M238" s="184"/>
      <c r="N238" s="185"/>
      <c r="O238" s="185"/>
      <c r="P238" s="186">
        <f>SUM(P239:P267)</f>
        <v>0</v>
      </c>
      <c r="Q238" s="185"/>
      <c r="R238" s="186">
        <f>SUM(R239:R267)</f>
        <v>0</v>
      </c>
      <c r="S238" s="185"/>
      <c r="T238" s="187">
        <f>SUM(T239:T267)</f>
        <v>0</v>
      </c>
      <c r="AR238" s="188" t="s">
        <v>87</v>
      </c>
      <c r="AT238" s="189" t="s">
        <v>79</v>
      </c>
      <c r="AU238" s="189" t="s">
        <v>87</v>
      </c>
      <c r="AY238" s="188" t="s">
        <v>177</v>
      </c>
      <c r="BK238" s="190">
        <f>SUM(BK239:BK267)</f>
        <v>0</v>
      </c>
    </row>
    <row r="239" spans="1:65" s="2" customFormat="1" ht="24.2" customHeight="1">
      <c r="A239" s="35"/>
      <c r="B239" s="36"/>
      <c r="C239" s="193" t="s">
        <v>669</v>
      </c>
      <c r="D239" s="193" t="s">
        <v>180</v>
      </c>
      <c r="E239" s="194" t="s">
        <v>3626</v>
      </c>
      <c r="F239" s="195" t="s">
        <v>3627</v>
      </c>
      <c r="G239" s="196" t="s">
        <v>2076</v>
      </c>
      <c r="H239" s="197">
        <v>1</v>
      </c>
      <c r="I239" s="198"/>
      <c r="J239" s="199">
        <f t="shared" ref="J239:J267" si="30">ROUND(I239*H239,2)</f>
        <v>0</v>
      </c>
      <c r="K239" s="200"/>
      <c r="L239" s="40"/>
      <c r="M239" s="201" t="s">
        <v>1</v>
      </c>
      <c r="N239" s="202" t="s">
        <v>45</v>
      </c>
      <c r="O239" s="72"/>
      <c r="P239" s="203">
        <f t="shared" ref="P239:P267" si="31">O239*H239</f>
        <v>0</v>
      </c>
      <c r="Q239" s="203">
        <v>0</v>
      </c>
      <c r="R239" s="203">
        <f t="shared" ref="R239:R267" si="32">Q239*H239</f>
        <v>0</v>
      </c>
      <c r="S239" s="203">
        <v>0</v>
      </c>
      <c r="T239" s="204">
        <f t="shared" ref="T239:T267" si="33">S239*H239</f>
        <v>0</v>
      </c>
      <c r="U239" s="35"/>
      <c r="V239" s="35"/>
      <c r="W239" s="35"/>
      <c r="X239" s="35"/>
      <c r="Y239" s="35"/>
      <c r="Z239" s="35"/>
      <c r="AA239" s="35"/>
      <c r="AB239" s="35"/>
      <c r="AC239" s="35"/>
      <c r="AD239" s="35"/>
      <c r="AE239" s="35"/>
      <c r="AR239" s="205" t="s">
        <v>184</v>
      </c>
      <c r="AT239" s="205" t="s">
        <v>180</v>
      </c>
      <c r="AU239" s="205" t="s">
        <v>89</v>
      </c>
      <c r="AY239" s="18" t="s">
        <v>177</v>
      </c>
      <c r="BE239" s="206">
        <f t="shared" ref="BE239:BE267" si="34">IF(N239="základní",J239,0)</f>
        <v>0</v>
      </c>
      <c r="BF239" s="206">
        <f t="shared" ref="BF239:BF267" si="35">IF(N239="snížená",J239,0)</f>
        <v>0</v>
      </c>
      <c r="BG239" s="206">
        <f t="shared" ref="BG239:BG267" si="36">IF(N239="zákl. přenesená",J239,0)</f>
        <v>0</v>
      </c>
      <c r="BH239" s="206">
        <f t="shared" ref="BH239:BH267" si="37">IF(N239="sníž. přenesená",J239,0)</f>
        <v>0</v>
      </c>
      <c r="BI239" s="206">
        <f t="shared" ref="BI239:BI267" si="38">IF(N239="nulová",J239,0)</f>
        <v>0</v>
      </c>
      <c r="BJ239" s="18" t="s">
        <v>87</v>
      </c>
      <c r="BK239" s="206">
        <f t="shared" ref="BK239:BK267" si="39">ROUND(I239*H239,2)</f>
        <v>0</v>
      </c>
      <c r="BL239" s="18" t="s">
        <v>184</v>
      </c>
      <c r="BM239" s="205" t="s">
        <v>3628</v>
      </c>
    </row>
    <row r="240" spans="1:65" s="2" customFormat="1" ht="24.2" customHeight="1">
      <c r="A240" s="35"/>
      <c r="B240" s="36"/>
      <c r="C240" s="193" t="s">
        <v>676</v>
      </c>
      <c r="D240" s="193" t="s">
        <v>180</v>
      </c>
      <c r="E240" s="194" t="s">
        <v>3629</v>
      </c>
      <c r="F240" s="195" t="s">
        <v>3630</v>
      </c>
      <c r="G240" s="196" t="s">
        <v>2076</v>
      </c>
      <c r="H240" s="197">
        <v>1</v>
      </c>
      <c r="I240" s="198"/>
      <c r="J240" s="199">
        <f t="shared" si="30"/>
        <v>0</v>
      </c>
      <c r="K240" s="200"/>
      <c r="L240" s="40"/>
      <c r="M240" s="201" t="s">
        <v>1</v>
      </c>
      <c r="N240" s="202" t="s">
        <v>45</v>
      </c>
      <c r="O240" s="72"/>
      <c r="P240" s="203">
        <f t="shared" si="31"/>
        <v>0</v>
      </c>
      <c r="Q240" s="203">
        <v>0</v>
      </c>
      <c r="R240" s="203">
        <f t="shared" si="32"/>
        <v>0</v>
      </c>
      <c r="S240" s="203">
        <v>0</v>
      </c>
      <c r="T240" s="204">
        <f t="shared" si="33"/>
        <v>0</v>
      </c>
      <c r="U240" s="35"/>
      <c r="V240" s="35"/>
      <c r="W240" s="35"/>
      <c r="X240" s="35"/>
      <c r="Y240" s="35"/>
      <c r="Z240" s="35"/>
      <c r="AA240" s="35"/>
      <c r="AB240" s="35"/>
      <c r="AC240" s="35"/>
      <c r="AD240" s="35"/>
      <c r="AE240" s="35"/>
      <c r="AR240" s="205" t="s">
        <v>184</v>
      </c>
      <c r="AT240" s="205" t="s">
        <v>180</v>
      </c>
      <c r="AU240" s="205" t="s">
        <v>89</v>
      </c>
      <c r="AY240" s="18" t="s">
        <v>177</v>
      </c>
      <c r="BE240" s="206">
        <f t="shared" si="34"/>
        <v>0</v>
      </c>
      <c r="BF240" s="206">
        <f t="shared" si="35"/>
        <v>0</v>
      </c>
      <c r="BG240" s="206">
        <f t="shared" si="36"/>
        <v>0</v>
      </c>
      <c r="BH240" s="206">
        <f t="shared" si="37"/>
        <v>0</v>
      </c>
      <c r="BI240" s="206">
        <f t="shared" si="38"/>
        <v>0</v>
      </c>
      <c r="BJ240" s="18" t="s">
        <v>87</v>
      </c>
      <c r="BK240" s="206">
        <f t="shared" si="39"/>
        <v>0</v>
      </c>
      <c r="BL240" s="18" t="s">
        <v>184</v>
      </c>
      <c r="BM240" s="205" t="s">
        <v>3631</v>
      </c>
    </row>
    <row r="241" spans="1:65" s="2" customFormat="1" ht="24.2" customHeight="1">
      <c r="A241" s="35"/>
      <c r="B241" s="36"/>
      <c r="C241" s="193" t="s">
        <v>680</v>
      </c>
      <c r="D241" s="193" t="s">
        <v>180</v>
      </c>
      <c r="E241" s="194" t="s">
        <v>3632</v>
      </c>
      <c r="F241" s="195" t="s">
        <v>3633</v>
      </c>
      <c r="G241" s="196" t="s">
        <v>2076</v>
      </c>
      <c r="H241" s="197">
        <v>6</v>
      </c>
      <c r="I241" s="198"/>
      <c r="J241" s="199">
        <f t="shared" si="30"/>
        <v>0</v>
      </c>
      <c r="K241" s="200"/>
      <c r="L241" s="40"/>
      <c r="M241" s="201" t="s">
        <v>1</v>
      </c>
      <c r="N241" s="202" t="s">
        <v>45</v>
      </c>
      <c r="O241" s="72"/>
      <c r="P241" s="203">
        <f t="shared" si="31"/>
        <v>0</v>
      </c>
      <c r="Q241" s="203">
        <v>0</v>
      </c>
      <c r="R241" s="203">
        <f t="shared" si="32"/>
        <v>0</v>
      </c>
      <c r="S241" s="203">
        <v>0</v>
      </c>
      <c r="T241" s="204">
        <f t="shared" si="33"/>
        <v>0</v>
      </c>
      <c r="U241" s="35"/>
      <c r="V241" s="35"/>
      <c r="W241" s="35"/>
      <c r="X241" s="35"/>
      <c r="Y241" s="35"/>
      <c r="Z241" s="35"/>
      <c r="AA241" s="35"/>
      <c r="AB241" s="35"/>
      <c r="AC241" s="35"/>
      <c r="AD241" s="35"/>
      <c r="AE241" s="35"/>
      <c r="AR241" s="205" t="s">
        <v>184</v>
      </c>
      <c r="AT241" s="205" t="s">
        <v>180</v>
      </c>
      <c r="AU241" s="205" t="s">
        <v>89</v>
      </c>
      <c r="AY241" s="18" t="s">
        <v>177</v>
      </c>
      <c r="BE241" s="206">
        <f t="shared" si="34"/>
        <v>0</v>
      </c>
      <c r="BF241" s="206">
        <f t="shared" si="35"/>
        <v>0</v>
      </c>
      <c r="BG241" s="206">
        <f t="shared" si="36"/>
        <v>0</v>
      </c>
      <c r="BH241" s="206">
        <f t="shared" si="37"/>
        <v>0</v>
      </c>
      <c r="BI241" s="206">
        <f t="shared" si="38"/>
        <v>0</v>
      </c>
      <c r="BJ241" s="18" t="s">
        <v>87</v>
      </c>
      <c r="BK241" s="206">
        <f t="shared" si="39"/>
        <v>0</v>
      </c>
      <c r="BL241" s="18" t="s">
        <v>184</v>
      </c>
      <c r="BM241" s="205" t="s">
        <v>3634</v>
      </c>
    </row>
    <row r="242" spans="1:65" s="2" customFormat="1" ht="24.2" customHeight="1">
      <c r="A242" s="35"/>
      <c r="B242" s="36"/>
      <c r="C242" s="193" t="s">
        <v>684</v>
      </c>
      <c r="D242" s="193" t="s">
        <v>180</v>
      </c>
      <c r="E242" s="194" t="s">
        <v>3635</v>
      </c>
      <c r="F242" s="195" t="s">
        <v>3636</v>
      </c>
      <c r="G242" s="196" t="s">
        <v>2076</v>
      </c>
      <c r="H242" s="197">
        <v>1</v>
      </c>
      <c r="I242" s="198"/>
      <c r="J242" s="199">
        <f t="shared" si="30"/>
        <v>0</v>
      </c>
      <c r="K242" s="200"/>
      <c r="L242" s="40"/>
      <c r="M242" s="201" t="s">
        <v>1</v>
      </c>
      <c r="N242" s="202" t="s">
        <v>45</v>
      </c>
      <c r="O242" s="72"/>
      <c r="P242" s="203">
        <f t="shared" si="31"/>
        <v>0</v>
      </c>
      <c r="Q242" s="203">
        <v>0</v>
      </c>
      <c r="R242" s="203">
        <f t="shared" si="32"/>
        <v>0</v>
      </c>
      <c r="S242" s="203">
        <v>0</v>
      </c>
      <c r="T242" s="204">
        <f t="shared" si="33"/>
        <v>0</v>
      </c>
      <c r="U242" s="35"/>
      <c r="V242" s="35"/>
      <c r="W242" s="35"/>
      <c r="X242" s="35"/>
      <c r="Y242" s="35"/>
      <c r="Z242" s="35"/>
      <c r="AA242" s="35"/>
      <c r="AB242" s="35"/>
      <c r="AC242" s="35"/>
      <c r="AD242" s="35"/>
      <c r="AE242" s="35"/>
      <c r="AR242" s="205" t="s">
        <v>184</v>
      </c>
      <c r="AT242" s="205" t="s">
        <v>180</v>
      </c>
      <c r="AU242" s="205" t="s">
        <v>89</v>
      </c>
      <c r="AY242" s="18" t="s">
        <v>177</v>
      </c>
      <c r="BE242" s="206">
        <f t="shared" si="34"/>
        <v>0</v>
      </c>
      <c r="BF242" s="206">
        <f t="shared" si="35"/>
        <v>0</v>
      </c>
      <c r="BG242" s="206">
        <f t="shared" si="36"/>
        <v>0</v>
      </c>
      <c r="BH242" s="206">
        <f t="shared" si="37"/>
        <v>0</v>
      </c>
      <c r="BI242" s="206">
        <f t="shared" si="38"/>
        <v>0</v>
      </c>
      <c r="BJ242" s="18" t="s">
        <v>87</v>
      </c>
      <c r="BK242" s="206">
        <f t="shared" si="39"/>
        <v>0</v>
      </c>
      <c r="BL242" s="18" t="s">
        <v>184</v>
      </c>
      <c r="BM242" s="205" t="s">
        <v>3637</v>
      </c>
    </row>
    <row r="243" spans="1:65" s="2" customFormat="1" ht="24.2" customHeight="1">
      <c r="A243" s="35"/>
      <c r="B243" s="36"/>
      <c r="C243" s="193" t="s">
        <v>688</v>
      </c>
      <c r="D243" s="193" t="s">
        <v>180</v>
      </c>
      <c r="E243" s="194" t="s">
        <v>3638</v>
      </c>
      <c r="F243" s="195" t="s">
        <v>3639</v>
      </c>
      <c r="G243" s="196" t="s">
        <v>2076</v>
      </c>
      <c r="H243" s="197">
        <v>5</v>
      </c>
      <c r="I243" s="198"/>
      <c r="J243" s="199">
        <f t="shared" si="30"/>
        <v>0</v>
      </c>
      <c r="K243" s="200"/>
      <c r="L243" s="40"/>
      <c r="M243" s="201" t="s">
        <v>1</v>
      </c>
      <c r="N243" s="202" t="s">
        <v>45</v>
      </c>
      <c r="O243" s="72"/>
      <c r="P243" s="203">
        <f t="shared" si="31"/>
        <v>0</v>
      </c>
      <c r="Q243" s="203">
        <v>0</v>
      </c>
      <c r="R243" s="203">
        <f t="shared" si="32"/>
        <v>0</v>
      </c>
      <c r="S243" s="203">
        <v>0</v>
      </c>
      <c r="T243" s="204">
        <f t="shared" si="33"/>
        <v>0</v>
      </c>
      <c r="U243" s="35"/>
      <c r="V243" s="35"/>
      <c r="W243" s="35"/>
      <c r="X243" s="35"/>
      <c r="Y243" s="35"/>
      <c r="Z243" s="35"/>
      <c r="AA243" s="35"/>
      <c r="AB243" s="35"/>
      <c r="AC243" s="35"/>
      <c r="AD243" s="35"/>
      <c r="AE243" s="35"/>
      <c r="AR243" s="205" t="s">
        <v>184</v>
      </c>
      <c r="AT243" s="205" t="s">
        <v>180</v>
      </c>
      <c r="AU243" s="205" t="s">
        <v>89</v>
      </c>
      <c r="AY243" s="18" t="s">
        <v>177</v>
      </c>
      <c r="BE243" s="206">
        <f t="shared" si="34"/>
        <v>0</v>
      </c>
      <c r="BF243" s="206">
        <f t="shared" si="35"/>
        <v>0</v>
      </c>
      <c r="BG243" s="206">
        <f t="shared" si="36"/>
        <v>0</v>
      </c>
      <c r="BH243" s="206">
        <f t="shared" si="37"/>
        <v>0</v>
      </c>
      <c r="BI243" s="206">
        <f t="shared" si="38"/>
        <v>0</v>
      </c>
      <c r="BJ243" s="18" t="s">
        <v>87</v>
      </c>
      <c r="BK243" s="206">
        <f t="shared" si="39"/>
        <v>0</v>
      </c>
      <c r="BL243" s="18" t="s">
        <v>184</v>
      </c>
      <c r="BM243" s="205" t="s">
        <v>3640</v>
      </c>
    </row>
    <row r="244" spans="1:65" s="2" customFormat="1" ht="24.2" customHeight="1">
      <c r="A244" s="35"/>
      <c r="B244" s="36"/>
      <c r="C244" s="193" t="s">
        <v>695</v>
      </c>
      <c r="D244" s="193" t="s">
        <v>180</v>
      </c>
      <c r="E244" s="194" t="s">
        <v>3641</v>
      </c>
      <c r="F244" s="195" t="s">
        <v>3642</v>
      </c>
      <c r="G244" s="196" t="s">
        <v>2076</v>
      </c>
      <c r="H244" s="197">
        <v>1</v>
      </c>
      <c r="I244" s="198"/>
      <c r="J244" s="199">
        <f t="shared" si="30"/>
        <v>0</v>
      </c>
      <c r="K244" s="200"/>
      <c r="L244" s="40"/>
      <c r="M244" s="201" t="s">
        <v>1</v>
      </c>
      <c r="N244" s="202" t="s">
        <v>45</v>
      </c>
      <c r="O244" s="72"/>
      <c r="P244" s="203">
        <f t="shared" si="31"/>
        <v>0</v>
      </c>
      <c r="Q244" s="203">
        <v>0</v>
      </c>
      <c r="R244" s="203">
        <f t="shared" si="32"/>
        <v>0</v>
      </c>
      <c r="S244" s="203">
        <v>0</v>
      </c>
      <c r="T244" s="204">
        <f t="shared" si="33"/>
        <v>0</v>
      </c>
      <c r="U244" s="35"/>
      <c r="V244" s="35"/>
      <c r="W244" s="35"/>
      <c r="X244" s="35"/>
      <c r="Y244" s="35"/>
      <c r="Z244" s="35"/>
      <c r="AA244" s="35"/>
      <c r="AB244" s="35"/>
      <c r="AC244" s="35"/>
      <c r="AD244" s="35"/>
      <c r="AE244" s="35"/>
      <c r="AR244" s="205" t="s">
        <v>184</v>
      </c>
      <c r="AT244" s="205" t="s">
        <v>180</v>
      </c>
      <c r="AU244" s="205" t="s">
        <v>89</v>
      </c>
      <c r="AY244" s="18" t="s">
        <v>177</v>
      </c>
      <c r="BE244" s="206">
        <f t="shared" si="34"/>
        <v>0</v>
      </c>
      <c r="BF244" s="206">
        <f t="shared" si="35"/>
        <v>0</v>
      </c>
      <c r="BG244" s="206">
        <f t="shared" si="36"/>
        <v>0</v>
      </c>
      <c r="BH244" s="206">
        <f t="shared" si="37"/>
        <v>0</v>
      </c>
      <c r="BI244" s="206">
        <f t="shared" si="38"/>
        <v>0</v>
      </c>
      <c r="BJ244" s="18" t="s">
        <v>87</v>
      </c>
      <c r="BK244" s="206">
        <f t="shared" si="39"/>
        <v>0</v>
      </c>
      <c r="BL244" s="18" t="s">
        <v>184</v>
      </c>
      <c r="BM244" s="205" t="s">
        <v>3643</v>
      </c>
    </row>
    <row r="245" spans="1:65" s="2" customFormat="1" ht="24.2" customHeight="1">
      <c r="A245" s="35"/>
      <c r="B245" s="36"/>
      <c r="C245" s="193" t="s">
        <v>1383</v>
      </c>
      <c r="D245" s="193" t="s">
        <v>180</v>
      </c>
      <c r="E245" s="194" t="s">
        <v>3644</v>
      </c>
      <c r="F245" s="195" t="s">
        <v>3645</v>
      </c>
      <c r="G245" s="196" t="s">
        <v>2076</v>
      </c>
      <c r="H245" s="197">
        <v>22</v>
      </c>
      <c r="I245" s="198"/>
      <c r="J245" s="199">
        <f t="shared" si="30"/>
        <v>0</v>
      </c>
      <c r="K245" s="200"/>
      <c r="L245" s="40"/>
      <c r="M245" s="201" t="s">
        <v>1</v>
      </c>
      <c r="N245" s="202" t="s">
        <v>45</v>
      </c>
      <c r="O245" s="72"/>
      <c r="P245" s="203">
        <f t="shared" si="31"/>
        <v>0</v>
      </c>
      <c r="Q245" s="203">
        <v>0</v>
      </c>
      <c r="R245" s="203">
        <f t="shared" si="32"/>
        <v>0</v>
      </c>
      <c r="S245" s="203">
        <v>0</v>
      </c>
      <c r="T245" s="204">
        <f t="shared" si="33"/>
        <v>0</v>
      </c>
      <c r="U245" s="35"/>
      <c r="V245" s="35"/>
      <c r="W245" s="35"/>
      <c r="X245" s="35"/>
      <c r="Y245" s="35"/>
      <c r="Z245" s="35"/>
      <c r="AA245" s="35"/>
      <c r="AB245" s="35"/>
      <c r="AC245" s="35"/>
      <c r="AD245" s="35"/>
      <c r="AE245" s="35"/>
      <c r="AR245" s="205" t="s">
        <v>184</v>
      </c>
      <c r="AT245" s="205" t="s">
        <v>180</v>
      </c>
      <c r="AU245" s="205" t="s">
        <v>89</v>
      </c>
      <c r="AY245" s="18" t="s">
        <v>177</v>
      </c>
      <c r="BE245" s="206">
        <f t="shared" si="34"/>
        <v>0</v>
      </c>
      <c r="BF245" s="206">
        <f t="shared" si="35"/>
        <v>0</v>
      </c>
      <c r="BG245" s="206">
        <f t="shared" si="36"/>
        <v>0</v>
      </c>
      <c r="BH245" s="206">
        <f t="shared" si="37"/>
        <v>0</v>
      </c>
      <c r="BI245" s="206">
        <f t="shared" si="38"/>
        <v>0</v>
      </c>
      <c r="BJ245" s="18" t="s">
        <v>87</v>
      </c>
      <c r="BK245" s="206">
        <f t="shared" si="39"/>
        <v>0</v>
      </c>
      <c r="BL245" s="18" t="s">
        <v>184</v>
      </c>
      <c r="BM245" s="205" t="s">
        <v>3646</v>
      </c>
    </row>
    <row r="246" spans="1:65" s="2" customFormat="1" ht="24.2" customHeight="1">
      <c r="A246" s="35"/>
      <c r="B246" s="36"/>
      <c r="C246" s="193" t="s">
        <v>1387</v>
      </c>
      <c r="D246" s="193" t="s">
        <v>180</v>
      </c>
      <c r="E246" s="194" t="s">
        <v>3647</v>
      </c>
      <c r="F246" s="195" t="s">
        <v>3648</v>
      </c>
      <c r="G246" s="196" t="s">
        <v>2076</v>
      </c>
      <c r="H246" s="197">
        <v>2</v>
      </c>
      <c r="I246" s="198"/>
      <c r="J246" s="199">
        <f t="shared" si="30"/>
        <v>0</v>
      </c>
      <c r="K246" s="200"/>
      <c r="L246" s="40"/>
      <c r="M246" s="201" t="s">
        <v>1</v>
      </c>
      <c r="N246" s="202" t="s">
        <v>45</v>
      </c>
      <c r="O246" s="72"/>
      <c r="P246" s="203">
        <f t="shared" si="31"/>
        <v>0</v>
      </c>
      <c r="Q246" s="203">
        <v>0</v>
      </c>
      <c r="R246" s="203">
        <f t="shared" si="32"/>
        <v>0</v>
      </c>
      <c r="S246" s="203">
        <v>0</v>
      </c>
      <c r="T246" s="204">
        <f t="shared" si="33"/>
        <v>0</v>
      </c>
      <c r="U246" s="35"/>
      <c r="V246" s="35"/>
      <c r="W246" s="35"/>
      <c r="X246" s="35"/>
      <c r="Y246" s="35"/>
      <c r="Z246" s="35"/>
      <c r="AA246" s="35"/>
      <c r="AB246" s="35"/>
      <c r="AC246" s="35"/>
      <c r="AD246" s="35"/>
      <c r="AE246" s="35"/>
      <c r="AR246" s="205" t="s">
        <v>184</v>
      </c>
      <c r="AT246" s="205" t="s">
        <v>180</v>
      </c>
      <c r="AU246" s="205" t="s">
        <v>89</v>
      </c>
      <c r="AY246" s="18" t="s">
        <v>177</v>
      </c>
      <c r="BE246" s="206">
        <f t="shared" si="34"/>
        <v>0</v>
      </c>
      <c r="BF246" s="206">
        <f t="shared" si="35"/>
        <v>0</v>
      </c>
      <c r="BG246" s="206">
        <f t="shared" si="36"/>
        <v>0</v>
      </c>
      <c r="BH246" s="206">
        <f t="shared" si="37"/>
        <v>0</v>
      </c>
      <c r="BI246" s="206">
        <f t="shared" si="38"/>
        <v>0</v>
      </c>
      <c r="BJ246" s="18" t="s">
        <v>87</v>
      </c>
      <c r="BK246" s="206">
        <f t="shared" si="39"/>
        <v>0</v>
      </c>
      <c r="BL246" s="18" t="s">
        <v>184</v>
      </c>
      <c r="BM246" s="205" t="s">
        <v>3649</v>
      </c>
    </row>
    <row r="247" spans="1:65" s="2" customFormat="1" ht="24.2" customHeight="1">
      <c r="A247" s="35"/>
      <c r="B247" s="36"/>
      <c r="C247" s="193" t="s">
        <v>1390</v>
      </c>
      <c r="D247" s="193" t="s">
        <v>180</v>
      </c>
      <c r="E247" s="194" t="s">
        <v>3650</v>
      </c>
      <c r="F247" s="195" t="s">
        <v>3651</v>
      </c>
      <c r="G247" s="196" t="s">
        <v>2076</v>
      </c>
      <c r="H247" s="197">
        <v>2</v>
      </c>
      <c r="I247" s="198"/>
      <c r="J247" s="199">
        <f t="shared" si="30"/>
        <v>0</v>
      </c>
      <c r="K247" s="200"/>
      <c r="L247" s="40"/>
      <c r="M247" s="201" t="s">
        <v>1</v>
      </c>
      <c r="N247" s="202" t="s">
        <v>45</v>
      </c>
      <c r="O247" s="72"/>
      <c r="P247" s="203">
        <f t="shared" si="31"/>
        <v>0</v>
      </c>
      <c r="Q247" s="203">
        <v>0</v>
      </c>
      <c r="R247" s="203">
        <f t="shared" si="32"/>
        <v>0</v>
      </c>
      <c r="S247" s="203">
        <v>0</v>
      </c>
      <c r="T247" s="204">
        <f t="shared" si="33"/>
        <v>0</v>
      </c>
      <c r="U247" s="35"/>
      <c r="V247" s="35"/>
      <c r="W247" s="35"/>
      <c r="X247" s="35"/>
      <c r="Y247" s="35"/>
      <c r="Z247" s="35"/>
      <c r="AA247" s="35"/>
      <c r="AB247" s="35"/>
      <c r="AC247" s="35"/>
      <c r="AD247" s="35"/>
      <c r="AE247" s="35"/>
      <c r="AR247" s="205" t="s">
        <v>184</v>
      </c>
      <c r="AT247" s="205" t="s">
        <v>180</v>
      </c>
      <c r="AU247" s="205" t="s">
        <v>89</v>
      </c>
      <c r="AY247" s="18" t="s">
        <v>177</v>
      </c>
      <c r="BE247" s="206">
        <f t="shared" si="34"/>
        <v>0</v>
      </c>
      <c r="BF247" s="206">
        <f t="shared" si="35"/>
        <v>0</v>
      </c>
      <c r="BG247" s="206">
        <f t="shared" si="36"/>
        <v>0</v>
      </c>
      <c r="BH247" s="206">
        <f t="shared" si="37"/>
        <v>0</v>
      </c>
      <c r="BI247" s="206">
        <f t="shared" si="38"/>
        <v>0</v>
      </c>
      <c r="BJ247" s="18" t="s">
        <v>87</v>
      </c>
      <c r="BK247" s="206">
        <f t="shared" si="39"/>
        <v>0</v>
      </c>
      <c r="BL247" s="18" t="s">
        <v>184</v>
      </c>
      <c r="BM247" s="205" t="s">
        <v>3652</v>
      </c>
    </row>
    <row r="248" spans="1:65" s="2" customFormat="1" ht="24.2" customHeight="1">
      <c r="A248" s="35"/>
      <c r="B248" s="36"/>
      <c r="C248" s="193" t="s">
        <v>1394</v>
      </c>
      <c r="D248" s="193" t="s">
        <v>180</v>
      </c>
      <c r="E248" s="194" t="s">
        <v>3653</v>
      </c>
      <c r="F248" s="195" t="s">
        <v>3654</v>
      </c>
      <c r="G248" s="196" t="s">
        <v>2076</v>
      </c>
      <c r="H248" s="197">
        <v>1</v>
      </c>
      <c r="I248" s="198"/>
      <c r="J248" s="199">
        <f t="shared" si="30"/>
        <v>0</v>
      </c>
      <c r="K248" s="200"/>
      <c r="L248" s="40"/>
      <c r="M248" s="201" t="s">
        <v>1</v>
      </c>
      <c r="N248" s="202" t="s">
        <v>45</v>
      </c>
      <c r="O248" s="72"/>
      <c r="P248" s="203">
        <f t="shared" si="31"/>
        <v>0</v>
      </c>
      <c r="Q248" s="203">
        <v>0</v>
      </c>
      <c r="R248" s="203">
        <f t="shared" si="32"/>
        <v>0</v>
      </c>
      <c r="S248" s="203">
        <v>0</v>
      </c>
      <c r="T248" s="204">
        <f t="shared" si="33"/>
        <v>0</v>
      </c>
      <c r="U248" s="35"/>
      <c r="V248" s="35"/>
      <c r="W248" s="35"/>
      <c r="X248" s="35"/>
      <c r="Y248" s="35"/>
      <c r="Z248" s="35"/>
      <c r="AA248" s="35"/>
      <c r="AB248" s="35"/>
      <c r="AC248" s="35"/>
      <c r="AD248" s="35"/>
      <c r="AE248" s="35"/>
      <c r="AR248" s="205" t="s">
        <v>184</v>
      </c>
      <c r="AT248" s="205" t="s">
        <v>180</v>
      </c>
      <c r="AU248" s="205" t="s">
        <v>89</v>
      </c>
      <c r="AY248" s="18" t="s">
        <v>177</v>
      </c>
      <c r="BE248" s="206">
        <f t="shared" si="34"/>
        <v>0</v>
      </c>
      <c r="BF248" s="206">
        <f t="shared" si="35"/>
        <v>0</v>
      </c>
      <c r="BG248" s="206">
        <f t="shared" si="36"/>
        <v>0</v>
      </c>
      <c r="BH248" s="206">
        <f t="shared" si="37"/>
        <v>0</v>
      </c>
      <c r="BI248" s="206">
        <f t="shared" si="38"/>
        <v>0</v>
      </c>
      <c r="BJ248" s="18" t="s">
        <v>87</v>
      </c>
      <c r="BK248" s="206">
        <f t="shared" si="39"/>
        <v>0</v>
      </c>
      <c r="BL248" s="18" t="s">
        <v>184</v>
      </c>
      <c r="BM248" s="205" t="s">
        <v>3655</v>
      </c>
    </row>
    <row r="249" spans="1:65" s="2" customFormat="1" ht="16.5" customHeight="1">
      <c r="A249" s="35"/>
      <c r="B249" s="36"/>
      <c r="C249" s="193" t="s">
        <v>1396</v>
      </c>
      <c r="D249" s="193" t="s">
        <v>180</v>
      </c>
      <c r="E249" s="194" t="s">
        <v>3656</v>
      </c>
      <c r="F249" s="195" t="s">
        <v>3657</v>
      </c>
      <c r="G249" s="196" t="s">
        <v>251</v>
      </c>
      <c r="H249" s="197">
        <v>5</v>
      </c>
      <c r="I249" s="198"/>
      <c r="J249" s="199">
        <f t="shared" si="30"/>
        <v>0</v>
      </c>
      <c r="K249" s="200"/>
      <c r="L249" s="40"/>
      <c r="M249" s="201" t="s">
        <v>1</v>
      </c>
      <c r="N249" s="202" t="s">
        <v>45</v>
      </c>
      <c r="O249" s="72"/>
      <c r="P249" s="203">
        <f t="shared" si="31"/>
        <v>0</v>
      </c>
      <c r="Q249" s="203">
        <v>0</v>
      </c>
      <c r="R249" s="203">
        <f t="shared" si="32"/>
        <v>0</v>
      </c>
      <c r="S249" s="203">
        <v>0</v>
      </c>
      <c r="T249" s="204">
        <f t="shared" si="33"/>
        <v>0</v>
      </c>
      <c r="U249" s="35"/>
      <c r="V249" s="35"/>
      <c r="W249" s="35"/>
      <c r="X249" s="35"/>
      <c r="Y249" s="35"/>
      <c r="Z249" s="35"/>
      <c r="AA249" s="35"/>
      <c r="AB249" s="35"/>
      <c r="AC249" s="35"/>
      <c r="AD249" s="35"/>
      <c r="AE249" s="35"/>
      <c r="AR249" s="205" t="s">
        <v>184</v>
      </c>
      <c r="AT249" s="205" t="s">
        <v>180</v>
      </c>
      <c r="AU249" s="205" t="s">
        <v>89</v>
      </c>
      <c r="AY249" s="18" t="s">
        <v>177</v>
      </c>
      <c r="BE249" s="206">
        <f t="shared" si="34"/>
        <v>0</v>
      </c>
      <c r="BF249" s="206">
        <f t="shared" si="35"/>
        <v>0</v>
      </c>
      <c r="BG249" s="206">
        <f t="shared" si="36"/>
        <v>0</v>
      </c>
      <c r="BH249" s="206">
        <f t="shared" si="37"/>
        <v>0</v>
      </c>
      <c r="BI249" s="206">
        <f t="shared" si="38"/>
        <v>0</v>
      </c>
      <c r="BJ249" s="18" t="s">
        <v>87</v>
      </c>
      <c r="BK249" s="206">
        <f t="shared" si="39"/>
        <v>0</v>
      </c>
      <c r="BL249" s="18" t="s">
        <v>184</v>
      </c>
      <c r="BM249" s="205" t="s">
        <v>3658</v>
      </c>
    </row>
    <row r="250" spans="1:65" s="2" customFormat="1" ht="16.5" customHeight="1">
      <c r="A250" s="35"/>
      <c r="B250" s="36"/>
      <c r="C250" s="193" t="s">
        <v>1401</v>
      </c>
      <c r="D250" s="193" t="s">
        <v>180</v>
      </c>
      <c r="E250" s="194" t="s">
        <v>3659</v>
      </c>
      <c r="F250" s="195" t="s">
        <v>3660</v>
      </c>
      <c r="G250" s="196" t="s">
        <v>251</v>
      </c>
      <c r="H250" s="197">
        <v>18</v>
      </c>
      <c r="I250" s="198"/>
      <c r="J250" s="199">
        <f t="shared" si="30"/>
        <v>0</v>
      </c>
      <c r="K250" s="200"/>
      <c r="L250" s="40"/>
      <c r="M250" s="201" t="s">
        <v>1</v>
      </c>
      <c r="N250" s="202" t="s">
        <v>45</v>
      </c>
      <c r="O250" s="72"/>
      <c r="P250" s="203">
        <f t="shared" si="31"/>
        <v>0</v>
      </c>
      <c r="Q250" s="203">
        <v>0</v>
      </c>
      <c r="R250" s="203">
        <f t="shared" si="32"/>
        <v>0</v>
      </c>
      <c r="S250" s="203">
        <v>0</v>
      </c>
      <c r="T250" s="204">
        <f t="shared" si="33"/>
        <v>0</v>
      </c>
      <c r="U250" s="35"/>
      <c r="V250" s="35"/>
      <c r="W250" s="35"/>
      <c r="X250" s="35"/>
      <c r="Y250" s="35"/>
      <c r="Z250" s="35"/>
      <c r="AA250" s="35"/>
      <c r="AB250" s="35"/>
      <c r="AC250" s="35"/>
      <c r="AD250" s="35"/>
      <c r="AE250" s="35"/>
      <c r="AR250" s="205" t="s">
        <v>184</v>
      </c>
      <c r="AT250" s="205" t="s">
        <v>180</v>
      </c>
      <c r="AU250" s="205" t="s">
        <v>89</v>
      </c>
      <c r="AY250" s="18" t="s">
        <v>177</v>
      </c>
      <c r="BE250" s="206">
        <f t="shared" si="34"/>
        <v>0</v>
      </c>
      <c r="BF250" s="206">
        <f t="shared" si="35"/>
        <v>0</v>
      </c>
      <c r="BG250" s="206">
        <f t="shared" si="36"/>
        <v>0</v>
      </c>
      <c r="BH250" s="206">
        <f t="shared" si="37"/>
        <v>0</v>
      </c>
      <c r="BI250" s="206">
        <f t="shared" si="38"/>
        <v>0</v>
      </c>
      <c r="BJ250" s="18" t="s">
        <v>87</v>
      </c>
      <c r="BK250" s="206">
        <f t="shared" si="39"/>
        <v>0</v>
      </c>
      <c r="BL250" s="18" t="s">
        <v>184</v>
      </c>
      <c r="BM250" s="205" t="s">
        <v>3661</v>
      </c>
    </row>
    <row r="251" spans="1:65" s="2" customFormat="1" ht="16.5" customHeight="1">
      <c r="A251" s="35"/>
      <c r="B251" s="36"/>
      <c r="C251" s="193" t="s">
        <v>1406</v>
      </c>
      <c r="D251" s="193" t="s">
        <v>180</v>
      </c>
      <c r="E251" s="194" t="s">
        <v>3662</v>
      </c>
      <c r="F251" s="195" t="s">
        <v>3583</v>
      </c>
      <c r="G251" s="196" t="s">
        <v>251</v>
      </c>
      <c r="H251" s="197">
        <v>15</v>
      </c>
      <c r="I251" s="198"/>
      <c r="J251" s="199">
        <f t="shared" si="30"/>
        <v>0</v>
      </c>
      <c r="K251" s="200"/>
      <c r="L251" s="40"/>
      <c r="M251" s="201" t="s">
        <v>1</v>
      </c>
      <c r="N251" s="202" t="s">
        <v>45</v>
      </c>
      <c r="O251" s="72"/>
      <c r="P251" s="203">
        <f t="shared" si="31"/>
        <v>0</v>
      </c>
      <c r="Q251" s="203">
        <v>0</v>
      </c>
      <c r="R251" s="203">
        <f t="shared" si="32"/>
        <v>0</v>
      </c>
      <c r="S251" s="203">
        <v>0</v>
      </c>
      <c r="T251" s="204">
        <f t="shared" si="33"/>
        <v>0</v>
      </c>
      <c r="U251" s="35"/>
      <c r="V251" s="35"/>
      <c r="W251" s="35"/>
      <c r="X251" s="35"/>
      <c r="Y251" s="35"/>
      <c r="Z251" s="35"/>
      <c r="AA251" s="35"/>
      <c r="AB251" s="35"/>
      <c r="AC251" s="35"/>
      <c r="AD251" s="35"/>
      <c r="AE251" s="35"/>
      <c r="AR251" s="205" t="s">
        <v>184</v>
      </c>
      <c r="AT251" s="205" t="s">
        <v>180</v>
      </c>
      <c r="AU251" s="205" t="s">
        <v>89</v>
      </c>
      <c r="AY251" s="18" t="s">
        <v>177</v>
      </c>
      <c r="BE251" s="206">
        <f t="shared" si="34"/>
        <v>0</v>
      </c>
      <c r="BF251" s="206">
        <f t="shared" si="35"/>
        <v>0</v>
      </c>
      <c r="BG251" s="206">
        <f t="shared" si="36"/>
        <v>0</v>
      </c>
      <c r="BH251" s="206">
        <f t="shared" si="37"/>
        <v>0</v>
      </c>
      <c r="BI251" s="206">
        <f t="shared" si="38"/>
        <v>0</v>
      </c>
      <c r="BJ251" s="18" t="s">
        <v>87</v>
      </c>
      <c r="BK251" s="206">
        <f t="shared" si="39"/>
        <v>0</v>
      </c>
      <c r="BL251" s="18" t="s">
        <v>184</v>
      </c>
      <c r="BM251" s="205" t="s">
        <v>3663</v>
      </c>
    </row>
    <row r="252" spans="1:65" s="2" customFormat="1" ht="16.5" customHeight="1">
      <c r="A252" s="35"/>
      <c r="B252" s="36"/>
      <c r="C252" s="193" t="s">
        <v>1410</v>
      </c>
      <c r="D252" s="193" t="s">
        <v>180</v>
      </c>
      <c r="E252" s="194" t="s">
        <v>3664</v>
      </c>
      <c r="F252" s="195" t="s">
        <v>3665</v>
      </c>
      <c r="G252" s="196" t="s">
        <v>251</v>
      </c>
      <c r="H252" s="197">
        <v>10</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184</v>
      </c>
      <c r="AT252" s="205" t="s">
        <v>180</v>
      </c>
      <c r="AU252" s="205" t="s">
        <v>89</v>
      </c>
      <c r="AY252" s="18" t="s">
        <v>177</v>
      </c>
      <c r="BE252" s="206">
        <f t="shared" si="34"/>
        <v>0</v>
      </c>
      <c r="BF252" s="206">
        <f t="shared" si="35"/>
        <v>0</v>
      </c>
      <c r="BG252" s="206">
        <f t="shared" si="36"/>
        <v>0</v>
      </c>
      <c r="BH252" s="206">
        <f t="shared" si="37"/>
        <v>0</v>
      </c>
      <c r="BI252" s="206">
        <f t="shared" si="38"/>
        <v>0</v>
      </c>
      <c r="BJ252" s="18" t="s">
        <v>87</v>
      </c>
      <c r="BK252" s="206">
        <f t="shared" si="39"/>
        <v>0</v>
      </c>
      <c r="BL252" s="18" t="s">
        <v>184</v>
      </c>
      <c r="BM252" s="205" t="s">
        <v>3666</v>
      </c>
    </row>
    <row r="253" spans="1:65" s="2" customFormat="1" ht="16.5" customHeight="1">
      <c r="A253" s="35"/>
      <c r="B253" s="36"/>
      <c r="C253" s="193" t="s">
        <v>1415</v>
      </c>
      <c r="D253" s="193" t="s">
        <v>180</v>
      </c>
      <c r="E253" s="194" t="s">
        <v>3667</v>
      </c>
      <c r="F253" s="195" t="s">
        <v>3490</v>
      </c>
      <c r="G253" s="196" t="s">
        <v>251</v>
      </c>
      <c r="H253" s="197">
        <v>4</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184</v>
      </c>
      <c r="AT253" s="205" t="s">
        <v>180</v>
      </c>
      <c r="AU253" s="205" t="s">
        <v>89</v>
      </c>
      <c r="AY253" s="18" t="s">
        <v>177</v>
      </c>
      <c r="BE253" s="206">
        <f t="shared" si="34"/>
        <v>0</v>
      </c>
      <c r="BF253" s="206">
        <f t="shared" si="35"/>
        <v>0</v>
      </c>
      <c r="BG253" s="206">
        <f t="shared" si="36"/>
        <v>0</v>
      </c>
      <c r="BH253" s="206">
        <f t="shared" si="37"/>
        <v>0</v>
      </c>
      <c r="BI253" s="206">
        <f t="shared" si="38"/>
        <v>0</v>
      </c>
      <c r="BJ253" s="18" t="s">
        <v>87</v>
      </c>
      <c r="BK253" s="206">
        <f t="shared" si="39"/>
        <v>0</v>
      </c>
      <c r="BL253" s="18" t="s">
        <v>184</v>
      </c>
      <c r="BM253" s="205" t="s">
        <v>3668</v>
      </c>
    </row>
    <row r="254" spans="1:65" s="2" customFormat="1" ht="16.5" customHeight="1">
      <c r="A254" s="35"/>
      <c r="B254" s="36"/>
      <c r="C254" s="193" t="s">
        <v>1419</v>
      </c>
      <c r="D254" s="193" t="s">
        <v>180</v>
      </c>
      <c r="E254" s="194" t="s">
        <v>3669</v>
      </c>
      <c r="F254" s="195" t="s">
        <v>3670</v>
      </c>
      <c r="G254" s="196" t="s">
        <v>251</v>
      </c>
      <c r="H254" s="197">
        <v>22</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184</v>
      </c>
      <c r="AT254" s="205" t="s">
        <v>180</v>
      </c>
      <c r="AU254" s="205" t="s">
        <v>89</v>
      </c>
      <c r="AY254" s="18" t="s">
        <v>177</v>
      </c>
      <c r="BE254" s="206">
        <f t="shared" si="34"/>
        <v>0</v>
      </c>
      <c r="BF254" s="206">
        <f t="shared" si="35"/>
        <v>0</v>
      </c>
      <c r="BG254" s="206">
        <f t="shared" si="36"/>
        <v>0</v>
      </c>
      <c r="BH254" s="206">
        <f t="shared" si="37"/>
        <v>0</v>
      </c>
      <c r="BI254" s="206">
        <f t="shared" si="38"/>
        <v>0</v>
      </c>
      <c r="BJ254" s="18" t="s">
        <v>87</v>
      </c>
      <c r="BK254" s="206">
        <f t="shared" si="39"/>
        <v>0</v>
      </c>
      <c r="BL254" s="18" t="s">
        <v>184</v>
      </c>
      <c r="BM254" s="205" t="s">
        <v>3671</v>
      </c>
    </row>
    <row r="255" spans="1:65" s="2" customFormat="1" ht="16.5" customHeight="1">
      <c r="A255" s="35"/>
      <c r="B255" s="36"/>
      <c r="C255" s="193" t="s">
        <v>1423</v>
      </c>
      <c r="D255" s="193" t="s">
        <v>180</v>
      </c>
      <c r="E255" s="194" t="s">
        <v>3672</v>
      </c>
      <c r="F255" s="195" t="s">
        <v>3673</v>
      </c>
      <c r="G255" s="196" t="s">
        <v>251</v>
      </c>
      <c r="H255" s="197">
        <v>4</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184</v>
      </c>
      <c r="AT255" s="205" t="s">
        <v>180</v>
      </c>
      <c r="AU255" s="205" t="s">
        <v>89</v>
      </c>
      <c r="AY255" s="18" t="s">
        <v>177</v>
      </c>
      <c r="BE255" s="206">
        <f t="shared" si="34"/>
        <v>0</v>
      </c>
      <c r="BF255" s="206">
        <f t="shared" si="35"/>
        <v>0</v>
      </c>
      <c r="BG255" s="206">
        <f t="shared" si="36"/>
        <v>0</v>
      </c>
      <c r="BH255" s="206">
        <f t="shared" si="37"/>
        <v>0</v>
      </c>
      <c r="BI255" s="206">
        <f t="shared" si="38"/>
        <v>0</v>
      </c>
      <c r="BJ255" s="18" t="s">
        <v>87</v>
      </c>
      <c r="BK255" s="206">
        <f t="shared" si="39"/>
        <v>0</v>
      </c>
      <c r="BL255" s="18" t="s">
        <v>184</v>
      </c>
      <c r="BM255" s="205" t="s">
        <v>3674</v>
      </c>
    </row>
    <row r="256" spans="1:65" s="2" customFormat="1" ht="16.5" customHeight="1">
      <c r="A256" s="35"/>
      <c r="B256" s="36"/>
      <c r="C256" s="193" t="s">
        <v>1429</v>
      </c>
      <c r="D256" s="193" t="s">
        <v>180</v>
      </c>
      <c r="E256" s="194" t="s">
        <v>3675</v>
      </c>
      <c r="F256" s="195" t="s">
        <v>3676</v>
      </c>
      <c r="G256" s="196" t="s">
        <v>251</v>
      </c>
      <c r="H256" s="197">
        <v>3</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184</v>
      </c>
      <c r="AT256" s="205" t="s">
        <v>180</v>
      </c>
      <c r="AU256" s="205" t="s">
        <v>89</v>
      </c>
      <c r="AY256" s="18" t="s">
        <v>177</v>
      </c>
      <c r="BE256" s="206">
        <f t="shared" si="34"/>
        <v>0</v>
      </c>
      <c r="BF256" s="206">
        <f t="shared" si="35"/>
        <v>0</v>
      </c>
      <c r="BG256" s="206">
        <f t="shared" si="36"/>
        <v>0</v>
      </c>
      <c r="BH256" s="206">
        <f t="shared" si="37"/>
        <v>0</v>
      </c>
      <c r="BI256" s="206">
        <f t="shared" si="38"/>
        <v>0</v>
      </c>
      <c r="BJ256" s="18" t="s">
        <v>87</v>
      </c>
      <c r="BK256" s="206">
        <f t="shared" si="39"/>
        <v>0</v>
      </c>
      <c r="BL256" s="18" t="s">
        <v>184</v>
      </c>
      <c r="BM256" s="205" t="s">
        <v>3677</v>
      </c>
    </row>
    <row r="257" spans="1:65" s="2" customFormat="1" ht="16.5" customHeight="1">
      <c r="A257" s="35"/>
      <c r="B257" s="36"/>
      <c r="C257" s="193" t="s">
        <v>1436</v>
      </c>
      <c r="D257" s="193" t="s">
        <v>180</v>
      </c>
      <c r="E257" s="194" t="s">
        <v>3678</v>
      </c>
      <c r="F257" s="195" t="s">
        <v>3679</v>
      </c>
      <c r="G257" s="196" t="s">
        <v>251</v>
      </c>
      <c r="H257" s="197">
        <v>22</v>
      </c>
      <c r="I257" s="198"/>
      <c r="J257" s="199">
        <f t="shared" si="30"/>
        <v>0</v>
      </c>
      <c r="K257" s="200"/>
      <c r="L257" s="40"/>
      <c r="M257" s="201" t="s">
        <v>1</v>
      </c>
      <c r="N257" s="202" t="s">
        <v>45</v>
      </c>
      <c r="O257" s="72"/>
      <c r="P257" s="203">
        <f t="shared" si="31"/>
        <v>0</v>
      </c>
      <c r="Q257" s="203">
        <v>0</v>
      </c>
      <c r="R257" s="203">
        <f t="shared" si="32"/>
        <v>0</v>
      </c>
      <c r="S257" s="203">
        <v>0</v>
      </c>
      <c r="T257" s="204">
        <f t="shared" si="33"/>
        <v>0</v>
      </c>
      <c r="U257" s="35"/>
      <c r="V257" s="35"/>
      <c r="W257" s="35"/>
      <c r="X257" s="35"/>
      <c r="Y257" s="35"/>
      <c r="Z257" s="35"/>
      <c r="AA257" s="35"/>
      <c r="AB257" s="35"/>
      <c r="AC257" s="35"/>
      <c r="AD257" s="35"/>
      <c r="AE257" s="35"/>
      <c r="AR257" s="205" t="s">
        <v>184</v>
      </c>
      <c r="AT257" s="205" t="s">
        <v>180</v>
      </c>
      <c r="AU257" s="205" t="s">
        <v>89</v>
      </c>
      <c r="AY257" s="18" t="s">
        <v>177</v>
      </c>
      <c r="BE257" s="206">
        <f t="shared" si="34"/>
        <v>0</v>
      </c>
      <c r="BF257" s="206">
        <f t="shared" si="35"/>
        <v>0</v>
      </c>
      <c r="BG257" s="206">
        <f t="shared" si="36"/>
        <v>0</v>
      </c>
      <c r="BH257" s="206">
        <f t="shared" si="37"/>
        <v>0</v>
      </c>
      <c r="BI257" s="206">
        <f t="shared" si="38"/>
        <v>0</v>
      </c>
      <c r="BJ257" s="18" t="s">
        <v>87</v>
      </c>
      <c r="BK257" s="206">
        <f t="shared" si="39"/>
        <v>0</v>
      </c>
      <c r="BL257" s="18" t="s">
        <v>184</v>
      </c>
      <c r="BM257" s="205" t="s">
        <v>3680</v>
      </c>
    </row>
    <row r="258" spans="1:65" s="2" customFormat="1" ht="24.2" customHeight="1">
      <c r="A258" s="35"/>
      <c r="B258" s="36"/>
      <c r="C258" s="193" t="s">
        <v>1445</v>
      </c>
      <c r="D258" s="193" t="s">
        <v>180</v>
      </c>
      <c r="E258" s="194" t="s">
        <v>3681</v>
      </c>
      <c r="F258" s="195" t="s">
        <v>3595</v>
      </c>
      <c r="G258" s="196" t="s">
        <v>251</v>
      </c>
      <c r="H258" s="197">
        <v>4</v>
      </c>
      <c r="I258" s="198"/>
      <c r="J258" s="199">
        <f t="shared" si="30"/>
        <v>0</v>
      </c>
      <c r="K258" s="200"/>
      <c r="L258" s="40"/>
      <c r="M258" s="201" t="s">
        <v>1</v>
      </c>
      <c r="N258" s="202" t="s">
        <v>45</v>
      </c>
      <c r="O258" s="72"/>
      <c r="P258" s="203">
        <f t="shared" si="31"/>
        <v>0</v>
      </c>
      <c r="Q258" s="203">
        <v>0</v>
      </c>
      <c r="R258" s="203">
        <f t="shared" si="32"/>
        <v>0</v>
      </c>
      <c r="S258" s="203">
        <v>0</v>
      </c>
      <c r="T258" s="204">
        <f t="shared" si="33"/>
        <v>0</v>
      </c>
      <c r="U258" s="35"/>
      <c r="V258" s="35"/>
      <c r="W258" s="35"/>
      <c r="X258" s="35"/>
      <c r="Y258" s="35"/>
      <c r="Z258" s="35"/>
      <c r="AA258" s="35"/>
      <c r="AB258" s="35"/>
      <c r="AC258" s="35"/>
      <c r="AD258" s="35"/>
      <c r="AE258" s="35"/>
      <c r="AR258" s="205" t="s">
        <v>184</v>
      </c>
      <c r="AT258" s="205" t="s">
        <v>180</v>
      </c>
      <c r="AU258" s="205" t="s">
        <v>89</v>
      </c>
      <c r="AY258" s="18" t="s">
        <v>177</v>
      </c>
      <c r="BE258" s="206">
        <f t="shared" si="34"/>
        <v>0</v>
      </c>
      <c r="BF258" s="206">
        <f t="shared" si="35"/>
        <v>0</v>
      </c>
      <c r="BG258" s="206">
        <f t="shared" si="36"/>
        <v>0</v>
      </c>
      <c r="BH258" s="206">
        <f t="shared" si="37"/>
        <v>0</v>
      </c>
      <c r="BI258" s="206">
        <f t="shared" si="38"/>
        <v>0</v>
      </c>
      <c r="BJ258" s="18" t="s">
        <v>87</v>
      </c>
      <c r="BK258" s="206">
        <f t="shared" si="39"/>
        <v>0</v>
      </c>
      <c r="BL258" s="18" t="s">
        <v>184</v>
      </c>
      <c r="BM258" s="205" t="s">
        <v>3682</v>
      </c>
    </row>
    <row r="259" spans="1:65" s="2" customFormat="1" ht="24.2" customHeight="1">
      <c r="A259" s="35"/>
      <c r="B259" s="36"/>
      <c r="C259" s="193" t="s">
        <v>1450</v>
      </c>
      <c r="D259" s="193" t="s">
        <v>180</v>
      </c>
      <c r="E259" s="194" t="s">
        <v>3683</v>
      </c>
      <c r="F259" s="195" t="s">
        <v>3684</v>
      </c>
      <c r="G259" s="196" t="s">
        <v>251</v>
      </c>
      <c r="H259" s="197">
        <v>3</v>
      </c>
      <c r="I259" s="198"/>
      <c r="J259" s="199">
        <f t="shared" si="30"/>
        <v>0</v>
      </c>
      <c r="K259" s="200"/>
      <c r="L259" s="40"/>
      <c r="M259" s="201" t="s">
        <v>1</v>
      </c>
      <c r="N259" s="202" t="s">
        <v>45</v>
      </c>
      <c r="O259" s="72"/>
      <c r="P259" s="203">
        <f t="shared" si="31"/>
        <v>0</v>
      </c>
      <c r="Q259" s="203">
        <v>0</v>
      </c>
      <c r="R259" s="203">
        <f t="shared" si="32"/>
        <v>0</v>
      </c>
      <c r="S259" s="203">
        <v>0</v>
      </c>
      <c r="T259" s="204">
        <f t="shared" si="33"/>
        <v>0</v>
      </c>
      <c r="U259" s="35"/>
      <c r="V259" s="35"/>
      <c r="W259" s="35"/>
      <c r="X259" s="35"/>
      <c r="Y259" s="35"/>
      <c r="Z259" s="35"/>
      <c r="AA259" s="35"/>
      <c r="AB259" s="35"/>
      <c r="AC259" s="35"/>
      <c r="AD259" s="35"/>
      <c r="AE259" s="35"/>
      <c r="AR259" s="205" t="s">
        <v>184</v>
      </c>
      <c r="AT259" s="205" t="s">
        <v>180</v>
      </c>
      <c r="AU259" s="205" t="s">
        <v>89</v>
      </c>
      <c r="AY259" s="18" t="s">
        <v>177</v>
      </c>
      <c r="BE259" s="206">
        <f t="shared" si="34"/>
        <v>0</v>
      </c>
      <c r="BF259" s="206">
        <f t="shared" si="35"/>
        <v>0</v>
      </c>
      <c r="BG259" s="206">
        <f t="shared" si="36"/>
        <v>0</v>
      </c>
      <c r="BH259" s="206">
        <f t="shared" si="37"/>
        <v>0</v>
      </c>
      <c r="BI259" s="206">
        <f t="shared" si="38"/>
        <v>0</v>
      </c>
      <c r="BJ259" s="18" t="s">
        <v>87</v>
      </c>
      <c r="BK259" s="206">
        <f t="shared" si="39"/>
        <v>0</v>
      </c>
      <c r="BL259" s="18" t="s">
        <v>184</v>
      </c>
      <c r="BM259" s="205" t="s">
        <v>3685</v>
      </c>
    </row>
    <row r="260" spans="1:65" s="2" customFormat="1" ht="16.5" customHeight="1">
      <c r="A260" s="35"/>
      <c r="B260" s="36"/>
      <c r="C260" s="193" t="s">
        <v>1456</v>
      </c>
      <c r="D260" s="193" t="s">
        <v>180</v>
      </c>
      <c r="E260" s="194" t="s">
        <v>3686</v>
      </c>
      <c r="F260" s="195" t="s">
        <v>3687</v>
      </c>
      <c r="G260" s="196" t="s">
        <v>251</v>
      </c>
      <c r="H260" s="197">
        <v>2</v>
      </c>
      <c r="I260" s="198"/>
      <c r="J260" s="199">
        <f t="shared" si="30"/>
        <v>0</v>
      </c>
      <c r="K260" s="200"/>
      <c r="L260" s="40"/>
      <c r="M260" s="201" t="s">
        <v>1</v>
      </c>
      <c r="N260" s="202" t="s">
        <v>45</v>
      </c>
      <c r="O260" s="72"/>
      <c r="P260" s="203">
        <f t="shared" si="31"/>
        <v>0</v>
      </c>
      <c r="Q260" s="203">
        <v>0</v>
      </c>
      <c r="R260" s="203">
        <f t="shared" si="32"/>
        <v>0</v>
      </c>
      <c r="S260" s="203">
        <v>0</v>
      </c>
      <c r="T260" s="204">
        <f t="shared" si="33"/>
        <v>0</v>
      </c>
      <c r="U260" s="35"/>
      <c r="V260" s="35"/>
      <c r="W260" s="35"/>
      <c r="X260" s="35"/>
      <c r="Y260" s="35"/>
      <c r="Z260" s="35"/>
      <c r="AA260" s="35"/>
      <c r="AB260" s="35"/>
      <c r="AC260" s="35"/>
      <c r="AD260" s="35"/>
      <c r="AE260" s="35"/>
      <c r="AR260" s="205" t="s">
        <v>184</v>
      </c>
      <c r="AT260" s="205" t="s">
        <v>180</v>
      </c>
      <c r="AU260" s="205" t="s">
        <v>89</v>
      </c>
      <c r="AY260" s="18" t="s">
        <v>177</v>
      </c>
      <c r="BE260" s="206">
        <f t="shared" si="34"/>
        <v>0</v>
      </c>
      <c r="BF260" s="206">
        <f t="shared" si="35"/>
        <v>0</v>
      </c>
      <c r="BG260" s="206">
        <f t="shared" si="36"/>
        <v>0</v>
      </c>
      <c r="BH260" s="206">
        <f t="shared" si="37"/>
        <v>0</v>
      </c>
      <c r="BI260" s="206">
        <f t="shared" si="38"/>
        <v>0</v>
      </c>
      <c r="BJ260" s="18" t="s">
        <v>87</v>
      </c>
      <c r="BK260" s="206">
        <f t="shared" si="39"/>
        <v>0</v>
      </c>
      <c r="BL260" s="18" t="s">
        <v>184</v>
      </c>
      <c r="BM260" s="205" t="s">
        <v>3688</v>
      </c>
    </row>
    <row r="261" spans="1:65" s="2" customFormat="1" ht="16.5" customHeight="1">
      <c r="A261" s="35"/>
      <c r="B261" s="36"/>
      <c r="C261" s="193" t="s">
        <v>1462</v>
      </c>
      <c r="D261" s="193" t="s">
        <v>180</v>
      </c>
      <c r="E261" s="194" t="s">
        <v>3689</v>
      </c>
      <c r="F261" s="195" t="s">
        <v>3690</v>
      </c>
      <c r="G261" s="196" t="s">
        <v>251</v>
      </c>
      <c r="H261" s="197">
        <v>10</v>
      </c>
      <c r="I261" s="198"/>
      <c r="J261" s="199">
        <f t="shared" si="30"/>
        <v>0</v>
      </c>
      <c r="K261" s="200"/>
      <c r="L261" s="40"/>
      <c r="M261" s="201" t="s">
        <v>1</v>
      </c>
      <c r="N261" s="202" t="s">
        <v>45</v>
      </c>
      <c r="O261" s="72"/>
      <c r="P261" s="203">
        <f t="shared" si="31"/>
        <v>0</v>
      </c>
      <c r="Q261" s="203">
        <v>0</v>
      </c>
      <c r="R261" s="203">
        <f t="shared" si="32"/>
        <v>0</v>
      </c>
      <c r="S261" s="203">
        <v>0</v>
      </c>
      <c r="T261" s="204">
        <f t="shared" si="33"/>
        <v>0</v>
      </c>
      <c r="U261" s="35"/>
      <c r="V261" s="35"/>
      <c r="W261" s="35"/>
      <c r="X261" s="35"/>
      <c r="Y261" s="35"/>
      <c r="Z261" s="35"/>
      <c r="AA261" s="35"/>
      <c r="AB261" s="35"/>
      <c r="AC261" s="35"/>
      <c r="AD261" s="35"/>
      <c r="AE261" s="35"/>
      <c r="AR261" s="205" t="s">
        <v>184</v>
      </c>
      <c r="AT261" s="205" t="s">
        <v>180</v>
      </c>
      <c r="AU261" s="205" t="s">
        <v>89</v>
      </c>
      <c r="AY261" s="18" t="s">
        <v>177</v>
      </c>
      <c r="BE261" s="206">
        <f t="shared" si="34"/>
        <v>0</v>
      </c>
      <c r="BF261" s="206">
        <f t="shared" si="35"/>
        <v>0</v>
      </c>
      <c r="BG261" s="206">
        <f t="shared" si="36"/>
        <v>0</v>
      </c>
      <c r="BH261" s="206">
        <f t="shared" si="37"/>
        <v>0</v>
      </c>
      <c r="BI261" s="206">
        <f t="shared" si="38"/>
        <v>0</v>
      </c>
      <c r="BJ261" s="18" t="s">
        <v>87</v>
      </c>
      <c r="BK261" s="206">
        <f t="shared" si="39"/>
        <v>0</v>
      </c>
      <c r="BL261" s="18" t="s">
        <v>184</v>
      </c>
      <c r="BM261" s="205" t="s">
        <v>3691</v>
      </c>
    </row>
    <row r="262" spans="1:65" s="2" customFormat="1" ht="21.75" customHeight="1">
      <c r="A262" s="35"/>
      <c r="B262" s="36"/>
      <c r="C262" s="193" t="s">
        <v>1468</v>
      </c>
      <c r="D262" s="193" t="s">
        <v>180</v>
      </c>
      <c r="E262" s="194" t="s">
        <v>3692</v>
      </c>
      <c r="F262" s="195" t="s">
        <v>3411</v>
      </c>
      <c r="G262" s="196" t="s">
        <v>199</v>
      </c>
      <c r="H262" s="197">
        <v>16</v>
      </c>
      <c r="I262" s="198"/>
      <c r="J262" s="199">
        <f t="shared" si="30"/>
        <v>0</v>
      </c>
      <c r="K262" s="200"/>
      <c r="L262" s="40"/>
      <c r="M262" s="201" t="s">
        <v>1</v>
      </c>
      <c r="N262" s="202" t="s">
        <v>45</v>
      </c>
      <c r="O262" s="72"/>
      <c r="P262" s="203">
        <f t="shared" si="31"/>
        <v>0</v>
      </c>
      <c r="Q262" s="203">
        <v>0</v>
      </c>
      <c r="R262" s="203">
        <f t="shared" si="32"/>
        <v>0</v>
      </c>
      <c r="S262" s="203">
        <v>0</v>
      </c>
      <c r="T262" s="204">
        <f t="shared" si="33"/>
        <v>0</v>
      </c>
      <c r="U262" s="35"/>
      <c r="V262" s="35"/>
      <c r="W262" s="35"/>
      <c r="X262" s="35"/>
      <c r="Y262" s="35"/>
      <c r="Z262" s="35"/>
      <c r="AA262" s="35"/>
      <c r="AB262" s="35"/>
      <c r="AC262" s="35"/>
      <c r="AD262" s="35"/>
      <c r="AE262" s="35"/>
      <c r="AR262" s="205" t="s">
        <v>184</v>
      </c>
      <c r="AT262" s="205" t="s">
        <v>180</v>
      </c>
      <c r="AU262" s="205" t="s">
        <v>89</v>
      </c>
      <c r="AY262" s="18" t="s">
        <v>177</v>
      </c>
      <c r="BE262" s="206">
        <f t="shared" si="34"/>
        <v>0</v>
      </c>
      <c r="BF262" s="206">
        <f t="shared" si="35"/>
        <v>0</v>
      </c>
      <c r="BG262" s="206">
        <f t="shared" si="36"/>
        <v>0</v>
      </c>
      <c r="BH262" s="206">
        <f t="shared" si="37"/>
        <v>0</v>
      </c>
      <c r="BI262" s="206">
        <f t="shared" si="38"/>
        <v>0</v>
      </c>
      <c r="BJ262" s="18" t="s">
        <v>87</v>
      </c>
      <c r="BK262" s="206">
        <f t="shared" si="39"/>
        <v>0</v>
      </c>
      <c r="BL262" s="18" t="s">
        <v>184</v>
      </c>
      <c r="BM262" s="205" t="s">
        <v>3693</v>
      </c>
    </row>
    <row r="263" spans="1:65" s="2" customFormat="1" ht="16.5" customHeight="1">
      <c r="A263" s="35"/>
      <c r="B263" s="36"/>
      <c r="C263" s="193" t="s">
        <v>1474</v>
      </c>
      <c r="D263" s="193" t="s">
        <v>180</v>
      </c>
      <c r="E263" s="194" t="s">
        <v>3694</v>
      </c>
      <c r="F263" s="195" t="s">
        <v>3527</v>
      </c>
      <c r="G263" s="196" t="s">
        <v>199</v>
      </c>
      <c r="H263" s="197">
        <v>18</v>
      </c>
      <c r="I263" s="198"/>
      <c r="J263" s="199">
        <f t="shared" si="30"/>
        <v>0</v>
      </c>
      <c r="K263" s="200"/>
      <c r="L263" s="40"/>
      <c r="M263" s="201" t="s">
        <v>1</v>
      </c>
      <c r="N263" s="202" t="s">
        <v>45</v>
      </c>
      <c r="O263" s="72"/>
      <c r="P263" s="203">
        <f t="shared" si="31"/>
        <v>0</v>
      </c>
      <c r="Q263" s="203">
        <v>0</v>
      </c>
      <c r="R263" s="203">
        <f t="shared" si="32"/>
        <v>0</v>
      </c>
      <c r="S263" s="203">
        <v>0</v>
      </c>
      <c r="T263" s="204">
        <f t="shared" si="33"/>
        <v>0</v>
      </c>
      <c r="U263" s="35"/>
      <c r="V263" s="35"/>
      <c r="W263" s="35"/>
      <c r="X263" s="35"/>
      <c r="Y263" s="35"/>
      <c r="Z263" s="35"/>
      <c r="AA263" s="35"/>
      <c r="AB263" s="35"/>
      <c r="AC263" s="35"/>
      <c r="AD263" s="35"/>
      <c r="AE263" s="35"/>
      <c r="AR263" s="205" t="s">
        <v>184</v>
      </c>
      <c r="AT263" s="205" t="s">
        <v>180</v>
      </c>
      <c r="AU263" s="205" t="s">
        <v>89</v>
      </c>
      <c r="AY263" s="18" t="s">
        <v>177</v>
      </c>
      <c r="BE263" s="206">
        <f t="shared" si="34"/>
        <v>0</v>
      </c>
      <c r="BF263" s="206">
        <f t="shared" si="35"/>
        <v>0</v>
      </c>
      <c r="BG263" s="206">
        <f t="shared" si="36"/>
        <v>0</v>
      </c>
      <c r="BH263" s="206">
        <f t="shared" si="37"/>
        <v>0</v>
      </c>
      <c r="BI263" s="206">
        <f t="shared" si="38"/>
        <v>0</v>
      </c>
      <c r="BJ263" s="18" t="s">
        <v>87</v>
      </c>
      <c r="BK263" s="206">
        <f t="shared" si="39"/>
        <v>0</v>
      </c>
      <c r="BL263" s="18" t="s">
        <v>184</v>
      </c>
      <c r="BM263" s="205" t="s">
        <v>3695</v>
      </c>
    </row>
    <row r="264" spans="1:65" s="2" customFormat="1" ht="16.5" customHeight="1">
      <c r="A264" s="35"/>
      <c r="B264" s="36"/>
      <c r="C264" s="193" t="s">
        <v>1478</v>
      </c>
      <c r="D264" s="193" t="s">
        <v>180</v>
      </c>
      <c r="E264" s="194" t="s">
        <v>3696</v>
      </c>
      <c r="F264" s="195" t="s">
        <v>3408</v>
      </c>
      <c r="G264" s="196" t="s">
        <v>2076</v>
      </c>
      <c r="H264" s="197">
        <v>1</v>
      </c>
      <c r="I264" s="198"/>
      <c r="J264" s="199">
        <f t="shared" si="30"/>
        <v>0</v>
      </c>
      <c r="K264" s="200"/>
      <c r="L264" s="40"/>
      <c r="M264" s="201" t="s">
        <v>1</v>
      </c>
      <c r="N264" s="202" t="s">
        <v>45</v>
      </c>
      <c r="O264" s="72"/>
      <c r="P264" s="203">
        <f t="shared" si="31"/>
        <v>0</v>
      </c>
      <c r="Q264" s="203">
        <v>0</v>
      </c>
      <c r="R264" s="203">
        <f t="shared" si="32"/>
        <v>0</v>
      </c>
      <c r="S264" s="203">
        <v>0</v>
      </c>
      <c r="T264" s="204">
        <f t="shared" si="33"/>
        <v>0</v>
      </c>
      <c r="U264" s="35"/>
      <c r="V264" s="35"/>
      <c r="W264" s="35"/>
      <c r="X264" s="35"/>
      <c r="Y264" s="35"/>
      <c r="Z264" s="35"/>
      <c r="AA264" s="35"/>
      <c r="AB264" s="35"/>
      <c r="AC264" s="35"/>
      <c r="AD264" s="35"/>
      <c r="AE264" s="35"/>
      <c r="AR264" s="205" t="s">
        <v>184</v>
      </c>
      <c r="AT264" s="205" t="s">
        <v>180</v>
      </c>
      <c r="AU264" s="205" t="s">
        <v>89</v>
      </c>
      <c r="AY264" s="18" t="s">
        <v>177</v>
      </c>
      <c r="BE264" s="206">
        <f t="shared" si="34"/>
        <v>0</v>
      </c>
      <c r="BF264" s="206">
        <f t="shared" si="35"/>
        <v>0</v>
      </c>
      <c r="BG264" s="206">
        <f t="shared" si="36"/>
        <v>0</v>
      </c>
      <c r="BH264" s="206">
        <f t="shared" si="37"/>
        <v>0</v>
      </c>
      <c r="BI264" s="206">
        <f t="shared" si="38"/>
        <v>0</v>
      </c>
      <c r="BJ264" s="18" t="s">
        <v>87</v>
      </c>
      <c r="BK264" s="206">
        <f t="shared" si="39"/>
        <v>0</v>
      </c>
      <c r="BL264" s="18" t="s">
        <v>184</v>
      </c>
      <c r="BM264" s="205" t="s">
        <v>3697</v>
      </c>
    </row>
    <row r="265" spans="1:65" s="2" customFormat="1" ht="16.5" customHeight="1">
      <c r="A265" s="35"/>
      <c r="B265" s="36"/>
      <c r="C265" s="193" t="s">
        <v>1484</v>
      </c>
      <c r="D265" s="193" t="s">
        <v>180</v>
      </c>
      <c r="E265" s="194" t="s">
        <v>3698</v>
      </c>
      <c r="F265" s="195" t="s">
        <v>3414</v>
      </c>
      <c r="G265" s="196" t="s">
        <v>651</v>
      </c>
      <c r="H265" s="197">
        <v>50</v>
      </c>
      <c r="I265" s="198"/>
      <c r="J265" s="199">
        <f t="shared" si="30"/>
        <v>0</v>
      </c>
      <c r="K265" s="200"/>
      <c r="L265" s="40"/>
      <c r="M265" s="201" t="s">
        <v>1</v>
      </c>
      <c r="N265" s="202" t="s">
        <v>45</v>
      </c>
      <c r="O265" s="72"/>
      <c r="P265" s="203">
        <f t="shared" si="31"/>
        <v>0</v>
      </c>
      <c r="Q265" s="203">
        <v>0</v>
      </c>
      <c r="R265" s="203">
        <f t="shared" si="32"/>
        <v>0</v>
      </c>
      <c r="S265" s="203">
        <v>0</v>
      </c>
      <c r="T265" s="204">
        <f t="shared" si="33"/>
        <v>0</v>
      </c>
      <c r="U265" s="35"/>
      <c r="V265" s="35"/>
      <c r="W265" s="35"/>
      <c r="X265" s="35"/>
      <c r="Y265" s="35"/>
      <c r="Z265" s="35"/>
      <c r="AA265" s="35"/>
      <c r="AB265" s="35"/>
      <c r="AC265" s="35"/>
      <c r="AD265" s="35"/>
      <c r="AE265" s="35"/>
      <c r="AR265" s="205" t="s">
        <v>184</v>
      </c>
      <c r="AT265" s="205" t="s">
        <v>180</v>
      </c>
      <c r="AU265" s="205" t="s">
        <v>89</v>
      </c>
      <c r="AY265" s="18" t="s">
        <v>177</v>
      </c>
      <c r="BE265" s="206">
        <f t="shared" si="34"/>
        <v>0</v>
      </c>
      <c r="BF265" s="206">
        <f t="shared" si="35"/>
        <v>0</v>
      </c>
      <c r="BG265" s="206">
        <f t="shared" si="36"/>
        <v>0</v>
      </c>
      <c r="BH265" s="206">
        <f t="shared" si="37"/>
        <v>0</v>
      </c>
      <c r="BI265" s="206">
        <f t="shared" si="38"/>
        <v>0</v>
      </c>
      <c r="BJ265" s="18" t="s">
        <v>87</v>
      </c>
      <c r="BK265" s="206">
        <f t="shared" si="39"/>
        <v>0</v>
      </c>
      <c r="BL265" s="18" t="s">
        <v>184</v>
      </c>
      <c r="BM265" s="205" t="s">
        <v>3699</v>
      </c>
    </row>
    <row r="266" spans="1:65" s="2" customFormat="1" ht="24.2" customHeight="1">
      <c r="A266" s="35"/>
      <c r="B266" s="36"/>
      <c r="C266" s="193" t="s">
        <v>1488</v>
      </c>
      <c r="D266" s="193" t="s">
        <v>180</v>
      </c>
      <c r="E266" s="194" t="s">
        <v>3700</v>
      </c>
      <c r="F266" s="195" t="s">
        <v>3417</v>
      </c>
      <c r="G266" s="196" t="s">
        <v>2076</v>
      </c>
      <c r="H266" s="197">
        <v>1</v>
      </c>
      <c r="I266" s="198"/>
      <c r="J266" s="199">
        <f t="shared" si="30"/>
        <v>0</v>
      </c>
      <c r="K266" s="200"/>
      <c r="L266" s="40"/>
      <c r="M266" s="201" t="s">
        <v>1</v>
      </c>
      <c r="N266" s="202" t="s">
        <v>45</v>
      </c>
      <c r="O266" s="72"/>
      <c r="P266" s="203">
        <f t="shared" si="31"/>
        <v>0</v>
      </c>
      <c r="Q266" s="203">
        <v>0</v>
      </c>
      <c r="R266" s="203">
        <f t="shared" si="32"/>
        <v>0</v>
      </c>
      <c r="S266" s="203">
        <v>0</v>
      </c>
      <c r="T266" s="204">
        <f t="shared" si="33"/>
        <v>0</v>
      </c>
      <c r="U266" s="35"/>
      <c r="V266" s="35"/>
      <c r="W266" s="35"/>
      <c r="X266" s="35"/>
      <c r="Y266" s="35"/>
      <c r="Z266" s="35"/>
      <c r="AA266" s="35"/>
      <c r="AB266" s="35"/>
      <c r="AC266" s="35"/>
      <c r="AD266" s="35"/>
      <c r="AE266" s="35"/>
      <c r="AR266" s="205" t="s">
        <v>184</v>
      </c>
      <c r="AT266" s="205" t="s">
        <v>180</v>
      </c>
      <c r="AU266" s="205" t="s">
        <v>89</v>
      </c>
      <c r="AY266" s="18" t="s">
        <v>177</v>
      </c>
      <c r="BE266" s="206">
        <f t="shared" si="34"/>
        <v>0</v>
      </c>
      <c r="BF266" s="206">
        <f t="shared" si="35"/>
        <v>0</v>
      </c>
      <c r="BG266" s="206">
        <f t="shared" si="36"/>
        <v>0</v>
      </c>
      <c r="BH266" s="206">
        <f t="shared" si="37"/>
        <v>0</v>
      </c>
      <c r="BI266" s="206">
        <f t="shared" si="38"/>
        <v>0</v>
      </c>
      <c r="BJ266" s="18" t="s">
        <v>87</v>
      </c>
      <c r="BK266" s="206">
        <f t="shared" si="39"/>
        <v>0</v>
      </c>
      <c r="BL266" s="18" t="s">
        <v>184</v>
      </c>
      <c r="BM266" s="205" t="s">
        <v>3701</v>
      </c>
    </row>
    <row r="267" spans="1:65" s="2" customFormat="1" ht="16.5" customHeight="1">
      <c r="A267" s="35"/>
      <c r="B267" s="36"/>
      <c r="C267" s="193" t="s">
        <v>1492</v>
      </c>
      <c r="D267" s="193" t="s">
        <v>180</v>
      </c>
      <c r="E267" s="194" t="s">
        <v>3702</v>
      </c>
      <c r="F267" s="195" t="s">
        <v>2344</v>
      </c>
      <c r="G267" s="196" t="s">
        <v>572</v>
      </c>
      <c r="H267" s="197">
        <v>1</v>
      </c>
      <c r="I267" s="198"/>
      <c r="J267" s="199">
        <f t="shared" si="30"/>
        <v>0</v>
      </c>
      <c r="K267" s="200"/>
      <c r="L267" s="40"/>
      <c r="M267" s="201" t="s">
        <v>1</v>
      </c>
      <c r="N267" s="202" t="s">
        <v>45</v>
      </c>
      <c r="O267" s="72"/>
      <c r="P267" s="203">
        <f t="shared" si="31"/>
        <v>0</v>
      </c>
      <c r="Q267" s="203">
        <v>0</v>
      </c>
      <c r="R267" s="203">
        <f t="shared" si="32"/>
        <v>0</v>
      </c>
      <c r="S267" s="203">
        <v>0</v>
      </c>
      <c r="T267" s="204">
        <f t="shared" si="33"/>
        <v>0</v>
      </c>
      <c r="U267" s="35"/>
      <c r="V267" s="35"/>
      <c r="W267" s="35"/>
      <c r="X267" s="35"/>
      <c r="Y267" s="35"/>
      <c r="Z267" s="35"/>
      <c r="AA267" s="35"/>
      <c r="AB267" s="35"/>
      <c r="AC267" s="35"/>
      <c r="AD267" s="35"/>
      <c r="AE267" s="35"/>
      <c r="AR267" s="205" t="s">
        <v>184</v>
      </c>
      <c r="AT267" s="205" t="s">
        <v>180</v>
      </c>
      <c r="AU267" s="205" t="s">
        <v>89</v>
      </c>
      <c r="AY267" s="18" t="s">
        <v>177</v>
      </c>
      <c r="BE267" s="206">
        <f t="shared" si="34"/>
        <v>0</v>
      </c>
      <c r="BF267" s="206">
        <f t="shared" si="35"/>
        <v>0</v>
      </c>
      <c r="BG267" s="206">
        <f t="shared" si="36"/>
        <v>0</v>
      </c>
      <c r="BH267" s="206">
        <f t="shared" si="37"/>
        <v>0</v>
      </c>
      <c r="BI267" s="206">
        <f t="shared" si="38"/>
        <v>0</v>
      </c>
      <c r="BJ267" s="18" t="s">
        <v>87</v>
      </c>
      <c r="BK267" s="206">
        <f t="shared" si="39"/>
        <v>0</v>
      </c>
      <c r="BL267" s="18" t="s">
        <v>184</v>
      </c>
      <c r="BM267" s="205" t="s">
        <v>3703</v>
      </c>
    </row>
    <row r="268" spans="1:65" s="12" customFormat="1" ht="22.9" customHeight="1">
      <c r="B268" s="177"/>
      <c r="C268" s="178"/>
      <c r="D268" s="179" t="s">
        <v>79</v>
      </c>
      <c r="E268" s="191" t="s">
        <v>3704</v>
      </c>
      <c r="F268" s="191" t="s">
        <v>3705</v>
      </c>
      <c r="G268" s="178"/>
      <c r="H268" s="178"/>
      <c r="I268" s="181"/>
      <c r="J268" s="192">
        <f>BK268</f>
        <v>0</v>
      </c>
      <c r="K268" s="178"/>
      <c r="L268" s="183"/>
      <c r="M268" s="184"/>
      <c r="N268" s="185"/>
      <c r="O268" s="185"/>
      <c r="P268" s="186">
        <f>SUM(P269:P290)</f>
        <v>0</v>
      </c>
      <c r="Q268" s="185"/>
      <c r="R268" s="186">
        <f>SUM(R269:R290)</f>
        <v>0</v>
      </c>
      <c r="S268" s="185"/>
      <c r="T268" s="187">
        <f>SUM(T269:T290)</f>
        <v>0</v>
      </c>
      <c r="AR268" s="188" t="s">
        <v>87</v>
      </c>
      <c r="AT268" s="189" t="s">
        <v>79</v>
      </c>
      <c r="AU268" s="189" t="s">
        <v>87</v>
      </c>
      <c r="AY268" s="188" t="s">
        <v>177</v>
      </c>
      <c r="BK268" s="190">
        <f>SUM(BK269:BK290)</f>
        <v>0</v>
      </c>
    </row>
    <row r="269" spans="1:65" s="2" customFormat="1" ht="24.2" customHeight="1">
      <c r="A269" s="35"/>
      <c r="B269" s="36"/>
      <c r="C269" s="193" t="s">
        <v>1496</v>
      </c>
      <c r="D269" s="193" t="s">
        <v>180</v>
      </c>
      <c r="E269" s="194" t="s">
        <v>3706</v>
      </c>
      <c r="F269" s="195" t="s">
        <v>3707</v>
      </c>
      <c r="G269" s="196" t="s">
        <v>2076</v>
      </c>
      <c r="H269" s="197">
        <v>1</v>
      </c>
      <c r="I269" s="198"/>
      <c r="J269" s="199">
        <f t="shared" ref="J269:J290" si="40">ROUND(I269*H269,2)</f>
        <v>0</v>
      </c>
      <c r="K269" s="200"/>
      <c r="L269" s="40"/>
      <c r="M269" s="201" t="s">
        <v>1</v>
      </c>
      <c r="N269" s="202" t="s">
        <v>45</v>
      </c>
      <c r="O269" s="72"/>
      <c r="P269" s="203">
        <f t="shared" ref="P269:P290" si="41">O269*H269</f>
        <v>0</v>
      </c>
      <c r="Q269" s="203">
        <v>0</v>
      </c>
      <c r="R269" s="203">
        <f t="shared" ref="R269:R290" si="42">Q269*H269</f>
        <v>0</v>
      </c>
      <c r="S269" s="203">
        <v>0</v>
      </c>
      <c r="T269" s="204">
        <f t="shared" ref="T269:T290" si="43">S269*H269</f>
        <v>0</v>
      </c>
      <c r="U269" s="35"/>
      <c r="V269" s="35"/>
      <c r="W269" s="35"/>
      <c r="X269" s="35"/>
      <c r="Y269" s="35"/>
      <c r="Z269" s="35"/>
      <c r="AA269" s="35"/>
      <c r="AB269" s="35"/>
      <c r="AC269" s="35"/>
      <c r="AD269" s="35"/>
      <c r="AE269" s="35"/>
      <c r="AR269" s="205" t="s">
        <v>184</v>
      </c>
      <c r="AT269" s="205" t="s">
        <v>180</v>
      </c>
      <c r="AU269" s="205" t="s">
        <v>89</v>
      </c>
      <c r="AY269" s="18" t="s">
        <v>177</v>
      </c>
      <c r="BE269" s="206">
        <f t="shared" ref="BE269:BE290" si="44">IF(N269="základní",J269,0)</f>
        <v>0</v>
      </c>
      <c r="BF269" s="206">
        <f t="shared" ref="BF269:BF290" si="45">IF(N269="snížená",J269,0)</f>
        <v>0</v>
      </c>
      <c r="BG269" s="206">
        <f t="shared" ref="BG269:BG290" si="46">IF(N269="zákl. přenesená",J269,0)</f>
        <v>0</v>
      </c>
      <c r="BH269" s="206">
        <f t="shared" ref="BH269:BH290" si="47">IF(N269="sníž. přenesená",J269,0)</f>
        <v>0</v>
      </c>
      <c r="BI269" s="206">
        <f t="shared" ref="BI269:BI290" si="48">IF(N269="nulová",J269,0)</f>
        <v>0</v>
      </c>
      <c r="BJ269" s="18" t="s">
        <v>87</v>
      </c>
      <c r="BK269" s="206">
        <f t="shared" ref="BK269:BK290" si="49">ROUND(I269*H269,2)</f>
        <v>0</v>
      </c>
      <c r="BL269" s="18" t="s">
        <v>184</v>
      </c>
      <c r="BM269" s="205" t="s">
        <v>3708</v>
      </c>
    </row>
    <row r="270" spans="1:65" s="2" customFormat="1" ht="24.2" customHeight="1">
      <c r="A270" s="35"/>
      <c r="B270" s="36"/>
      <c r="C270" s="193" t="s">
        <v>1504</v>
      </c>
      <c r="D270" s="193" t="s">
        <v>180</v>
      </c>
      <c r="E270" s="194" t="s">
        <v>3709</v>
      </c>
      <c r="F270" s="195" t="s">
        <v>3710</v>
      </c>
      <c r="G270" s="196" t="s">
        <v>2076</v>
      </c>
      <c r="H270" s="197">
        <v>1</v>
      </c>
      <c r="I270" s="198"/>
      <c r="J270" s="199">
        <f t="shared" si="40"/>
        <v>0</v>
      </c>
      <c r="K270" s="200"/>
      <c r="L270" s="40"/>
      <c r="M270" s="201" t="s">
        <v>1</v>
      </c>
      <c r="N270" s="202" t="s">
        <v>45</v>
      </c>
      <c r="O270" s="72"/>
      <c r="P270" s="203">
        <f t="shared" si="41"/>
        <v>0</v>
      </c>
      <c r="Q270" s="203">
        <v>0</v>
      </c>
      <c r="R270" s="203">
        <f t="shared" si="42"/>
        <v>0</v>
      </c>
      <c r="S270" s="203">
        <v>0</v>
      </c>
      <c r="T270" s="204">
        <f t="shared" si="43"/>
        <v>0</v>
      </c>
      <c r="U270" s="35"/>
      <c r="V270" s="35"/>
      <c r="W270" s="35"/>
      <c r="X270" s="35"/>
      <c r="Y270" s="35"/>
      <c r="Z270" s="35"/>
      <c r="AA270" s="35"/>
      <c r="AB270" s="35"/>
      <c r="AC270" s="35"/>
      <c r="AD270" s="35"/>
      <c r="AE270" s="35"/>
      <c r="AR270" s="205" t="s">
        <v>184</v>
      </c>
      <c r="AT270" s="205" t="s">
        <v>180</v>
      </c>
      <c r="AU270" s="205" t="s">
        <v>89</v>
      </c>
      <c r="AY270" s="18" t="s">
        <v>177</v>
      </c>
      <c r="BE270" s="206">
        <f t="shared" si="44"/>
        <v>0</v>
      </c>
      <c r="BF270" s="206">
        <f t="shared" si="45"/>
        <v>0</v>
      </c>
      <c r="BG270" s="206">
        <f t="shared" si="46"/>
        <v>0</v>
      </c>
      <c r="BH270" s="206">
        <f t="shared" si="47"/>
        <v>0</v>
      </c>
      <c r="BI270" s="206">
        <f t="shared" si="48"/>
        <v>0</v>
      </c>
      <c r="BJ270" s="18" t="s">
        <v>87</v>
      </c>
      <c r="BK270" s="206">
        <f t="shared" si="49"/>
        <v>0</v>
      </c>
      <c r="BL270" s="18" t="s">
        <v>184</v>
      </c>
      <c r="BM270" s="205" t="s">
        <v>3711</v>
      </c>
    </row>
    <row r="271" spans="1:65" s="2" customFormat="1" ht="33" customHeight="1">
      <c r="A271" s="35"/>
      <c r="B271" s="36"/>
      <c r="C271" s="193" t="s">
        <v>1508</v>
      </c>
      <c r="D271" s="193" t="s">
        <v>180</v>
      </c>
      <c r="E271" s="194" t="s">
        <v>3712</v>
      </c>
      <c r="F271" s="195" t="s">
        <v>3713</v>
      </c>
      <c r="G271" s="196" t="s">
        <v>2076</v>
      </c>
      <c r="H271" s="197">
        <v>16</v>
      </c>
      <c r="I271" s="198"/>
      <c r="J271" s="199">
        <f t="shared" si="40"/>
        <v>0</v>
      </c>
      <c r="K271" s="200"/>
      <c r="L271" s="40"/>
      <c r="M271" s="201" t="s">
        <v>1</v>
      </c>
      <c r="N271" s="202" t="s">
        <v>45</v>
      </c>
      <c r="O271" s="72"/>
      <c r="P271" s="203">
        <f t="shared" si="41"/>
        <v>0</v>
      </c>
      <c r="Q271" s="203">
        <v>0</v>
      </c>
      <c r="R271" s="203">
        <f t="shared" si="42"/>
        <v>0</v>
      </c>
      <c r="S271" s="203">
        <v>0</v>
      </c>
      <c r="T271" s="204">
        <f t="shared" si="43"/>
        <v>0</v>
      </c>
      <c r="U271" s="35"/>
      <c r="V271" s="35"/>
      <c r="W271" s="35"/>
      <c r="X271" s="35"/>
      <c r="Y271" s="35"/>
      <c r="Z271" s="35"/>
      <c r="AA271" s="35"/>
      <c r="AB271" s="35"/>
      <c r="AC271" s="35"/>
      <c r="AD271" s="35"/>
      <c r="AE271" s="35"/>
      <c r="AR271" s="205" t="s">
        <v>184</v>
      </c>
      <c r="AT271" s="205" t="s">
        <v>180</v>
      </c>
      <c r="AU271" s="205" t="s">
        <v>89</v>
      </c>
      <c r="AY271" s="18" t="s">
        <v>177</v>
      </c>
      <c r="BE271" s="206">
        <f t="shared" si="44"/>
        <v>0</v>
      </c>
      <c r="BF271" s="206">
        <f t="shared" si="45"/>
        <v>0</v>
      </c>
      <c r="BG271" s="206">
        <f t="shared" si="46"/>
        <v>0</v>
      </c>
      <c r="BH271" s="206">
        <f t="shared" si="47"/>
        <v>0</v>
      </c>
      <c r="BI271" s="206">
        <f t="shared" si="48"/>
        <v>0</v>
      </c>
      <c r="BJ271" s="18" t="s">
        <v>87</v>
      </c>
      <c r="BK271" s="206">
        <f t="shared" si="49"/>
        <v>0</v>
      </c>
      <c r="BL271" s="18" t="s">
        <v>184</v>
      </c>
      <c r="BM271" s="205" t="s">
        <v>3714</v>
      </c>
    </row>
    <row r="272" spans="1:65" s="2" customFormat="1" ht="37.9" customHeight="1">
      <c r="A272" s="35"/>
      <c r="B272" s="36"/>
      <c r="C272" s="193" t="s">
        <v>1512</v>
      </c>
      <c r="D272" s="193" t="s">
        <v>180</v>
      </c>
      <c r="E272" s="194" t="s">
        <v>3715</v>
      </c>
      <c r="F272" s="195" t="s">
        <v>3716</v>
      </c>
      <c r="G272" s="196" t="s">
        <v>2076</v>
      </c>
      <c r="H272" s="197">
        <v>2</v>
      </c>
      <c r="I272" s="198"/>
      <c r="J272" s="199">
        <f t="shared" si="40"/>
        <v>0</v>
      </c>
      <c r="K272" s="200"/>
      <c r="L272" s="40"/>
      <c r="M272" s="201" t="s">
        <v>1</v>
      </c>
      <c r="N272" s="202" t="s">
        <v>45</v>
      </c>
      <c r="O272" s="72"/>
      <c r="P272" s="203">
        <f t="shared" si="41"/>
        <v>0</v>
      </c>
      <c r="Q272" s="203">
        <v>0</v>
      </c>
      <c r="R272" s="203">
        <f t="shared" si="42"/>
        <v>0</v>
      </c>
      <c r="S272" s="203">
        <v>0</v>
      </c>
      <c r="T272" s="204">
        <f t="shared" si="43"/>
        <v>0</v>
      </c>
      <c r="U272" s="35"/>
      <c r="V272" s="35"/>
      <c r="W272" s="35"/>
      <c r="X272" s="35"/>
      <c r="Y272" s="35"/>
      <c r="Z272" s="35"/>
      <c r="AA272" s="35"/>
      <c r="AB272" s="35"/>
      <c r="AC272" s="35"/>
      <c r="AD272" s="35"/>
      <c r="AE272" s="35"/>
      <c r="AR272" s="205" t="s">
        <v>184</v>
      </c>
      <c r="AT272" s="205" t="s">
        <v>180</v>
      </c>
      <c r="AU272" s="205" t="s">
        <v>89</v>
      </c>
      <c r="AY272" s="18" t="s">
        <v>177</v>
      </c>
      <c r="BE272" s="206">
        <f t="shared" si="44"/>
        <v>0</v>
      </c>
      <c r="BF272" s="206">
        <f t="shared" si="45"/>
        <v>0</v>
      </c>
      <c r="BG272" s="206">
        <f t="shared" si="46"/>
        <v>0</v>
      </c>
      <c r="BH272" s="206">
        <f t="shared" si="47"/>
        <v>0</v>
      </c>
      <c r="BI272" s="206">
        <f t="shared" si="48"/>
        <v>0</v>
      </c>
      <c r="BJ272" s="18" t="s">
        <v>87</v>
      </c>
      <c r="BK272" s="206">
        <f t="shared" si="49"/>
        <v>0</v>
      </c>
      <c r="BL272" s="18" t="s">
        <v>184</v>
      </c>
      <c r="BM272" s="205" t="s">
        <v>3717</v>
      </c>
    </row>
    <row r="273" spans="1:65" s="2" customFormat="1" ht="24.2" customHeight="1">
      <c r="A273" s="35"/>
      <c r="B273" s="36"/>
      <c r="C273" s="193" t="s">
        <v>1516</v>
      </c>
      <c r="D273" s="193" t="s">
        <v>180</v>
      </c>
      <c r="E273" s="194" t="s">
        <v>3718</v>
      </c>
      <c r="F273" s="195" t="s">
        <v>3550</v>
      </c>
      <c r="G273" s="196" t="s">
        <v>2076</v>
      </c>
      <c r="H273" s="197">
        <v>8</v>
      </c>
      <c r="I273" s="198"/>
      <c r="J273" s="199">
        <f t="shared" si="40"/>
        <v>0</v>
      </c>
      <c r="K273" s="200"/>
      <c r="L273" s="40"/>
      <c r="M273" s="201" t="s">
        <v>1</v>
      </c>
      <c r="N273" s="202" t="s">
        <v>45</v>
      </c>
      <c r="O273" s="72"/>
      <c r="P273" s="203">
        <f t="shared" si="41"/>
        <v>0</v>
      </c>
      <c r="Q273" s="203">
        <v>0</v>
      </c>
      <c r="R273" s="203">
        <f t="shared" si="42"/>
        <v>0</v>
      </c>
      <c r="S273" s="203">
        <v>0</v>
      </c>
      <c r="T273" s="204">
        <f t="shared" si="43"/>
        <v>0</v>
      </c>
      <c r="U273" s="35"/>
      <c r="V273" s="35"/>
      <c r="W273" s="35"/>
      <c r="X273" s="35"/>
      <c r="Y273" s="35"/>
      <c r="Z273" s="35"/>
      <c r="AA273" s="35"/>
      <c r="AB273" s="35"/>
      <c r="AC273" s="35"/>
      <c r="AD273" s="35"/>
      <c r="AE273" s="35"/>
      <c r="AR273" s="205" t="s">
        <v>184</v>
      </c>
      <c r="AT273" s="205" t="s">
        <v>180</v>
      </c>
      <c r="AU273" s="205" t="s">
        <v>89</v>
      </c>
      <c r="AY273" s="18" t="s">
        <v>177</v>
      </c>
      <c r="BE273" s="206">
        <f t="shared" si="44"/>
        <v>0</v>
      </c>
      <c r="BF273" s="206">
        <f t="shared" si="45"/>
        <v>0</v>
      </c>
      <c r="BG273" s="206">
        <f t="shared" si="46"/>
        <v>0</v>
      </c>
      <c r="BH273" s="206">
        <f t="shared" si="47"/>
        <v>0</v>
      </c>
      <c r="BI273" s="206">
        <f t="shared" si="48"/>
        <v>0</v>
      </c>
      <c r="BJ273" s="18" t="s">
        <v>87</v>
      </c>
      <c r="BK273" s="206">
        <f t="shared" si="49"/>
        <v>0</v>
      </c>
      <c r="BL273" s="18" t="s">
        <v>184</v>
      </c>
      <c r="BM273" s="205" t="s">
        <v>3719</v>
      </c>
    </row>
    <row r="274" spans="1:65" s="2" customFormat="1" ht="24.2" customHeight="1">
      <c r="A274" s="35"/>
      <c r="B274" s="36"/>
      <c r="C274" s="193" t="s">
        <v>1520</v>
      </c>
      <c r="D274" s="193" t="s">
        <v>180</v>
      </c>
      <c r="E274" s="194" t="s">
        <v>3720</v>
      </c>
      <c r="F274" s="195" t="s">
        <v>3721</v>
      </c>
      <c r="G274" s="196" t="s">
        <v>2076</v>
      </c>
      <c r="H274" s="197">
        <v>2</v>
      </c>
      <c r="I274" s="198"/>
      <c r="J274" s="199">
        <f t="shared" si="40"/>
        <v>0</v>
      </c>
      <c r="K274" s="200"/>
      <c r="L274" s="40"/>
      <c r="M274" s="201" t="s">
        <v>1</v>
      </c>
      <c r="N274" s="202" t="s">
        <v>45</v>
      </c>
      <c r="O274" s="72"/>
      <c r="P274" s="203">
        <f t="shared" si="41"/>
        <v>0</v>
      </c>
      <c r="Q274" s="203">
        <v>0</v>
      </c>
      <c r="R274" s="203">
        <f t="shared" si="42"/>
        <v>0</v>
      </c>
      <c r="S274" s="203">
        <v>0</v>
      </c>
      <c r="T274" s="204">
        <f t="shared" si="43"/>
        <v>0</v>
      </c>
      <c r="U274" s="35"/>
      <c r="V274" s="35"/>
      <c r="W274" s="35"/>
      <c r="X274" s="35"/>
      <c r="Y274" s="35"/>
      <c r="Z274" s="35"/>
      <c r="AA274" s="35"/>
      <c r="AB274" s="35"/>
      <c r="AC274" s="35"/>
      <c r="AD274" s="35"/>
      <c r="AE274" s="35"/>
      <c r="AR274" s="205" t="s">
        <v>184</v>
      </c>
      <c r="AT274" s="205" t="s">
        <v>180</v>
      </c>
      <c r="AU274" s="205" t="s">
        <v>89</v>
      </c>
      <c r="AY274" s="18" t="s">
        <v>177</v>
      </c>
      <c r="BE274" s="206">
        <f t="shared" si="44"/>
        <v>0</v>
      </c>
      <c r="BF274" s="206">
        <f t="shared" si="45"/>
        <v>0</v>
      </c>
      <c r="BG274" s="206">
        <f t="shared" si="46"/>
        <v>0</v>
      </c>
      <c r="BH274" s="206">
        <f t="shared" si="47"/>
        <v>0</v>
      </c>
      <c r="BI274" s="206">
        <f t="shared" si="48"/>
        <v>0</v>
      </c>
      <c r="BJ274" s="18" t="s">
        <v>87</v>
      </c>
      <c r="BK274" s="206">
        <f t="shared" si="49"/>
        <v>0</v>
      </c>
      <c r="BL274" s="18" t="s">
        <v>184</v>
      </c>
      <c r="BM274" s="205" t="s">
        <v>3722</v>
      </c>
    </row>
    <row r="275" spans="1:65" s="2" customFormat="1" ht="16.5" customHeight="1">
      <c r="A275" s="35"/>
      <c r="B275" s="36"/>
      <c r="C275" s="193" t="s">
        <v>1524</v>
      </c>
      <c r="D275" s="193" t="s">
        <v>180</v>
      </c>
      <c r="E275" s="194" t="s">
        <v>3723</v>
      </c>
      <c r="F275" s="195" t="s">
        <v>3724</v>
      </c>
      <c r="G275" s="196" t="s">
        <v>2076</v>
      </c>
      <c r="H275" s="197">
        <v>2</v>
      </c>
      <c r="I275" s="198"/>
      <c r="J275" s="199">
        <f t="shared" si="40"/>
        <v>0</v>
      </c>
      <c r="K275" s="200"/>
      <c r="L275" s="40"/>
      <c r="M275" s="201" t="s">
        <v>1</v>
      </c>
      <c r="N275" s="202" t="s">
        <v>45</v>
      </c>
      <c r="O275" s="72"/>
      <c r="P275" s="203">
        <f t="shared" si="41"/>
        <v>0</v>
      </c>
      <c r="Q275" s="203">
        <v>0</v>
      </c>
      <c r="R275" s="203">
        <f t="shared" si="42"/>
        <v>0</v>
      </c>
      <c r="S275" s="203">
        <v>0</v>
      </c>
      <c r="T275" s="204">
        <f t="shared" si="43"/>
        <v>0</v>
      </c>
      <c r="U275" s="35"/>
      <c r="V275" s="35"/>
      <c r="W275" s="35"/>
      <c r="X275" s="35"/>
      <c r="Y275" s="35"/>
      <c r="Z275" s="35"/>
      <c r="AA275" s="35"/>
      <c r="AB275" s="35"/>
      <c r="AC275" s="35"/>
      <c r="AD275" s="35"/>
      <c r="AE275" s="35"/>
      <c r="AR275" s="205" t="s">
        <v>184</v>
      </c>
      <c r="AT275" s="205" t="s">
        <v>180</v>
      </c>
      <c r="AU275" s="205" t="s">
        <v>89</v>
      </c>
      <c r="AY275" s="18" t="s">
        <v>177</v>
      </c>
      <c r="BE275" s="206">
        <f t="shared" si="44"/>
        <v>0</v>
      </c>
      <c r="BF275" s="206">
        <f t="shared" si="45"/>
        <v>0</v>
      </c>
      <c r="BG275" s="206">
        <f t="shared" si="46"/>
        <v>0</v>
      </c>
      <c r="BH275" s="206">
        <f t="shared" si="47"/>
        <v>0</v>
      </c>
      <c r="BI275" s="206">
        <f t="shared" si="48"/>
        <v>0</v>
      </c>
      <c r="BJ275" s="18" t="s">
        <v>87</v>
      </c>
      <c r="BK275" s="206">
        <f t="shared" si="49"/>
        <v>0</v>
      </c>
      <c r="BL275" s="18" t="s">
        <v>184</v>
      </c>
      <c r="BM275" s="205" t="s">
        <v>3725</v>
      </c>
    </row>
    <row r="276" spans="1:65" s="2" customFormat="1" ht="16.5" customHeight="1">
      <c r="A276" s="35"/>
      <c r="B276" s="36"/>
      <c r="C276" s="193" t="s">
        <v>1528</v>
      </c>
      <c r="D276" s="193" t="s">
        <v>180</v>
      </c>
      <c r="E276" s="194" t="s">
        <v>3726</v>
      </c>
      <c r="F276" s="195" t="s">
        <v>3727</v>
      </c>
      <c r="G276" s="196" t="s">
        <v>251</v>
      </c>
      <c r="H276" s="197">
        <v>5</v>
      </c>
      <c r="I276" s="198"/>
      <c r="J276" s="199">
        <f t="shared" si="40"/>
        <v>0</v>
      </c>
      <c r="K276" s="200"/>
      <c r="L276" s="40"/>
      <c r="M276" s="201" t="s">
        <v>1</v>
      </c>
      <c r="N276" s="202" t="s">
        <v>45</v>
      </c>
      <c r="O276" s="72"/>
      <c r="P276" s="203">
        <f t="shared" si="41"/>
        <v>0</v>
      </c>
      <c r="Q276" s="203">
        <v>0</v>
      </c>
      <c r="R276" s="203">
        <f t="shared" si="42"/>
        <v>0</v>
      </c>
      <c r="S276" s="203">
        <v>0</v>
      </c>
      <c r="T276" s="204">
        <f t="shared" si="43"/>
        <v>0</v>
      </c>
      <c r="U276" s="35"/>
      <c r="V276" s="35"/>
      <c r="W276" s="35"/>
      <c r="X276" s="35"/>
      <c r="Y276" s="35"/>
      <c r="Z276" s="35"/>
      <c r="AA276" s="35"/>
      <c r="AB276" s="35"/>
      <c r="AC276" s="35"/>
      <c r="AD276" s="35"/>
      <c r="AE276" s="35"/>
      <c r="AR276" s="205" t="s">
        <v>184</v>
      </c>
      <c r="AT276" s="205" t="s">
        <v>180</v>
      </c>
      <c r="AU276" s="205" t="s">
        <v>89</v>
      </c>
      <c r="AY276" s="18" t="s">
        <v>177</v>
      </c>
      <c r="BE276" s="206">
        <f t="shared" si="44"/>
        <v>0</v>
      </c>
      <c r="BF276" s="206">
        <f t="shared" si="45"/>
        <v>0</v>
      </c>
      <c r="BG276" s="206">
        <f t="shared" si="46"/>
        <v>0</v>
      </c>
      <c r="BH276" s="206">
        <f t="shared" si="47"/>
        <v>0</v>
      </c>
      <c r="BI276" s="206">
        <f t="shared" si="48"/>
        <v>0</v>
      </c>
      <c r="BJ276" s="18" t="s">
        <v>87</v>
      </c>
      <c r="BK276" s="206">
        <f t="shared" si="49"/>
        <v>0</v>
      </c>
      <c r="BL276" s="18" t="s">
        <v>184</v>
      </c>
      <c r="BM276" s="205" t="s">
        <v>3728</v>
      </c>
    </row>
    <row r="277" spans="1:65" s="2" customFormat="1" ht="16.5" customHeight="1">
      <c r="A277" s="35"/>
      <c r="B277" s="36"/>
      <c r="C277" s="193" t="s">
        <v>1532</v>
      </c>
      <c r="D277" s="193" t="s">
        <v>180</v>
      </c>
      <c r="E277" s="194" t="s">
        <v>3729</v>
      </c>
      <c r="F277" s="195" t="s">
        <v>3730</v>
      </c>
      <c r="G277" s="196" t="s">
        <v>251</v>
      </c>
      <c r="H277" s="197">
        <v>44</v>
      </c>
      <c r="I277" s="198"/>
      <c r="J277" s="199">
        <f t="shared" si="40"/>
        <v>0</v>
      </c>
      <c r="K277" s="200"/>
      <c r="L277" s="40"/>
      <c r="M277" s="201" t="s">
        <v>1</v>
      </c>
      <c r="N277" s="202" t="s">
        <v>45</v>
      </c>
      <c r="O277" s="72"/>
      <c r="P277" s="203">
        <f t="shared" si="41"/>
        <v>0</v>
      </c>
      <c r="Q277" s="203">
        <v>0</v>
      </c>
      <c r="R277" s="203">
        <f t="shared" si="42"/>
        <v>0</v>
      </c>
      <c r="S277" s="203">
        <v>0</v>
      </c>
      <c r="T277" s="204">
        <f t="shared" si="43"/>
        <v>0</v>
      </c>
      <c r="U277" s="35"/>
      <c r="V277" s="35"/>
      <c r="W277" s="35"/>
      <c r="X277" s="35"/>
      <c r="Y277" s="35"/>
      <c r="Z277" s="35"/>
      <c r="AA277" s="35"/>
      <c r="AB277" s="35"/>
      <c r="AC277" s="35"/>
      <c r="AD277" s="35"/>
      <c r="AE277" s="35"/>
      <c r="AR277" s="205" t="s">
        <v>184</v>
      </c>
      <c r="AT277" s="205" t="s">
        <v>180</v>
      </c>
      <c r="AU277" s="205" t="s">
        <v>89</v>
      </c>
      <c r="AY277" s="18" t="s">
        <v>177</v>
      </c>
      <c r="BE277" s="206">
        <f t="shared" si="44"/>
        <v>0</v>
      </c>
      <c r="BF277" s="206">
        <f t="shared" si="45"/>
        <v>0</v>
      </c>
      <c r="BG277" s="206">
        <f t="shared" si="46"/>
        <v>0</v>
      </c>
      <c r="BH277" s="206">
        <f t="shared" si="47"/>
        <v>0</v>
      </c>
      <c r="BI277" s="206">
        <f t="shared" si="48"/>
        <v>0</v>
      </c>
      <c r="BJ277" s="18" t="s">
        <v>87</v>
      </c>
      <c r="BK277" s="206">
        <f t="shared" si="49"/>
        <v>0</v>
      </c>
      <c r="BL277" s="18" t="s">
        <v>184</v>
      </c>
      <c r="BM277" s="205" t="s">
        <v>3731</v>
      </c>
    </row>
    <row r="278" spans="1:65" s="2" customFormat="1" ht="16.5" customHeight="1">
      <c r="A278" s="35"/>
      <c r="B278" s="36"/>
      <c r="C278" s="193" t="s">
        <v>1536</v>
      </c>
      <c r="D278" s="193" t="s">
        <v>180</v>
      </c>
      <c r="E278" s="194" t="s">
        <v>3732</v>
      </c>
      <c r="F278" s="195" t="s">
        <v>3733</v>
      </c>
      <c r="G278" s="196" t="s">
        <v>251</v>
      </c>
      <c r="H278" s="197">
        <v>7</v>
      </c>
      <c r="I278" s="198"/>
      <c r="J278" s="199">
        <f t="shared" si="40"/>
        <v>0</v>
      </c>
      <c r="K278" s="200"/>
      <c r="L278" s="40"/>
      <c r="M278" s="201" t="s">
        <v>1</v>
      </c>
      <c r="N278" s="202" t="s">
        <v>45</v>
      </c>
      <c r="O278" s="72"/>
      <c r="P278" s="203">
        <f t="shared" si="41"/>
        <v>0</v>
      </c>
      <c r="Q278" s="203">
        <v>0</v>
      </c>
      <c r="R278" s="203">
        <f t="shared" si="42"/>
        <v>0</v>
      </c>
      <c r="S278" s="203">
        <v>0</v>
      </c>
      <c r="T278" s="204">
        <f t="shared" si="43"/>
        <v>0</v>
      </c>
      <c r="U278" s="35"/>
      <c r="V278" s="35"/>
      <c r="W278" s="35"/>
      <c r="X278" s="35"/>
      <c r="Y278" s="35"/>
      <c r="Z278" s="35"/>
      <c r="AA278" s="35"/>
      <c r="AB278" s="35"/>
      <c r="AC278" s="35"/>
      <c r="AD278" s="35"/>
      <c r="AE278" s="35"/>
      <c r="AR278" s="205" t="s">
        <v>184</v>
      </c>
      <c r="AT278" s="205" t="s">
        <v>180</v>
      </c>
      <c r="AU278" s="205" t="s">
        <v>89</v>
      </c>
      <c r="AY278" s="18" t="s">
        <v>177</v>
      </c>
      <c r="BE278" s="206">
        <f t="shared" si="44"/>
        <v>0</v>
      </c>
      <c r="BF278" s="206">
        <f t="shared" si="45"/>
        <v>0</v>
      </c>
      <c r="BG278" s="206">
        <f t="shared" si="46"/>
        <v>0</v>
      </c>
      <c r="BH278" s="206">
        <f t="shared" si="47"/>
        <v>0</v>
      </c>
      <c r="BI278" s="206">
        <f t="shared" si="48"/>
        <v>0</v>
      </c>
      <c r="BJ278" s="18" t="s">
        <v>87</v>
      </c>
      <c r="BK278" s="206">
        <f t="shared" si="49"/>
        <v>0</v>
      </c>
      <c r="BL278" s="18" t="s">
        <v>184</v>
      </c>
      <c r="BM278" s="205" t="s">
        <v>3734</v>
      </c>
    </row>
    <row r="279" spans="1:65" s="2" customFormat="1" ht="16.5" customHeight="1">
      <c r="A279" s="35"/>
      <c r="B279" s="36"/>
      <c r="C279" s="193" t="s">
        <v>1540</v>
      </c>
      <c r="D279" s="193" t="s">
        <v>180</v>
      </c>
      <c r="E279" s="194" t="s">
        <v>3735</v>
      </c>
      <c r="F279" s="195" t="s">
        <v>3484</v>
      </c>
      <c r="G279" s="196" t="s">
        <v>251</v>
      </c>
      <c r="H279" s="197">
        <v>7</v>
      </c>
      <c r="I279" s="198"/>
      <c r="J279" s="199">
        <f t="shared" si="40"/>
        <v>0</v>
      </c>
      <c r="K279" s="200"/>
      <c r="L279" s="40"/>
      <c r="M279" s="201" t="s">
        <v>1</v>
      </c>
      <c r="N279" s="202" t="s">
        <v>45</v>
      </c>
      <c r="O279" s="72"/>
      <c r="P279" s="203">
        <f t="shared" si="41"/>
        <v>0</v>
      </c>
      <c r="Q279" s="203">
        <v>0</v>
      </c>
      <c r="R279" s="203">
        <f t="shared" si="42"/>
        <v>0</v>
      </c>
      <c r="S279" s="203">
        <v>0</v>
      </c>
      <c r="T279" s="204">
        <f t="shared" si="43"/>
        <v>0</v>
      </c>
      <c r="U279" s="35"/>
      <c r="V279" s="35"/>
      <c r="W279" s="35"/>
      <c r="X279" s="35"/>
      <c r="Y279" s="35"/>
      <c r="Z279" s="35"/>
      <c r="AA279" s="35"/>
      <c r="AB279" s="35"/>
      <c r="AC279" s="35"/>
      <c r="AD279" s="35"/>
      <c r="AE279" s="35"/>
      <c r="AR279" s="205" t="s">
        <v>184</v>
      </c>
      <c r="AT279" s="205" t="s">
        <v>180</v>
      </c>
      <c r="AU279" s="205" t="s">
        <v>89</v>
      </c>
      <c r="AY279" s="18" t="s">
        <v>177</v>
      </c>
      <c r="BE279" s="206">
        <f t="shared" si="44"/>
        <v>0</v>
      </c>
      <c r="BF279" s="206">
        <f t="shared" si="45"/>
        <v>0</v>
      </c>
      <c r="BG279" s="206">
        <f t="shared" si="46"/>
        <v>0</v>
      </c>
      <c r="BH279" s="206">
        <f t="shared" si="47"/>
        <v>0</v>
      </c>
      <c r="BI279" s="206">
        <f t="shared" si="48"/>
        <v>0</v>
      </c>
      <c r="BJ279" s="18" t="s">
        <v>87</v>
      </c>
      <c r="BK279" s="206">
        <f t="shared" si="49"/>
        <v>0</v>
      </c>
      <c r="BL279" s="18" t="s">
        <v>184</v>
      </c>
      <c r="BM279" s="205" t="s">
        <v>3736</v>
      </c>
    </row>
    <row r="280" spans="1:65" s="2" customFormat="1" ht="16.5" customHeight="1">
      <c r="A280" s="35"/>
      <c r="B280" s="36"/>
      <c r="C280" s="193" t="s">
        <v>1544</v>
      </c>
      <c r="D280" s="193" t="s">
        <v>180</v>
      </c>
      <c r="E280" s="194" t="s">
        <v>3737</v>
      </c>
      <c r="F280" s="195" t="s">
        <v>3738</v>
      </c>
      <c r="G280" s="196" t="s">
        <v>251</v>
      </c>
      <c r="H280" s="197">
        <v>13</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184</v>
      </c>
      <c r="AT280" s="205" t="s">
        <v>180</v>
      </c>
      <c r="AU280" s="205" t="s">
        <v>89</v>
      </c>
      <c r="AY280" s="18" t="s">
        <v>177</v>
      </c>
      <c r="BE280" s="206">
        <f t="shared" si="44"/>
        <v>0</v>
      </c>
      <c r="BF280" s="206">
        <f t="shared" si="45"/>
        <v>0</v>
      </c>
      <c r="BG280" s="206">
        <f t="shared" si="46"/>
        <v>0</v>
      </c>
      <c r="BH280" s="206">
        <f t="shared" si="47"/>
        <v>0</v>
      </c>
      <c r="BI280" s="206">
        <f t="shared" si="48"/>
        <v>0</v>
      </c>
      <c r="BJ280" s="18" t="s">
        <v>87</v>
      </c>
      <c r="BK280" s="206">
        <f t="shared" si="49"/>
        <v>0</v>
      </c>
      <c r="BL280" s="18" t="s">
        <v>184</v>
      </c>
      <c r="BM280" s="205" t="s">
        <v>3739</v>
      </c>
    </row>
    <row r="281" spans="1:65" s="2" customFormat="1" ht="16.5" customHeight="1">
      <c r="A281" s="35"/>
      <c r="B281" s="36"/>
      <c r="C281" s="193" t="s">
        <v>1548</v>
      </c>
      <c r="D281" s="193" t="s">
        <v>180</v>
      </c>
      <c r="E281" s="194" t="s">
        <v>3740</v>
      </c>
      <c r="F281" s="195" t="s">
        <v>3741</v>
      </c>
      <c r="G281" s="196" t="s">
        <v>2076</v>
      </c>
      <c r="H281" s="197">
        <v>8</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184</v>
      </c>
      <c r="AT281" s="205" t="s">
        <v>180</v>
      </c>
      <c r="AU281" s="205" t="s">
        <v>89</v>
      </c>
      <c r="AY281" s="18" t="s">
        <v>177</v>
      </c>
      <c r="BE281" s="206">
        <f t="shared" si="44"/>
        <v>0</v>
      </c>
      <c r="BF281" s="206">
        <f t="shared" si="45"/>
        <v>0</v>
      </c>
      <c r="BG281" s="206">
        <f t="shared" si="46"/>
        <v>0</v>
      </c>
      <c r="BH281" s="206">
        <f t="shared" si="47"/>
        <v>0</v>
      </c>
      <c r="BI281" s="206">
        <f t="shared" si="48"/>
        <v>0</v>
      </c>
      <c r="BJ281" s="18" t="s">
        <v>87</v>
      </c>
      <c r="BK281" s="206">
        <f t="shared" si="49"/>
        <v>0</v>
      </c>
      <c r="BL281" s="18" t="s">
        <v>184</v>
      </c>
      <c r="BM281" s="205" t="s">
        <v>3742</v>
      </c>
    </row>
    <row r="282" spans="1:65" s="2" customFormat="1" ht="16.5" customHeight="1">
      <c r="A282" s="35"/>
      <c r="B282" s="36"/>
      <c r="C282" s="193" t="s">
        <v>1553</v>
      </c>
      <c r="D282" s="193" t="s">
        <v>180</v>
      </c>
      <c r="E282" s="194" t="s">
        <v>3743</v>
      </c>
      <c r="F282" s="195" t="s">
        <v>3744</v>
      </c>
      <c r="G282" s="196" t="s">
        <v>2076</v>
      </c>
      <c r="H282" s="197">
        <v>2</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184</v>
      </c>
      <c r="AT282" s="205" t="s">
        <v>180</v>
      </c>
      <c r="AU282" s="205" t="s">
        <v>89</v>
      </c>
      <c r="AY282" s="18" t="s">
        <v>177</v>
      </c>
      <c r="BE282" s="206">
        <f t="shared" si="44"/>
        <v>0</v>
      </c>
      <c r="BF282" s="206">
        <f t="shared" si="45"/>
        <v>0</v>
      </c>
      <c r="BG282" s="206">
        <f t="shared" si="46"/>
        <v>0</v>
      </c>
      <c r="BH282" s="206">
        <f t="shared" si="47"/>
        <v>0</v>
      </c>
      <c r="BI282" s="206">
        <f t="shared" si="48"/>
        <v>0</v>
      </c>
      <c r="BJ282" s="18" t="s">
        <v>87</v>
      </c>
      <c r="BK282" s="206">
        <f t="shared" si="49"/>
        <v>0</v>
      </c>
      <c r="BL282" s="18" t="s">
        <v>184</v>
      </c>
      <c r="BM282" s="205" t="s">
        <v>3745</v>
      </c>
    </row>
    <row r="283" spans="1:65" s="2" customFormat="1" ht="24.2" customHeight="1">
      <c r="A283" s="35"/>
      <c r="B283" s="36"/>
      <c r="C283" s="193" t="s">
        <v>1557</v>
      </c>
      <c r="D283" s="193" t="s">
        <v>180</v>
      </c>
      <c r="E283" s="194" t="s">
        <v>3746</v>
      </c>
      <c r="F283" s="195" t="s">
        <v>3747</v>
      </c>
      <c r="G283" s="196" t="s">
        <v>251</v>
      </c>
      <c r="H283" s="197">
        <v>3</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184</v>
      </c>
      <c r="AT283" s="205" t="s">
        <v>180</v>
      </c>
      <c r="AU283" s="205" t="s">
        <v>89</v>
      </c>
      <c r="AY283" s="18" t="s">
        <v>177</v>
      </c>
      <c r="BE283" s="206">
        <f t="shared" si="44"/>
        <v>0</v>
      </c>
      <c r="BF283" s="206">
        <f t="shared" si="45"/>
        <v>0</v>
      </c>
      <c r="BG283" s="206">
        <f t="shared" si="46"/>
        <v>0</v>
      </c>
      <c r="BH283" s="206">
        <f t="shared" si="47"/>
        <v>0</v>
      </c>
      <c r="BI283" s="206">
        <f t="shared" si="48"/>
        <v>0</v>
      </c>
      <c r="BJ283" s="18" t="s">
        <v>87</v>
      </c>
      <c r="BK283" s="206">
        <f t="shared" si="49"/>
        <v>0</v>
      </c>
      <c r="BL283" s="18" t="s">
        <v>184</v>
      </c>
      <c r="BM283" s="205" t="s">
        <v>3748</v>
      </c>
    </row>
    <row r="284" spans="1:65" s="2" customFormat="1" ht="21.75" customHeight="1">
      <c r="A284" s="35"/>
      <c r="B284" s="36"/>
      <c r="C284" s="193" t="s">
        <v>1563</v>
      </c>
      <c r="D284" s="193" t="s">
        <v>180</v>
      </c>
      <c r="E284" s="194" t="s">
        <v>3749</v>
      </c>
      <c r="F284" s="195" t="s">
        <v>3504</v>
      </c>
      <c r="G284" s="196" t="s">
        <v>251</v>
      </c>
      <c r="H284" s="197">
        <v>11</v>
      </c>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184</v>
      </c>
      <c r="AT284" s="205" t="s">
        <v>180</v>
      </c>
      <c r="AU284" s="205" t="s">
        <v>89</v>
      </c>
      <c r="AY284" s="18" t="s">
        <v>177</v>
      </c>
      <c r="BE284" s="206">
        <f t="shared" si="44"/>
        <v>0</v>
      </c>
      <c r="BF284" s="206">
        <f t="shared" si="45"/>
        <v>0</v>
      </c>
      <c r="BG284" s="206">
        <f t="shared" si="46"/>
        <v>0</v>
      </c>
      <c r="BH284" s="206">
        <f t="shared" si="47"/>
        <v>0</v>
      </c>
      <c r="BI284" s="206">
        <f t="shared" si="48"/>
        <v>0</v>
      </c>
      <c r="BJ284" s="18" t="s">
        <v>87</v>
      </c>
      <c r="BK284" s="206">
        <f t="shared" si="49"/>
        <v>0</v>
      </c>
      <c r="BL284" s="18" t="s">
        <v>184</v>
      </c>
      <c r="BM284" s="205" t="s">
        <v>3750</v>
      </c>
    </row>
    <row r="285" spans="1:65" s="2" customFormat="1" ht="21.75" customHeight="1">
      <c r="A285" s="35"/>
      <c r="B285" s="36"/>
      <c r="C285" s="193" t="s">
        <v>1569</v>
      </c>
      <c r="D285" s="193" t="s">
        <v>180</v>
      </c>
      <c r="E285" s="194" t="s">
        <v>3751</v>
      </c>
      <c r="F285" s="195" t="s">
        <v>3507</v>
      </c>
      <c r="G285" s="196" t="s">
        <v>251</v>
      </c>
      <c r="H285" s="197">
        <v>37</v>
      </c>
      <c r="I285" s="198"/>
      <c r="J285" s="199">
        <f t="shared" si="40"/>
        <v>0</v>
      </c>
      <c r="K285" s="200"/>
      <c r="L285" s="40"/>
      <c r="M285" s="201" t="s">
        <v>1</v>
      </c>
      <c r="N285" s="202" t="s">
        <v>45</v>
      </c>
      <c r="O285" s="72"/>
      <c r="P285" s="203">
        <f t="shared" si="41"/>
        <v>0</v>
      </c>
      <c r="Q285" s="203">
        <v>0</v>
      </c>
      <c r="R285" s="203">
        <f t="shared" si="42"/>
        <v>0</v>
      </c>
      <c r="S285" s="203">
        <v>0</v>
      </c>
      <c r="T285" s="204">
        <f t="shared" si="43"/>
        <v>0</v>
      </c>
      <c r="U285" s="35"/>
      <c r="V285" s="35"/>
      <c r="W285" s="35"/>
      <c r="X285" s="35"/>
      <c r="Y285" s="35"/>
      <c r="Z285" s="35"/>
      <c r="AA285" s="35"/>
      <c r="AB285" s="35"/>
      <c r="AC285" s="35"/>
      <c r="AD285" s="35"/>
      <c r="AE285" s="35"/>
      <c r="AR285" s="205" t="s">
        <v>184</v>
      </c>
      <c r="AT285" s="205" t="s">
        <v>180</v>
      </c>
      <c r="AU285" s="205" t="s">
        <v>89</v>
      </c>
      <c r="AY285" s="18" t="s">
        <v>177</v>
      </c>
      <c r="BE285" s="206">
        <f t="shared" si="44"/>
        <v>0</v>
      </c>
      <c r="BF285" s="206">
        <f t="shared" si="45"/>
        <v>0</v>
      </c>
      <c r="BG285" s="206">
        <f t="shared" si="46"/>
        <v>0</v>
      </c>
      <c r="BH285" s="206">
        <f t="shared" si="47"/>
        <v>0</v>
      </c>
      <c r="BI285" s="206">
        <f t="shared" si="48"/>
        <v>0</v>
      </c>
      <c r="BJ285" s="18" t="s">
        <v>87</v>
      </c>
      <c r="BK285" s="206">
        <f t="shared" si="49"/>
        <v>0</v>
      </c>
      <c r="BL285" s="18" t="s">
        <v>184</v>
      </c>
      <c r="BM285" s="205" t="s">
        <v>3752</v>
      </c>
    </row>
    <row r="286" spans="1:65" s="2" customFormat="1" ht="21.75" customHeight="1">
      <c r="A286" s="35"/>
      <c r="B286" s="36"/>
      <c r="C286" s="193" t="s">
        <v>1500</v>
      </c>
      <c r="D286" s="193" t="s">
        <v>180</v>
      </c>
      <c r="E286" s="194" t="s">
        <v>3753</v>
      </c>
      <c r="F286" s="195" t="s">
        <v>3754</v>
      </c>
      <c r="G286" s="196" t="s">
        <v>2076</v>
      </c>
      <c r="H286" s="197">
        <v>1</v>
      </c>
      <c r="I286" s="198"/>
      <c r="J286" s="199">
        <f t="shared" si="40"/>
        <v>0</v>
      </c>
      <c r="K286" s="200"/>
      <c r="L286" s="40"/>
      <c r="M286" s="201" t="s">
        <v>1</v>
      </c>
      <c r="N286" s="202" t="s">
        <v>45</v>
      </c>
      <c r="O286" s="72"/>
      <c r="P286" s="203">
        <f t="shared" si="41"/>
        <v>0</v>
      </c>
      <c r="Q286" s="203">
        <v>0</v>
      </c>
      <c r="R286" s="203">
        <f t="shared" si="42"/>
        <v>0</v>
      </c>
      <c r="S286" s="203">
        <v>0</v>
      </c>
      <c r="T286" s="204">
        <f t="shared" si="43"/>
        <v>0</v>
      </c>
      <c r="U286" s="35"/>
      <c r="V286" s="35"/>
      <c r="W286" s="35"/>
      <c r="X286" s="35"/>
      <c r="Y286" s="35"/>
      <c r="Z286" s="35"/>
      <c r="AA286" s="35"/>
      <c r="AB286" s="35"/>
      <c r="AC286" s="35"/>
      <c r="AD286" s="35"/>
      <c r="AE286" s="35"/>
      <c r="AR286" s="205" t="s">
        <v>184</v>
      </c>
      <c r="AT286" s="205" t="s">
        <v>180</v>
      </c>
      <c r="AU286" s="205" t="s">
        <v>89</v>
      </c>
      <c r="AY286" s="18" t="s">
        <v>177</v>
      </c>
      <c r="BE286" s="206">
        <f t="shared" si="44"/>
        <v>0</v>
      </c>
      <c r="BF286" s="206">
        <f t="shared" si="45"/>
        <v>0</v>
      </c>
      <c r="BG286" s="206">
        <f t="shared" si="46"/>
        <v>0</v>
      </c>
      <c r="BH286" s="206">
        <f t="shared" si="47"/>
        <v>0</v>
      </c>
      <c r="BI286" s="206">
        <f t="shared" si="48"/>
        <v>0</v>
      </c>
      <c r="BJ286" s="18" t="s">
        <v>87</v>
      </c>
      <c r="BK286" s="206">
        <f t="shared" si="49"/>
        <v>0</v>
      </c>
      <c r="BL286" s="18" t="s">
        <v>184</v>
      </c>
      <c r="BM286" s="205" t="s">
        <v>3755</v>
      </c>
    </row>
    <row r="287" spans="1:65" s="2" customFormat="1" ht="16.5" customHeight="1">
      <c r="A287" s="35"/>
      <c r="B287" s="36"/>
      <c r="C287" s="193" t="s">
        <v>1574</v>
      </c>
      <c r="D287" s="193" t="s">
        <v>180</v>
      </c>
      <c r="E287" s="194" t="s">
        <v>3756</v>
      </c>
      <c r="F287" s="195" t="s">
        <v>3600</v>
      </c>
      <c r="G287" s="196" t="s">
        <v>199</v>
      </c>
      <c r="H287" s="197">
        <v>149</v>
      </c>
      <c r="I287" s="198"/>
      <c r="J287" s="199">
        <f t="shared" si="40"/>
        <v>0</v>
      </c>
      <c r="K287" s="200"/>
      <c r="L287" s="40"/>
      <c r="M287" s="201" t="s">
        <v>1</v>
      </c>
      <c r="N287" s="202" t="s">
        <v>45</v>
      </c>
      <c r="O287" s="72"/>
      <c r="P287" s="203">
        <f t="shared" si="41"/>
        <v>0</v>
      </c>
      <c r="Q287" s="203">
        <v>0</v>
      </c>
      <c r="R287" s="203">
        <f t="shared" si="42"/>
        <v>0</v>
      </c>
      <c r="S287" s="203">
        <v>0</v>
      </c>
      <c r="T287" s="204">
        <f t="shared" si="43"/>
        <v>0</v>
      </c>
      <c r="U287" s="35"/>
      <c r="V287" s="35"/>
      <c r="W287" s="35"/>
      <c r="X287" s="35"/>
      <c r="Y287" s="35"/>
      <c r="Z287" s="35"/>
      <c r="AA287" s="35"/>
      <c r="AB287" s="35"/>
      <c r="AC287" s="35"/>
      <c r="AD287" s="35"/>
      <c r="AE287" s="35"/>
      <c r="AR287" s="205" t="s">
        <v>184</v>
      </c>
      <c r="AT287" s="205" t="s">
        <v>180</v>
      </c>
      <c r="AU287" s="205" t="s">
        <v>89</v>
      </c>
      <c r="AY287" s="18" t="s">
        <v>177</v>
      </c>
      <c r="BE287" s="206">
        <f t="shared" si="44"/>
        <v>0</v>
      </c>
      <c r="BF287" s="206">
        <f t="shared" si="45"/>
        <v>0</v>
      </c>
      <c r="BG287" s="206">
        <f t="shared" si="46"/>
        <v>0</v>
      </c>
      <c r="BH287" s="206">
        <f t="shared" si="47"/>
        <v>0</v>
      </c>
      <c r="BI287" s="206">
        <f t="shared" si="48"/>
        <v>0</v>
      </c>
      <c r="BJ287" s="18" t="s">
        <v>87</v>
      </c>
      <c r="BK287" s="206">
        <f t="shared" si="49"/>
        <v>0</v>
      </c>
      <c r="BL287" s="18" t="s">
        <v>184</v>
      </c>
      <c r="BM287" s="205" t="s">
        <v>3757</v>
      </c>
    </row>
    <row r="288" spans="1:65" s="2" customFormat="1" ht="16.5" customHeight="1">
      <c r="A288" s="35"/>
      <c r="B288" s="36"/>
      <c r="C288" s="193" t="s">
        <v>1578</v>
      </c>
      <c r="D288" s="193" t="s">
        <v>180</v>
      </c>
      <c r="E288" s="194" t="s">
        <v>3758</v>
      </c>
      <c r="F288" s="195" t="s">
        <v>3414</v>
      </c>
      <c r="G288" s="196" t="s">
        <v>651</v>
      </c>
      <c r="H288" s="197">
        <v>350</v>
      </c>
      <c r="I288" s="198"/>
      <c r="J288" s="199">
        <f t="shared" si="40"/>
        <v>0</v>
      </c>
      <c r="K288" s="200"/>
      <c r="L288" s="40"/>
      <c r="M288" s="201" t="s">
        <v>1</v>
      </c>
      <c r="N288" s="202" t="s">
        <v>45</v>
      </c>
      <c r="O288" s="72"/>
      <c r="P288" s="203">
        <f t="shared" si="41"/>
        <v>0</v>
      </c>
      <c r="Q288" s="203">
        <v>0</v>
      </c>
      <c r="R288" s="203">
        <f t="shared" si="42"/>
        <v>0</v>
      </c>
      <c r="S288" s="203">
        <v>0</v>
      </c>
      <c r="T288" s="204">
        <f t="shared" si="43"/>
        <v>0</v>
      </c>
      <c r="U288" s="35"/>
      <c r="V288" s="35"/>
      <c r="W288" s="35"/>
      <c r="X288" s="35"/>
      <c r="Y288" s="35"/>
      <c r="Z288" s="35"/>
      <c r="AA288" s="35"/>
      <c r="AB288" s="35"/>
      <c r="AC288" s="35"/>
      <c r="AD288" s="35"/>
      <c r="AE288" s="35"/>
      <c r="AR288" s="205" t="s">
        <v>184</v>
      </c>
      <c r="AT288" s="205" t="s">
        <v>180</v>
      </c>
      <c r="AU288" s="205" t="s">
        <v>89</v>
      </c>
      <c r="AY288" s="18" t="s">
        <v>177</v>
      </c>
      <c r="BE288" s="206">
        <f t="shared" si="44"/>
        <v>0</v>
      </c>
      <c r="BF288" s="206">
        <f t="shared" si="45"/>
        <v>0</v>
      </c>
      <c r="BG288" s="206">
        <f t="shared" si="46"/>
        <v>0</v>
      </c>
      <c r="BH288" s="206">
        <f t="shared" si="47"/>
        <v>0</v>
      </c>
      <c r="BI288" s="206">
        <f t="shared" si="48"/>
        <v>0</v>
      </c>
      <c r="BJ288" s="18" t="s">
        <v>87</v>
      </c>
      <c r="BK288" s="206">
        <f t="shared" si="49"/>
        <v>0</v>
      </c>
      <c r="BL288" s="18" t="s">
        <v>184</v>
      </c>
      <c r="BM288" s="205" t="s">
        <v>3759</v>
      </c>
    </row>
    <row r="289" spans="1:65" s="2" customFormat="1" ht="24.2" customHeight="1">
      <c r="A289" s="35"/>
      <c r="B289" s="36"/>
      <c r="C289" s="193" t="s">
        <v>1582</v>
      </c>
      <c r="D289" s="193" t="s">
        <v>180</v>
      </c>
      <c r="E289" s="194" t="s">
        <v>3760</v>
      </c>
      <c r="F289" s="195" t="s">
        <v>3417</v>
      </c>
      <c r="G289" s="196" t="s">
        <v>2076</v>
      </c>
      <c r="H289" s="197">
        <v>1</v>
      </c>
      <c r="I289" s="198"/>
      <c r="J289" s="199">
        <f t="shared" si="40"/>
        <v>0</v>
      </c>
      <c r="K289" s="200"/>
      <c r="L289" s="40"/>
      <c r="M289" s="201" t="s">
        <v>1</v>
      </c>
      <c r="N289" s="202" t="s">
        <v>45</v>
      </c>
      <c r="O289" s="72"/>
      <c r="P289" s="203">
        <f t="shared" si="41"/>
        <v>0</v>
      </c>
      <c r="Q289" s="203">
        <v>0</v>
      </c>
      <c r="R289" s="203">
        <f t="shared" si="42"/>
        <v>0</v>
      </c>
      <c r="S289" s="203">
        <v>0</v>
      </c>
      <c r="T289" s="204">
        <f t="shared" si="43"/>
        <v>0</v>
      </c>
      <c r="U289" s="35"/>
      <c r="V289" s="35"/>
      <c r="W289" s="35"/>
      <c r="X289" s="35"/>
      <c r="Y289" s="35"/>
      <c r="Z289" s="35"/>
      <c r="AA289" s="35"/>
      <c r="AB289" s="35"/>
      <c r="AC289" s="35"/>
      <c r="AD289" s="35"/>
      <c r="AE289" s="35"/>
      <c r="AR289" s="205" t="s">
        <v>184</v>
      </c>
      <c r="AT289" s="205" t="s">
        <v>180</v>
      </c>
      <c r="AU289" s="205" t="s">
        <v>89</v>
      </c>
      <c r="AY289" s="18" t="s">
        <v>177</v>
      </c>
      <c r="BE289" s="206">
        <f t="shared" si="44"/>
        <v>0</v>
      </c>
      <c r="BF289" s="206">
        <f t="shared" si="45"/>
        <v>0</v>
      </c>
      <c r="BG289" s="206">
        <f t="shared" si="46"/>
        <v>0</v>
      </c>
      <c r="BH289" s="206">
        <f t="shared" si="47"/>
        <v>0</v>
      </c>
      <c r="BI289" s="206">
        <f t="shared" si="48"/>
        <v>0</v>
      </c>
      <c r="BJ289" s="18" t="s">
        <v>87</v>
      </c>
      <c r="BK289" s="206">
        <f t="shared" si="49"/>
        <v>0</v>
      </c>
      <c r="BL289" s="18" t="s">
        <v>184</v>
      </c>
      <c r="BM289" s="205" t="s">
        <v>3761</v>
      </c>
    </row>
    <row r="290" spans="1:65" s="2" customFormat="1" ht="16.5" customHeight="1">
      <c r="A290" s="35"/>
      <c r="B290" s="36"/>
      <c r="C290" s="193" t="s">
        <v>1586</v>
      </c>
      <c r="D290" s="193" t="s">
        <v>180</v>
      </c>
      <c r="E290" s="194" t="s">
        <v>3762</v>
      </c>
      <c r="F290" s="195" t="s">
        <v>2344</v>
      </c>
      <c r="G290" s="196" t="s">
        <v>572</v>
      </c>
      <c r="H290" s="197">
        <v>1</v>
      </c>
      <c r="I290" s="198"/>
      <c r="J290" s="199">
        <f t="shared" si="40"/>
        <v>0</v>
      </c>
      <c r="K290" s="200"/>
      <c r="L290" s="40"/>
      <c r="M290" s="201" t="s">
        <v>1</v>
      </c>
      <c r="N290" s="202" t="s">
        <v>45</v>
      </c>
      <c r="O290" s="72"/>
      <c r="P290" s="203">
        <f t="shared" si="41"/>
        <v>0</v>
      </c>
      <c r="Q290" s="203">
        <v>0</v>
      </c>
      <c r="R290" s="203">
        <f t="shared" si="42"/>
        <v>0</v>
      </c>
      <c r="S290" s="203">
        <v>0</v>
      </c>
      <c r="T290" s="204">
        <f t="shared" si="43"/>
        <v>0</v>
      </c>
      <c r="U290" s="35"/>
      <c r="V290" s="35"/>
      <c r="W290" s="35"/>
      <c r="X290" s="35"/>
      <c r="Y290" s="35"/>
      <c r="Z290" s="35"/>
      <c r="AA290" s="35"/>
      <c r="AB290" s="35"/>
      <c r="AC290" s="35"/>
      <c r="AD290" s="35"/>
      <c r="AE290" s="35"/>
      <c r="AR290" s="205" t="s">
        <v>184</v>
      </c>
      <c r="AT290" s="205" t="s">
        <v>180</v>
      </c>
      <c r="AU290" s="205" t="s">
        <v>89</v>
      </c>
      <c r="AY290" s="18" t="s">
        <v>177</v>
      </c>
      <c r="BE290" s="206">
        <f t="shared" si="44"/>
        <v>0</v>
      </c>
      <c r="BF290" s="206">
        <f t="shared" si="45"/>
        <v>0</v>
      </c>
      <c r="BG290" s="206">
        <f t="shared" si="46"/>
        <v>0</v>
      </c>
      <c r="BH290" s="206">
        <f t="shared" si="47"/>
        <v>0</v>
      </c>
      <c r="BI290" s="206">
        <f t="shared" si="48"/>
        <v>0</v>
      </c>
      <c r="BJ290" s="18" t="s">
        <v>87</v>
      </c>
      <c r="BK290" s="206">
        <f t="shared" si="49"/>
        <v>0</v>
      </c>
      <c r="BL290" s="18" t="s">
        <v>184</v>
      </c>
      <c r="BM290" s="205" t="s">
        <v>3763</v>
      </c>
    </row>
    <row r="291" spans="1:65" s="12" customFormat="1" ht="22.9" customHeight="1">
      <c r="B291" s="177"/>
      <c r="C291" s="178"/>
      <c r="D291" s="179" t="s">
        <v>79</v>
      </c>
      <c r="E291" s="191" t="s">
        <v>3764</v>
      </c>
      <c r="F291" s="191" t="s">
        <v>3765</v>
      </c>
      <c r="G291" s="178"/>
      <c r="H291" s="178"/>
      <c r="I291" s="181"/>
      <c r="J291" s="192">
        <f>BK291</f>
        <v>0</v>
      </c>
      <c r="K291" s="178"/>
      <c r="L291" s="183"/>
      <c r="M291" s="184"/>
      <c r="N291" s="185"/>
      <c r="O291" s="185"/>
      <c r="P291" s="186">
        <f>SUM(P292:P306)</f>
        <v>0</v>
      </c>
      <c r="Q291" s="185"/>
      <c r="R291" s="186">
        <f>SUM(R292:R306)</f>
        <v>0</v>
      </c>
      <c r="S291" s="185"/>
      <c r="T291" s="187">
        <f>SUM(T292:T306)</f>
        <v>0</v>
      </c>
      <c r="AR291" s="188" t="s">
        <v>87</v>
      </c>
      <c r="AT291" s="189" t="s">
        <v>79</v>
      </c>
      <c r="AU291" s="189" t="s">
        <v>87</v>
      </c>
      <c r="AY291" s="188" t="s">
        <v>177</v>
      </c>
      <c r="BK291" s="190">
        <f>SUM(BK292:BK306)</f>
        <v>0</v>
      </c>
    </row>
    <row r="292" spans="1:65" s="2" customFormat="1" ht="33" customHeight="1">
      <c r="A292" s="35"/>
      <c r="B292" s="36"/>
      <c r="C292" s="193" t="s">
        <v>1590</v>
      </c>
      <c r="D292" s="193" t="s">
        <v>180</v>
      </c>
      <c r="E292" s="194" t="s">
        <v>3766</v>
      </c>
      <c r="F292" s="195" t="s">
        <v>3767</v>
      </c>
      <c r="G292" s="196" t="s">
        <v>2076</v>
      </c>
      <c r="H292" s="197">
        <v>1</v>
      </c>
      <c r="I292" s="198"/>
      <c r="J292" s="199">
        <f t="shared" ref="J292:J306" si="50">ROUND(I292*H292,2)</f>
        <v>0</v>
      </c>
      <c r="K292" s="200"/>
      <c r="L292" s="40"/>
      <c r="M292" s="201" t="s">
        <v>1</v>
      </c>
      <c r="N292" s="202" t="s">
        <v>45</v>
      </c>
      <c r="O292" s="72"/>
      <c r="P292" s="203">
        <f t="shared" ref="P292:P306" si="51">O292*H292</f>
        <v>0</v>
      </c>
      <c r="Q292" s="203">
        <v>0</v>
      </c>
      <c r="R292" s="203">
        <f t="shared" ref="R292:R306" si="52">Q292*H292</f>
        <v>0</v>
      </c>
      <c r="S292" s="203">
        <v>0</v>
      </c>
      <c r="T292" s="204">
        <f t="shared" ref="T292:T306" si="53">S292*H292</f>
        <v>0</v>
      </c>
      <c r="U292" s="35"/>
      <c r="V292" s="35"/>
      <c r="W292" s="35"/>
      <c r="X292" s="35"/>
      <c r="Y292" s="35"/>
      <c r="Z292" s="35"/>
      <c r="AA292" s="35"/>
      <c r="AB292" s="35"/>
      <c r="AC292" s="35"/>
      <c r="AD292" s="35"/>
      <c r="AE292" s="35"/>
      <c r="AR292" s="205" t="s">
        <v>184</v>
      </c>
      <c r="AT292" s="205" t="s">
        <v>180</v>
      </c>
      <c r="AU292" s="205" t="s">
        <v>89</v>
      </c>
      <c r="AY292" s="18" t="s">
        <v>177</v>
      </c>
      <c r="BE292" s="206">
        <f t="shared" ref="BE292:BE306" si="54">IF(N292="základní",J292,0)</f>
        <v>0</v>
      </c>
      <c r="BF292" s="206">
        <f t="shared" ref="BF292:BF306" si="55">IF(N292="snížená",J292,0)</f>
        <v>0</v>
      </c>
      <c r="BG292" s="206">
        <f t="shared" ref="BG292:BG306" si="56">IF(N292="zákl. přenesená",J292,0)</f>
        <v>0</v>
      </c>
      <c r="BH292" s="206">
        <f t="shared" ref="BH292:BH306" si="57">IF(N292="sníž. přenesená",J292,0)</f>
        <v>0</v>
      </c>
      <c r="BI292" s="206">
        <f t="shared" ref="BI292:BI306" si="58">IF(N292="nulová",J292,0)</f>
        <v>0</v>
      </c>
      <c r="BJ292" s="18" t="s">
        <v>87</v>
      </c>
      <c r="BK292" s="206">
        <f t="shared" ref="BK292:BK306" si="59">ROUND(I292*H292,2)</f>
        <v>0</v>
      </c>
      <c r="BL292" s="18" t="s">
        <v>184</v>
      </c>
      <c r="BM292" s="205" t="s">
        <v>3768</v>
      </c>
    </row>
    <row r="293" spans="1:65" s="2" customFormat="1" ht="16.5" customHeight="1">
      <c r="A293" s="35"/>
      <c r="B293" s="36"/>
      <c r="C293" s="193" t="s">
        <v>1595</v>
      </c>
      <c r="D293" s="193" t="s">
        <v>180</v>
      </c>
      <c r="E293" s="194" t="s">
        <v>3769</v>
      </c>
      <c r="F293" s="195" t="s">
        <v>3770</v>
      </c>
      <c r="G293" s="196" t="s">
        <v>2076</v>
      </c>
      <c r="H293" s="197">
        <v>6</v>
      </c>
      <c r="I293" s="198"/>
      <c r="J293" s="199">
        <f t="shared" si="50"/>
        <v>0</v>
      </c>
      <c r="K293" s="200"/>
      <c r="L293" s="40"/>
      <c r="M293" s="201" t="s">
        <v>1</v>
      </c>
      <c r="N293" s="202" t="s">
        <v>45</v>
      </c>
      <c r="O293" s="72"/>
      <c r="P293" s="203">
        <f t="shared" si="51"/>
        <v>0</v>
      </c>
      <c r="Q293" s="203">
        <v>0</v>
      </c>
      <c r="R293" s="203">
        <f t="shared" si="52"/>
        <v>0</v>
      </c>
      <c r="S293" s="203">
        <v>0</v>
      </c>
      <c r="T293" s="204">
        <f t="shared" si="53"/>
        <v>0</v>
      </c>
      <c r="U293" s="35"/>
      <c r="V293" s="35"/>
      <c r="W293" s="35"/>
      <c r="X293" s="35"/>
      <c r="Y293" s="35"/>
      <c r="Z293" s="35"/>
      <c r="AA293" s="35"/>
      <c r="AB293" s="35"/>
      <c r="AC293" s="35"/>
      <c r="AD293" s="35"/>
      <c r="AE293" s="35"/>
      <c r="AR293" s="205" t="s">
        <v>184</v>
      </c>
      <c r="AT293" s="205" t="s">
        <v>180</v>
      </c>
      <c r="AU293" s="205" t="s">
        <v>89</v>
      </c>
      <c r="AY293" s="18" t="s">
        <v>177</v>
      </c>
      <c r="BE293" s="206">
        <f t="shared" si="54"/>
        <v>0</v>
      </c>
      <c r="BF293" s="206">
        <f t="shared" si="55"/>
        <v>0</v>
      </c>
      <c r="BG293" s="206">
        <f t="shared" si="56"/>
        <v>0</v>
      </c>
      <c r="BH293" s="206">
        <f t="shared" si="57"/>
        <v>0</v>
      </c>
      <c r="BI293" s="206">
        <f t="shared" si="58"/>
        <v>0</v>
      </c>
      <c r="BJ293" s="18" t="s">
        <v>87</v>
      </c>
      <c r="BK293" s="206">
        <f t="shared" si="59"/>
        <v>0</v>
      </c>
      <c r="BL293" s="18" t="s">
        <v>184</v>
      </c>
      <c r="BM293" s="205" t="s">
        <v>3771</v>
      </c>
    </row>
    <row r="294" spans="1:65" s="2" customFormat="1" ht="16.5" customHeight="1">
      <c r="A294" s="35"/>
      <c r="B294" s="36"/>
      <c r="C294" s="193" t="s">
        <v>1599</v>
      </c>
      <c r="D294" s="193" t="s">
        <v>180</v>
      </c>
      <c r="E294" s="194" t="s">
        <v>3772</v>
      </c>
      <c r="F294" s="195" t="s">
        <v>3773</v>
      </c>
      <c r="G294" s="196" t="s">
        <v>2076</v>
      </c>
      <c r="H294" s="197">
        <v>1</v>
      </c>
      <c r="I294" s="198"/>
      <c r="J294" s="199">
        <f t="shared" si="50"/>
        <v>0</v>
      </c>
      <c r="K294" s="200"/>
      <c r="L294" s="40"/>
      <c r="M294" s="201" t="s">
        <v>1</v>
      </c>
      <c r="N294" s="202" t="s">
        <v>45</v>
      </c>
      <c r="O294" s="72"/>
      <c r="P294" s="203">
        <f t="shared" si="51"/>
        <v>0</v>
      </c>
      <c r="Q294" s="203">
        <v>0</v>
      </c>
      <c r="R294" s="203">
        <f t="shared" si="52"/>
        <v>0</v>
      </c>
      <c r="S294" s="203">
        <v>0</v>
      </c>
      <c r="T294" s="204">
        <f t="shared" si="53"/>
        <v>0</v>
      </c>
      <c r="U294" s="35"/>
      <c r="V294" s="35"/>
      <c r="W294" s="35"/>
      <c r="X294" s="35"/>
      <c r="Y294" s="35"/>
      <c r="Z294" s="35"/>
      <c r="AA294" s="35"/>
      <c r="AB294" s="35"/>
      <c r="AC294" s="35"/>
      <c r="AD294" s="35"/>
      <c r="AE294" s="35"/>
      <c r="AR294" s="205" t="s">
        <v>184</v>
      </c>
      <c r="AT294" s="205" t="s">
        <v>180</v>
      </c>
      <c r="AU294" s="205" t="s">
        <v>89</v>
      </c>
      <c r="AY294" s="18" t="s">
        <v>177</v>
      </c>
      <c r="BE294" s="206">
        <f t="shared" si="54"/>
        <v>0</v>
      </c>
      <c r="BF294" s="206">
        <f t="shared" si="55"/>
        <v>0</v>
      </c>
      <c r="BG294" s="206">
        <f t="shared" si="56"/>
        <v>0</v>
      </c>
      <c r="BH294" s="206">
        <f t="shared" si="57"/>
        <v>0</v>
      </c>
      <c r="BI294" s="206">
        <f t="shared" si="58"/>
        <v>0</v>
      </c>
      <c r="BJ294" s="18" t="s">
        <v>87</v>
      </c>
      <c r="BK294" s="206">
        <f t="shared" si="59"/>
        <v>0</v>
      </c>
      <c r="BL294" s="18" t="s">
        <v>184</v>
      </c>
      <c r="BM294" s="205" t="s">
        <v>3774</v>
      </c>
    </row>
    <row r="295" spans="1:65" s="2" customFormat="1" ht="16.5" customHeight="1">
      <c r="A295" s="35"/>
      <c r="B295" s="36"/>
      <c r="C295" s="193" t="s">
        <v>1603</v>
      </c>
      <c r="D295" s="193" t="s">
        <v>180</v>
      </c>
      <c r="E295" s="194" t="s">
        <v>3775</v>
      </c>
      <c r="F295" s="195" t="s">
        <v>3776</v>
      </c>
      <c r="G295" s="196" t="s">
        <v>2076</v>
      </c>
      <c r="H295" s="197">
        <v>2</v>
      </c>
      <c r="I295" s="198"/>
      <c r="J295" s="199">
        <f t="shared" si="50"/>
        <v>0</v>
      </c>
      <c r="K295" s="200"/>
      <c r="L295" s="40"/>
      <c r="M295" s="201" t="s">
        <v>1</v>
      </c>
      <c r="N295" s="202" t="s">
        <v>45</v>
      </c>
      <c r="O295" s="72"/>
      <c r="P295" s="203">
        <f t="shared" si="51"/>
        <v>0</v>
      </c>
      <c r="Q295" s="203">
        <v>0</v>
      </c>
      <c r="R295" s="203">
        <f t="shared" si="52"/>
        <v>0</v>
      </c>
      <c r="S295" s="203">
        <v>0</v>
      </c>
      <c r="T295" s="204">
        <f t="shared" si="53"/>
        <v>0</v>
      </c>
      <c r="U295" s="35"/>
      <c r="V295" s="35"/>
      <c r="W295" s="35"/>
      <c r="X295" s="35"/>
      <c r="Y295" s="35"/>
      <c r="Z295" s="35"/>
      <c r="AA295" s="35"/>
      <c r="AB295" s="35"/>
      <c r="AC295" s="35"/>
      <c r="AD295" s="35"/>
      <c r="AE295" s="35"/>
      <c r="AR295" s="205" t="s">
        <v>184</v>
      </c>
      <c r="AT295" s="205" t="s">
        <v>180</v>
      </c>
      <c r="AU295" s="205" t="s">
        <v>89</v>
      </c>
      <c r="AY295" s="18" t="s">
        <v>177</v>
      </c>
      <c r="BE295" s="206">
        <f t="shared" si="54"/>
        <v>0</v>
      </c>
      <c r="BF295" s="206">
        <f t="shared" si="55"/>
        <v>0</v>
      </c>
      <c r="BG295" s="206">
        <f t="shared" si="56"/>
        <v>0</v>
      </c>
      <c r="BH295" s="206">
        <f t="shared" si="57"/>
        <v>0</v>
      </c>
      <c r="BI295" s="206">
        <f t="shared" si="58"/>
        <v>0</v>
      </c>
      <c r="BJ295" s="18" t="s">
        <v>87</v>
      </c>
      <c r="BK295" s="206">
        <f t="shared" si="59"/>
        <v>0</v>
      </c>
      <c r="BL295" s="18" t="s">
        <v>184</v>
      </c>
      <c r="BM295" s="205" t="s">
        <v>3777</v>
      </c>
    </row>
    <row r="296" spans="1:65" s="2" customFormat="1" ht="16.5" customHeight="1">
      <c r="A296" s="35"/>
      <c r="B296" s="36"/>
      <c r="C296" s="193" t="s">
        <v>1607</v>
      </c>
      <c r="D296" s="193" t="s">
        <v>180</v>
      </c>
      <c r="E296" s="194" t="s">
        <v>3778</v>
      </c>
      <c r="F296" s="195" t="s">
        <v>3779</v>
      </c>
      <c r="G296" s="196" t="s">
        <v>2076</v>
      </c>
      <c r="H296" s="197">
        <v>1</v>
      </c>
      <c r="I296" s="198"/>
      <c r="J296" s="199">
        <f t="shared" si="50"/>
        <v>0</v>
      </c>
      <c r="K296" s="200"/>
      <c r="L296" s="40"/>
      <c r="M296" s="201" t="s">
        <v>1</v>
      </c>
      <c r="N296" s="202" t="s">
        <v>45</v>
      </c>
      <c r="O296" s="72"/>
      <c r="P296" s="203">
        <f t="shared" si="51"/>
        <v>0</v>
      </c>
      <c r="Q296" s="203">
        <v>0</v>
      </c>
      <c r="R296" s="203">
        <f t="shared" si="52"/>
        <v>0</v>
      </c>
      <c r="S296" s="203">
        <v>0</v>
      </c>
      <c r="T296" s="204">
        <f t="shared" si="53"/>
        <v>0</v>
      </c>
      <c r="U296" s="35"/>
      <c r="V296" s="35"/>
      <c r="W296" s="35"/>
      <c r="X296" s="35"/>
      <c r="Y296" s="35"/>
      <c r="Z296" s="35"/>
      <c r="AA296" s="35"/>
      <c r="AB296" s="35"/>
      <c r="AC296" s="35"/>
      <c r="AD296" s="35"/>
      <c r="AE296" s="35"/>
      <c r="AR296" s="205" t="s">
        <v>184</v>
      </c>
      <c r="AT296" s="205" t="s">
        <v>180</v>
      </c>
      <c r="AU296" s="205" t="s">
        <v>89</v>
      </c>
      <c r="AY296" s="18" t="s">
        <v>177</v>
      </c>
      <c r="BE296" s="206">
        <f t="shared" si="54"/>
        <v>0</v>
      </c>
      <c r="BF296" s="206">
        <f t="shared" si="55"/>
        <v>0</v>
      </c>
      <c r="BG296" s="206">
        <f t="shared" si="56"/>
        <v>0</v>
      </c>
      <c r="BH296" s="206">
        <f t="shared" si="57"/>
        <v>0</v>
      </c>
      <c r="BI296" s="206">
        <f t="shared" si="58"/>
        <v>0</v>
      </c>
      <c r="BJ296" s="18" t="s">
        <v>87</v>
      </c>
      <c r="BK296" s="206">
        <f t="shared" si="59"/>
        <v>0</v>
      </c>
      <c r="BL296" s="18" t="s">
        <v>184</v>
      </c>
      <c r="BM296" s="205" t="s">
        <v>3780</v>
      </c>
    </row>
    <row r="297" spans="1:65" s="2" customFormat="1" ht="16.5" customHeight="1">
      <c r="A297" s="35"/>
      <c r="B297" s="36"/>
      <c r="C297" s="193" t="s">
        <v>1611</v>
      </c>
      <c r="D297" s="193" t="s">
        <v>180</v>
      </c>
      <c r="E297" s="194" t="s">
        <v>3781</v>
      </c>
      <c r="F297" s="195" t="s">
        <v>3782</v>
      </c>
      <c r="G297" s="196" t="s">
        <v>2076</v>
      </c>
      <c r="H297" s="197">
        <v>1</v>
      </c>
      <c r="I297" s="198"/>
      <c r="J297" s="199">
        <f t="shared" si="50"/>
        <v>0</v>
      </c>
      <c r="K297" s="200"/>
      <c r="L297" s="40"/>
      <c r="M297" s="201" t="s">
        <v>1</v>
      </c>
      <c r="N297" s="202" t="s">
        <v>45</v>
      </c>
      <c r="O297" s="72"/>
      <c r="P297" s="203">
        <f t="shared" si="51"/>
        <v>0</v>
      </c>
      <c r="Q297" s="203">
        <v>0</v>
      </c>
      <c r="R297" s="203">
        <f t="shared" si="52"/>
        <v>0</v>
      </c>
      <c r="S297" s="203">
        <v>0</v>
      </c>
      <c r="T297" s="204">
        <f t="shared" si="53"/>
        <v>0</v>
      </c>
      <c r="U297" s="35"/>
      <c r="V297" s="35"/>
      <c r="W297" s="35"/>
      <c r="X297" s="35"/>
      <c r="Y297" s="35"/>
      <c r="Z297" s="35"/>
      <c r="AA297" s="35"/>
      <c r="AB297" s="35"/>
      <c r="AC297" s="35"/>
      <c r="AD297" s="35"/>
      <c r="AE297" s="35"/>
      <c r="AR297" s="205" t="s">
        <v>184</v>
      </c>
      <c r="AT297" s="205" t="s">
        <v>180</v>
      </c>
      <c r="AU297" s="205" t="s">
        <v>89</v>
      </c>
      <c r="AY297" s="18" t="s">
        <v>177</v>
      </c>
      <c r="BE297" s="206">
        <f t="shared" si="54"/>
        <v>0</v>
      </c>
      <c r="BF297" s="206">
        <f t="shared" si="55"/>
        <v>0</v>
      </c>
      <c r="BG297" s="206">
        <f t="shared" si="56"/>
        <v>0</v>
      </c>
      <c r="BH297" s="206">
        <f t="shared" si="57"/>
        <v>0</v>
      </c>
      <c r="BI297" s="206">
        <f t="shared" si="58"/>
        <v>0</v>
      </c>
      <c r="BJ297" s="18" t="s">
        <v>87</v>
      </c>
      <c r="BK297" s="206">
        <f t="shared" si="59"/>
        <v>0</v>
      </c>
      <c r="BL297" s="18" t="s">
        <v>184</v>
      </c>
      <c r="BM297" s="205" t="s">
        <v>3783</v>
      </c>
    </row>
    <row r="298" spans="1:65" s="2" customFormat="1" ht="16.5" customHeight="1">
      <c r="A298" s="35"/>
      <c r="B298" s="36"/>
      <c r="C298" s="193" t="s">
        <v>1615</v>
      </c>
      <c r="D298" s="193" t="s">
        <v>180</v>
      </c>
      <c r="E298" s="194" t="s">
        <v>3784</v>
      </c>
      <c r="F298" s="195" t="s">
        <v>3785</v>
      </c>
      <c r="G298" s="196" t="s">
        <v>251</v>
      </c>
      <c r="H298" s="197">
        <v>8</v>
      </c>
      <c r="I298" s="198"/>
      <c r="J298" s="199">
        <f t="shared" si="50"/>
        <v>0</v>
      </c>
      <c r="K298" s="200"/>
      <c r="L298" s="40"/>
      <c r="M298" s="201" t="s">
        <v>1</v>
      </c>
      <c r="N298" s="202" t="s">
        <v>45</v>
      </c>
      <c r="O298" s="72"/>
      <c r="P298" s="203">
        <f t="shared" si="51"/>
        <v>0</v>
      </c>
      <c r="Q298" s="203">
        <v>0</v>
      </c>
      <c r="R298" s="203">
        <f t="shared" si="52"/>
        <v>0</v>
      </c>
      <c r="S298" s="203">
        <v>0</v>
      </c>
      <c r="T298" s="204">
        <f t="shared" si="53"/>
        <v>0</v>
      </c>
      <c r="U298" s="35"/>
      <c r="V298" s="35"/>
      <c r="W298" s="35"/>
      <c r="X298" s="35"/>
      <c r="Y298" s="35"/>
      <c r="Z298" s="35"/>
      <c r="AA298" s="35"/>
      <c r="AB298" s="35"/>
      <c r="AC298" s="35"/>
      <c r="AD298" s="35"/>
      <c r="AE298" s="35"/>
      <c r="AR298" s="205" t="s">
        <v>184</v>
      </c>
      <c r="AT298" s="205" t="s">
        <v>180</v>
      </c>
      <c r="AU298" s="205" t="s">
        <v>89</v>
      </c>
      <c r="AY298" s="18" t="s">
        <v>177</v>
      </c>
      <c r="BE298" s="206">
        <f t="shared" si="54"/>
        <v>0</v>
      </c>
      <c r="BF298" s="206">
        <f t="shared" si="55"/>
        <v>0</v>
      </c>
      <c r="BG298" s="206">
        <f t="shared" si="56"/>
        <v>0</v>
      </c>
      <c r="BH298" s="206">
        <f t="shared" si="57"/>
        <v>0</v>
      </c>
      <c r="BI298" s="206">
        <f t="shared" si="58"/>
        <v>0</v>
      </c>
      <c r="BJ298" s="18" t="s">
        <v>87</v>
      </c>
      <c r="BK298" s="206">
        <f t="shared" si="59"/>
        <v>0</v>
      </c>
      <c r="BL298" s="18" t="s">
        <v>184</v>
      </c>
      <c r="BM298" s="205" t="s">
        <v>3786</v>
      </c>
    </row>
    <row r="299" spans="1:65" s="2" customFormat="1" ht="16.5" customHeight="1">
      <c r="A299" s="35"/>
      <c r="B299" s="36"/>
      <c r="C299" s="193" t="s">
        <v>1619</v>
      </c>
      <c r="D299" s="193" t="s">
        <v>180</v>
      </c>
      <c r="E299" s="194" t="s">
        <v>3787</v>
      </c>
      <c r="F299" s="195" t="s">
        <v>3788</v>
      </c>
      <c r="G299" s="196" t="s">
        <v>251</v>
      </c>
      <c r="H299" s="197">
        <v>5</v>
      </c>
      <c r="I299" s="198"/>
      <c r="J299" s="199">
        <f t="shared" si="50"/>
        <v>0</v>
      </c>
      <c r="K299" s="200"/>
      <c r="L299" s="40"/>
      <c r="M299" s="201" t="s">
        <v>1</v>
      </c>
      <c r="N299" s="202" t="s">
        <v>45</v>
      </c>
      <c r="O299" s="72"/>
      <c r="P299" s="203">
        <f t="shared" si="51"/>
        <v>0</v>
      </c>
      <c r="Q299" s="203">
        <v>0</v>
      </c>
      <c r="R299" s="203">
        <f t="shared" si="52"/>
        <v>0</v>
      </c>
      <c r="S299" s="203">
        <v>0</v>
      </c>
      <c r="T299" s="204">
        <f t="shared" si="53"/>
        <v>0</v>
      </c>
      <c r="U299" s="35"/>
      <c r="V299" s="35"/>
      <c r="W299" s="35"/>
      <c r="X299" s="35"/>
      <c r="Y299" s="35"/>
      <c r="Z299" s="35"/>
      <c r="AA299" s="35"/>
      <c r="AB299" s="35"/>
      <c r="AC299" s="35"/>
      <c r="AD299" s="35"/>
      <c r="AE299" s="35"/>
      <c r="AR299" s="205" t="s">
        <v>184</v>
      </c>
      <c r="AT299" s="205" t="s">
        <v>180</v>
      </c>
      <c r="AU299" s="205" t="s">
        <v>89</v>
      </c>
      <c r="AY299" s="18" t="s">
        <v>177</v>
      </c>
      <c r="BE299" s="206">
        <f t="shared" si="54"/>
        <v>0</v>
      </c>
      <c r="BF299" s="206">
        <f t="shared" si="55"/>
        <v>0</v>
      </c>
      <c r="BG299" s="206">
        <f t="shared" si="56"/>
        <v>0</v>
      </c>
      <c r="BH299" s="206">
        <f t="shared" si="57"/>
        <v>0</v>
      </c>
      <c r="BI299" s="206">
        <f t="shared" si="58"/>
        <v>0</v>
      </c>
      <c r="BJ299" s="18" t="s">
        <v>87</v>
      </c>
      <c r="BK299" s="206">
        <f t="shared" si="59"/>
        <v>0</v>
      </c>
      <c r="BL299" s="18" t="s">
        <v>184</v>
      </c>
      <c r="BM299" s="205" t="s">
        <v>3789</v>
      </c>
    </row>
    <row r="300" spans="1:65" s="2" customFormat="1" ht="16.5" customHeight="1">
      <c r="A300" s="35"/>
      <c r="B300" s="36"/>
      <c r="C300" s="193" t="s">
        <v>1624</v>
      </c>
      <c r="D300" s="193" t="s">
        <v>180</v>
      </c>
      <c r="E300" s="194" t="s">
        <v>3790</v>
      </c>
      <c r="F300" s="195" t="s">
        <v>3791</v>
      </c>
      <c r="G300" s="196" t="s">
        <v>251</v>
      </c>
      <c r="H300" s="197">
        <v>3</v>
      </c>
      <c r="I300" s="198"/>
      <c r="J300" s="199">
        <f t="shared" si="50"/>
        <v>0</v>
      </c>
      <c r="K300" s="200"/>
      <c r="L300" s="40"/>
      <c r="M300" s="201" t="s">
        <v>1</v>
      </c>
      <c r="N300" s="202" t="s">
        <v>45</v>
      </c>
      <c r="O300" s="72"/>
      <c r="P300" s="203">
        <f t="shared" si="51"/>
        <v>0</v>
      </c>
      <c r="Q300" s="203">
        <v>0</v>
      </c>
      <c r="R300" s="203">
        <f t="shared" si="52"/>
        <v>0</v>
      </c>
      <c r="S300" s="203">
        <v>0</v>
      </c>
      <c r="T300" s="204">
        <f t="shared" si="53"/>
        <v>0</v>
      </c>
      <c r="U300" s="35"/>
      <c r="V300" s="35"/>
      <c r="W300" s="35"/>
      <c r="X300" s="35"/>
      <c r="Y300" s="35"/>
      <c r="Z300" s="35"/>
      <c r="AA300" s="35"/>
      <c r="AB300" s="35"/>
      <c r="AC300" s="35"/>
      <c r="AD300" s="35"/>
      <c r="AE300" s="35"/>
      <c r="AR300" s="205" t="s">
        <v>184</v>
      </c>
      <c r="AT300" s="205" t="s">
        <v>180</v>
      </c>
      <c r="AU300" s="205" t="s">
        <v>89</v>
      </c>
      <c r="AY300" s="18" t="s">
        <v>177</v>
      </c>
      <c r="BE300" s="206">
        <f t="shared" si="54"/>
        <v>0</v>
      </c>
      <c r="BF300" s="206">
        <f t="shared" si="55"/>
        <v>0</v>
      </c>
      <c r="BG300" s="206">
        <f t="shared" si="56"/>
        <v>0</v>
      </c>
      <c r="BH300" s="206">
        <f t="shared" si="57"/>
        <v>0</v>
      </c>
      <c r="BI300" s="206">
        <f t="shared" si="58"/>
        <v>0</v>
      </c>
      <c r="BJ300" s="18" t="s">
        <v>87</v>
      </c>
      <c r="BK300" s="206">
        <f t="shared" si="59"/>
        <v>0</v>
      </c>
      <c r="BL300" s="18" t="s">
        <v>184</v>
      </c>
      <c r="BM300" s="205" t="s">
        <v>3792</v>
      </c>
    </row>
    <row r="301" spans="1:65" s="2" customFormat="1" ht="16.5" customHeight="1">
      <c r="A301" s="35"/>
      <c r="B301" s="36"/>
      <c r="C301" s="193" t="s">
        <v>1629</v>
      </c>
      <c r="D301" s="193" t="s">
        <v>180</v>
      </c>
      <c r="E301" s="194" t="s">
        <v>3793</v>
      </c>
      <c r="F301" s="195" t="s">
        <v>3794</v>
      </c>
      <c r="G301" s="196" t="s">
        <v>251</v>
      </c>
      <c r="H301" s="197">
        <v>0.5</v>
      </c>
      <c r="I301" s="198"/>
      <c r="J301" s="199">
        <f t="shared" si="50"/>
        <v>0</v>
      </c>
      <c r="K301" s="200"/>
      <c r="L301" s="40"/>
      <c r="M301" s="201" t="s">
        <v>1</v>
      </c>
      <c r="N301" s="202" t="s">
        <v>45</v>
      </c>
      <c r="O301" s="72"/>
      <c r="P301" s="203">
        <f t="shared" si="51"/>
        <v>0</v>
      </c>
      <c r="Q301" s="203">
        <v>0</v>
      </c>
      <c r="R301" s="203">
        <f t="shared" si="52"/>
        <v>0</v>
      </c>
      <c r="S301" s="203">
        <v>0</v>
      </c>
      <c r="T301" s="204">
        <f t="shared" si="53"/>
        <v>0</v>
      </c>
      <c r="U301" s="35"/>
      <c r="V301" s="35"/>
      <c r="W301" s="35"/>
      <c r="X301" s="35"/>
      <c r="Y301" s="35"/>
      <c r="Z301" s="35"/>
      <c r="AA301" s="35"/>
      <c r="AB301" s="35"/>
      <c r="AC301" s="35"/>
      <c r="AD301" s="35"/>
      <c r="AE301" s="35"/>
      <c r="AR301" s="205" t="s">
        <v>184</v>
      </c>
      <c r="AT301" s="205" t="s">
        <v>180</v>
      </c>
      <c r="AU301" s="205" t="s">
        <v>89</v>
      </c>
      <c r="AY301" s="18" t="s">
        <v>177</v>
      </c>
      <c r="BE301" s="206">
        <f t="shared" si="54"/>
        <v>0</v>
      </c>
      <c r="BF301" s="206">
        <f t="shared" si="55"/>
        <v>0</v>
      </c>
      <c r="BG301" s="206">
        <f t="shared" si="56"/>
        <v>0</v>
      </c>
      <c r="BH301" s="206">
        <f t="shared" si="57"/>
        <v>0</v>
      </c>
      <c r="BI301" s="206">
        <f t="shared" si="58"/>
        <v>0</v>
      </c>
      <c r="BJ301" s="18" t="s">
        <v>87</v>
      </c>
      <c r="BK301" s="206">
        <f t="shared" si="59"/>
        <v>0</v>
      </c>
      <c r="BL301" s="18" t="s">
        <v>184</v>
      </c>
      <c r="BM301" s="205" t="s">
        <v>3795</v>
      </c>
    </row>
    <row r="302" spans="1:65" s="2" customFormat="1" ht="16.5" customHeight="1">
      <c r="A302" s="35"/>
      <c r="B302" s="36"/>
      <c r="C302" s="193" t="s">
        <v>1640</v>
      </c>
      <c r="D302" s="193" t="s">
        <v>180</v>
      </c>
      <c r="E302" s="194" t="s">
        <v>3796</v>
      </c>
      <c r="F302" s="195" t="s">
        <v>3797</v>
      </c>
      <c r="G302" s="196" t="s">
        <v>251</v>
      </c>
      <c r="H302" s="197">
        <v>3</v>
      </c>
      <c r="I302" s="198"/>
      <c r="J302" s="199">
        <f t="shared" si="50"/>
        <v>0</v>
      </c>
      <c r="K302" s="200"/>
      <c r="L302" s="40"/>
      <c r="M302" s="201" t="s">
        <v>1</v>
      </c>
      <c r="N302" s="202" t="s">
        <v>45</v>
      </c>
      <c r="O302" s="72"/>
      <c r="P302" s="203">
        <f t="shared" si="51"/>
        <v>0</v>
      </c>
      <c r="Q302" s="203">
        <v>0</v>
      </c>
      <c r="R302" s="203">
        <f t="shared" si="52"/>
        <v>0</v>
      </c>
      <c r="S302" s="203">
        <v>0</v>
      </c>
      <c r="T302" s="204">
        <f t="shared" si="53"/>
        <v>0</v>
      </c>
      <c r="U302" s="35"/>
      <c r="V302" s="35"/>
      <c r="W302" s="35"/>
      <c r="X302" s="35"/>
      <c r="Y302" s="35"/>
      <c r="Z302" s="35"/>
      <c r="AA302" s="35"/>
      <c r="AB302" s="35"/>
      <c r="AC302" s="35"/>
      <c r="AD302" s="35"/>
      <c r="AE302" s="35"/>
      <c r="AR302" s="205" t="s">
        <v>184</v>
      </c>
      <c r="AT302" s="205" t="s">
        <v>180</v>
      </c>
      <c r="AU302" s="205" t="s">
        <v>89</v>
      </c>
      <c r="AY302" s="18" t="s">
        <v>177</v>
      </c>
      <c r="BE302" s="206">
        <f t="shared" si="54"/>
        <v>0</v>
      </c>
      <c r="BF302" s="206">
        <f t="shared" si="55"/>
        <v>0</v>
      </c>
      <c r="BG302" s="206">
        <f t="shared" si="56"/>
        <v>0</v>
      </c>
      <c r="BH302" s="206">
        <f t="shared" si="57"/>
        <v>0</v>
      </c>
      <c r="BI302" s="206">
        <f t="shared" si="58"/>
        <v>0</v>
      </c>
      <c r="BJ302" s="18" t="s">
        <v>87</v>
      </c>
      <c r="BK302" s="206">
        <f t="shared" si="59"/>
        <v>0</v>
      </c>
      <c r="BL302" s="18" t="s">
        <v>184</v>
      </c>
      <c r="BM302" s="205" t="s">
        <v>3798</v>
      </c>
    </row>
    <row r="303" spans="1:65" s="2" customFormat="1" ht="24.2" customHeight="1">
      <c r="A303" s="35"/>
      <c r="B303" s="36"/>
      <c r="C303" s="193" t="s">
        <v>1644</v>
      </c>
      <c r="D303" s="193" t="s">
        <v>180</v>
      </c>
      <c r="E303" s="194" t="s">
        <v>3799</v>
      </c>
      <c r="F303" s="195" t="s">
        <v>3800</v>
      </c>
      <c r="G303" s="196" t="s">
        <v>572</v>
      </c>
      <c r="H303" s="197">
        <v>1</v>
      </c>
      <c r="I303" s="198"/>
      <c r="J303" s="199">
        <f t="shared" si="50"/>
        <v>0</v>
      </c>
      <c r="K303" s="200"/>
      <c r="L303" s="40"/>
      <c r="M303" s="201" t="s">
        <v>1</v>
      </c>
      <c r="N303" s="202" t="s">
        <v>45</v>
      </c>
      <c r="O303" s="72"/>
      <c r="P303" s="203">
        <f t="shared" si="51"/>
        <v>0</v>
      </c>
      <c r="Q303" s="203">
        <v>0</v>
      </c>
      <c r="R303" s="203">
        <f t="shared" si="52"/>
        <v>0</v>
      </c>
      <c r="S303" s="203">
        <v>0</v>
      </c>
      <c r="T303" s="204">
        <f t="shared" si="53"/>
        <v>0</v>
      </c>
      <c r="U303" s="35"/>
      <c r="V303" s="35"/>
      <c r="W303" s="35"/>
      <c r="X303" s="35"/>
      <c r="Y303" s="35"/>
      <c r="Z303" s="35"/>
      <c r="AA303" s="35"/>
      <c r="AB303" s="35"/>
      <c r="AC303" s="35"/>
      <c r="AD303" s="35"/>
      <c r="AE303" s="35"/>
      <c r="AR303" s="205" t="s">
        <v>184</v>
      </c>
      <c r="AT303" s="205" t="s">
        <v>180</v>
      </c>
      <c r="AU303" s="205" t="s">
        <v>89</v>
      </c>
      <c r="AY303" s="18" t="s">
        <v>177</v>
      </c>
      <c r="BE303" s="206">
        <f t="shared" si="54"/>
        <v>0</v>
      </c>
      <c r="BF303" s="206">
        <f t="shared" si="55"/>
        <v>0</v>
      </c>
      <c r="BG303" s="206">
        <f t="shared" si="56"/>
        <v>0</v>
      </c>
      <c r="BH303" s="206">
        <f t="shared" si="57"/>
        <v>0</v>
      </c>
      <c r="BI303" s="206">
        <f t="shared" si="58"/>
        <v>0</v>
      </c>
      <c r="BJ303" s="18" t="s">
        <v>87</v>
      </c>
      <c r="BK303" s="206">
        <f t="shared" si="59"/>
        <v>0</v>
      </c>
      <c r="BL303" s="18" t="s">
        <v>184</v>
      </c>
      <c r="BM303" s="205" t="s">
        <v>3801</v>
      </c>
    </row>
    <row r="304" spans="1:65" s="2" customFormat="1" ht="16.5" customHeight="1">
      <c r="A304" s="35"/>
      <c r="B304" s="36"/>
      <c r="C304" s="193" t="s">
        <v>1648</v>
      </c>
      <c r="D304" s="193" t="s">
        <v>180</v>
      </c>
      <c r="E304" s="194" t="s">
        <v>3802</v>
      </c>
      <c r="F304" s="195" t="s">
        <v>3803</v>
      </c>
      <c r="G304" s="196" t="s">
        <v>2076</v>
      </c>
      <c r="H304" s="197">
        <v>1</v>
      </c>
      <c r="I304" s="198"/>
      <c r="J304" s="199">
        <f t="shared" si="50"/>
        <v>0</v>
      </c>
      <c r="K304" s="200"/>
      <c r="L304" s="40"/>
      <c r="M304" s="201" t="s">
        <v>1</v>
      </c>
      <c r="N304" s="202" t="s">
        <v>45</v>
      </c>
      <c r="O304" s="72"/>
      <c r="P304" s="203">
        <f t="shared" si="51"/>
        <v>0</v>
      </c>
      <c r="Q304" s="203">
        <v>0</v>
      </c>
      <c r="R304" s="203">
        <f t="shared" si="52"/>
        <v>0</v>
      </c>
      <c r="S304" s="203">
        <v>0</v>
      </c>
      <c r="T304" s="204">
        <f t="shared" si="53"/>
        <v>0</v>
      </c>
      <c r="U304" s="35"/>
      <c r="V304" s="35"/>
      <c r="W304" s="35"/>
      <c r="X304" s="35"/>
      <c r="Y304" s="35"/>
      <c r="Z304" s="35"/>
      <c r="AA304" s="35"/>
      <c r="AB304" s="35"/>
      <c r="AC304" s="35"/>
      <c r="AD304" s="35"/>
      <c r="AE304" s="35"/>
      <c r="AR304" s="205" t="s">
        <v>184</v>
      </c>
      <c r="AT304" s="205" t="s">
        <v>180</v>
      </c>
      <c r="AU304" s="205" t="s">
        <v>89</v>
      </c>
      <c r="AY304" s="18" t="s">
        <v>177</v>
      </c>
      <c r="BE304" s="206">
        <f t="shared" si="54"/>
        <v>0</v>
      </c>
      <c r="BF304" s="206">
        <f t="shared" si="55"/>
        <v>0</v>
      </c>
      <c r="BG304" s="206">
        <f t="shared" si="56"/>
        <v>0</v>
      </c>
      <c r="BH304" s="206">
        <f t="shared" si="57"/>
        <v>0</v>
      </c>
      <c r="BI304" s="206">
        <f t="shared" si="58"/>
        <v>0</v>
      </c>
      <c r="BJ304" s="18" t="s">
        <v>87</v>
      </c>
      <c r="BK304" s="206">
        <f t="shared" si="59"/>
        <v>0</v>
      </c>
      <c r="BL304" s="18" t="s">
        <v>184</v>
      </c>
      <c r="BM304" s="205" t="s">
        <v>3804</v>
      </c>
    </row>
    <row r="305" spans="1:65" s="2" customFormat="1" ht="16.5" customHeight="1">
      <c r="A305" s="35"/>
      <c r="B305" s="36"/>
      <c r="C305" s="193" t="s">
        <v>1650</v>
      </c>
      <c r="D305" s="193" t="s">
        <v>180</v>
      </c>
      <c r="E305" s="194" t="s">
        <v>3805</v>
      </c>
      <c r="F305" s="195" t="s">
        <v>2344</v>
      </c>
      <c r="G305" s="196" t="s">
        <v>572</v>
      </c>
      <c r="H305" s="197">
        <v>1</v>
      </c>
      <c r="I305" s="198"/>
      <c r="J305" s="199">
        <f t="shared" si="50"/>
        <v>0</v>
      </c>
      <c r="K305" s="200"/>
      <c r="L305" s="40"/>
      <c r="M305" s="201" t="s">
        <v>1</v>
      </c>
      <c r="N305" s="202" t="s">
        <v>45</v>
      </c>
      <c r="O305" s="72"/>
      <c r="P305" s="203">
        <f t="shared" si="51"/>
        <v>0</v>
      </c>
      <c r="Q305" s="203">
        <v>0</v>
      </c>
      <c r="R305" s="203">
        <f t="shared" si="52"/>
        <v>0</v>
      </c>
      <c r="S305" s="203">
        <v>0</v>
      </c>
      <c r="T305" s="204">
        <f t="shared" si="53"/>
        <v>0</v>
      </c>
      <c r="U305" s="35"/>
      <c r="V305" s="35"/>
      <c r="W305" s="35"/>
      <c r="X305" s="35"/>
      <c r="Y305" s="35"/>
      <c r="Z305" s="35"/>
      <c r="AA305" s="35"/>
      <c r="AB305" s="35"/>
      <c r="AC305" s="35"/>
      <c r="AD305" s="35"/>
      <c r="AE305" s="35"/>
      <c r="AR305" s="205" t="s">
        <v>184</v>
      </c>
      <c r="AT305" s="205" t="s">
        <v>180</v>
      </c>
      <c r="AU305" s="205" t="s">
        <v>89</v>
      </c>
      <c r="AY305" s="18" t="s">
        <v>177</v>
      </c>
      <c r="BE305" s="206">
        <f t="shared" si="54"/>
        <v>0</v>
      </c>
      <c r="BF305" s="206">
        <f t="shared" si="55"/>
        <v>0</v>
      </c>
      <c r="BG305" s="206">
        <f t="shared" si="56"/>
        <v>0</v>
      </c>
      <c r="BH305" s="206">
        <f t="shared" si="57"/>
        <v>0</v>
      </c>
      <c r="BI305" s="206">
        <f t="shared" si="58"/>
        <v>0</v>
      </c>
      <c r="BJ305" s="18" t="s">
        <v>87</v>
      </c>
      <c r="BK305" s="206">
        <f t="shared" si="59"/>
        <v>0</v>
      </c>
      <c r="BL305" s="18" t="s">
        <v>184</v>
      </c>
      <c r="BM305" s="205" t="s">
        <v>3806</v>
      </c>
    </row>
    <row r="306" spans="1:65" s="2" customFormat="1" ht="16.5" customHeight="1">
      <c r="A306" s="35"/>
      <c r="B306" s="36"/>
      <c r="C306" s="193" t="s">
        <v>1654</v>
      </c>
      <c r="D306" s="193" t="s">
        <v>180</v>
      </c>
      <c r="E306" s="194" t="s">
        <v>3807</v>
      </c>
      <c r="F306" s="195" t="s">
        <v>3414</v>
      </c>
      <c r="G306" s="196" t="s">
        <v>651</v>
      </c>
      <c r="H306" s="197">
        <v>10</v>
      </c>
      <c r="I306" s="198"/>
      <c r="J306" s="199">
        <f t="shared" si="50"/>
        <v>0</v>
      </c>
      <c r="K306" s="200"/>
      <c r="L306" s="40"/>
      <c r="M306" s="201" t="s">
        <v>1</v>
      </c>
      <c r="N306" s="202" t="s">
        <v>45</v>
      </c>
      <c r="O306" s="72"/>
      <c r="P306" s="203">
        <f t="shared" si="51"/>
        <v>0</v>
      </c>
      <c r="Q306" s="203">
        <v>0</v>
      </c>
      <c r="R306" s="203">
        <f t="shared" si="52"/>
        <v>0</v>
      </c>
      <c r="S306" s="203">
        <v>0</v>
      </c>
      <c r="T306" s="204">
        <f t="shared" si="53"/>
        <v>0</v>
      </c>
      <c r="U306" s="35"/>
      <c r="V306" s="35"/>
      <c r="W306" s="35"/>
      <c r="X306" s="35"/>
      <c r="Y306" s="35"/>
      <c r="Z306" s="35"/>
      <c r="AA306" s="35"/>
      <c r="AB306" s="35"/>
      <c r="AC306" s="35"/>
      <c r="AD306" s="35"/>
      <c r="AE306" s="35"/>
      <c r="AR306" s="205" t="s">
        <v>184</v>
      </c>
      <c r="AT306" s="205" t="s">
        <v>180</v>
      </c>
      <c r="AU306" s="205" t="s">
        <v>89</v>
      </c>
      <c r="AY306" s="18" t="s">
        <v>177</v>
      </c>
      <c r="BE306" s="206">
        <f t="shared" si="54"/>
        <v>0</v>
      </c>
      <c r="BF306" s="206">
        <f t="shared" si="55"/>
        <v>0</v>
      </c>
      <c r="BG306" s="206">
        <f t="shared" si="56"/>
        <v>0</v>
      </c>
      <c r="BH306" s="206">
        <f t="shared" si="57"/>
        <v>0</v>
      </c>
      <c r="BI306" s="206">
        <f t="shared" si="58"/>
        <v>0</v>
      </c>
      <c r="BJ306" s="18" t="s">
        <v>87</v>
      </c>
      <c r="BK306" s="206">
        <f t="shared" si="59"/>
        <v>0</v>
      </c>
      <c r="BL306" s="18" t="s">
        <v>184</v>
      </c>
      <c r="BM306" s="205" t="s">
        <v>3808</v>
      </c>
    </row>
    <row r="307" spans="1:65" s="12" customFormat="1" ht="22.9" customHeight="1">
      <c r="B307" s="177"/>
      <c r="C307" s="178"/>
      <c r="D307" s="179" t="s">
        <v>79</v>
      </c>
      <c r="E307" s="191" t="s">
        <v>3809</v>
      </c>
      <c r="F307" s="191" t="s">
        <v>3810</v>
      </c>
      <c r="G307" s="178"/>
      <c r="H307" s="178"/>
      <c r="I307" s="181"/>
      <c r="J307" s="192">
        <f>BK307</f>
        <v>0</v>
      </c>
      <c r="K307" s="178"/>
      <c r="L307" s="183"/>
      <c r="M307" s="184"/>
      <c r="N307" s="185"/>
      <c r="O307" s="185"/>
      <c r="P307" s="186">
        <f>SUM(P308:P321)</f>
        <v>0</v>
      </c>
      <c r="Q307" s="185"/>
      <c r="R307" s="186">
        <f>SUM(R308:R321)</f>
        <v>0</v>
      </c>
      <c r="S307" s="185"/>
      <c r="T307" s="187">
        <f>SUM(T308:T321)</f>
        <v>0</v>
      </c>
      <c r="AR307" s="188" t="s">
        <v>87</v>
      </c>
      <c r="AT307" s="189" t="s">
        <v>79</v>
      </c>
      <c r="AU307" s="189" t="s">
        <v>87</v>
      </c>
      <c r="AY307" s="188" t="s">
        <v>177</v>
      </c>
      <c r="BK307" s="190">
        <f>SUM(BK308:BK321)</f>
        <v>0</v>
      </c>
    </row>
    <row r="308" spans="1:65" s="2" customFormat="1" ht="33" customHeight="1">
      <c r="A308" s="35"/>
      <c r="B308" s="36"/>
      <c r="C308" s="193" t="s">
        <v>1656</v>
      </c>
      <c r="D308" s="193" t="s">
        <v>180</v>
      </c>
      <c r="E308" s="194" t="s">
        <v>3811</v>
      </c>
      <c r="F308" s="195" t="s">
        <v>3767</v>
      </c>
      <c r="G308" s="196" t="s">
        <v>2076</v>
      </c>
      <c r="H308" s="197">
        <v>1</v>
      </c>
      <c r="I308" s="198"/>
      <c r="J308" s="199">
        <f t="shared" ref="J308:J321" si="60">ROUND(I308*H308,2)</f>
        <v>0</v>
      </c>
      <c r="K308" s="200"/>
      <c r="L308" s="40"/>
      <c r="M308" s="201" t="s">
        <v>1</v>
      </c>
      <c r="N308" s="202" t="s">
        <v>45</v>
      </c>
      <c r="O308" s="72"/>
      <c r="P308" s="203">
        <f t="shared" ref="P308:P321" si="61">O308*H308</f>
        <v>0</v>
      </c>
      <c r="Q308" s="203">
        <v>0</v>
      </c>
      <c r="R308" s="203">
        <f t="shared" ref="R308:R321" si="62">Q308*H308</f>
        <v>0</v>
      </c>
      <c r="S308" s="203">
        <v>0</v>
      </c>
      <c r="T308" s="204">
        <f t="shared" ref="T308:T321" si="63">S308*H308</f>
        <v>0</v>
      </c>
      <c r="U308" s="35"/>
      <c r="V308" s="35"/>
      <c r="W308" s="35"/>
      <c r="X308" s="35"/>
      <c r="Y308" s="35"/>
      <c r="Z308" s="35"/>
      <c r="AA308" s="35"/>
      <c r="AB308" s="35"/>
      <c r="AC308" s="35"/>
      <c r="AD308" s="35"/>
      <c r="AE308" s="35"/>
      <c r="AR308" s="205" t="s">
        <v>184</v>
      </c>
      <c r="AT308" s="205" t="s">
        <v>180</v>
      </c>
      <c r="AU308" s="205" t="s">
        <v>89</v>
      </c>
      <c r="AY308" s="18" t="s">
        <v>177</v>
      </c>
      <c r="BE308" s="206">
        <f t="shared" ref="BE308:BE321" si="64">IF(N308="základní",J308,0)</f>
        <v>0</v>
      </c>
      <c r="BF308" s="206">
        <f t="shared" ref="BF308:BF321" si="65">IF(N308="snížená",J308,0)</f>
        <v>0</v>
      </c>
      <c r="BG308" s="206">
        <f t="shared" ref="BG308:BG321" si="66">IF(N308="zákl. přenesená",J308,0)</f>
        <v>0</v>
      </c>
      <c r="BH308" s="206">
        <f t="shared" ref="BH308:BH321" si="67">IF(N308="sníž. přenesená",J308,0)</f>
        <v>0</v>
      </c>
      <c r="BI308" s="206">
        <f t="shared" ref="BI308:BI321" si="68">IF(N308="nulová",J308,0)</f>
        <v>0</v>
      </c>
      <c r="BJ308" s="18" t="s">
        <v>87</v>
      </c>
      <c r="BK308" s="206">
        <f t="shared" ref="BK308:BK321" si="69">ROUND(I308*H308,2)</f>
        <v>0</v>
      </c>
      <c r="BL308" s="18" t="s">
        <v>184</v>
      </c>
      <c r="BM308" s="205" t="s">
        <v>3812</v>
      </c>
    </row>
    <row r="309" spans="1:65" s="2" customFormat="1" ht="16.5" customHeight="1">
      <c r="A309" s="35"/>
      <c r="B309" s="36"/>
      <c r="C309" s="193" t="s">
        <v>1660</v>
      </c>
      <c r="D309" s="193" t="s">
        <v>180</v>
      </c>
      <c r="E309" s="194" t="s">
        <v>3813</v>
      </c>
      <c r="F309" s="195" t="s">
        <v>3770</v>
      </c>
      <c r="G309" s="196" t="s">
        <v>2076</v>
      </c>
      <c r="H309" s="197">
        <v>7</v>
      </c>
      <c r="I309" s="198"/>
      <c r="J309" s="199">
        <f t="shared" si="60"/>
        <v>0</v>
      </c>
      <c r="K309" s="200"/>
      <c r="L309" s="40"/>
      <c r="M309" s="201" t="s">
        <v>1</v>
      </c>
      <c r="N309" s="202" t="s">
        <v>45</v>
      </c>
      <c r="O309" s="72"/>
      <c r="P309" s="203">
        <f t="shared" si="61"/>
        <v>0</v>
      </c>
      <c r="Q309" s="203">
        <v>0</v>
      </c>
      <c r="R309" s="203">
        <f t="shared" si="62"/>
        <v>0</v>
      </c>
      <c r="S309" s="203">
        <v>0</v>
      </c>
      <c r="T309" s="204">
        <f t="shared" si="63"/>
        <v>0</v>
      </c>
      <c r="U309" s="35"/>
      <c r="V309" s="35"/>
      <c r="W309" s="35"/>
      <c r="X309" s="35"/>
      <c r="Y309" s="35"/>
      <c r="Z309" s="35"/>
      <c r="AA309" s="35"/>
      <c r="AB309" s="35"/>
      <c r="AC309" s="35"/>
      <c r="AD309" s="35"/>
      <c r="AE309" s="35"/>
      <c r="AR309" s="205" t="s">
        <v>184</v>
      </c>
      <c r="AT309" s="205" t="s">
        <v>180</v>
      </c>
      <c r="AU309" s="205" t="s">
        <v>89</v>
      </c>
      <c r="AY309" s="18" t="s">
        <v>177</v>
      </c>
      <c r="BE309" s="206">
        <f t="shared" si="64"/>
        <v>0</v>
      </c>
      <c r="BF309" s="206">
        <f t="shared" si="65"/>
        <v>0</v>
      </c>
      <c r="BG309" s="206">
        <f t="shared" si="66"/>
        <v>0</v>
      </c>
      <c r="BH309" s="206">
        <f t="shared" si="67"/>
        <v>0</v>
      </c>
      <c r="BI309" s="206">
        <f t="shared" si="68"/>
        <v>0</v>
      </c>
      <c r="BJ309" s="18" t="s">
        <v>87</v>
      </c>
      <c r="BK309" s="206">
        <f t="shared" si="69"/>
        <v>0</v>
      </c>
      <c r="BL309" s="18" t="s">
        <v>184</v>
      </c>
      <c r="BM309" s="205" t="s">
        <v>3814</v>
      </c>
    </row>
    <row r="310" spans="1:65" s="2" customFormat="1" ht="16.5" customHeight="1">
      <c r="A310" s="35"/>
      <c r="B310" s="36"/>
      <c r="C310" s="193" t="s">
        <v>1664</v>
      </c>
      <c r="D310" s="193" t="s">
        <v>180</v>
      </c>
      <c r="E310" s="194" t="s">
        <v>3815</v>
      </c>
      <c r="F310" s="195" t="s">
        <v>3776</v>
      </c>
      <c r="G310" s="196" t="s">
        <v>2076</v>
      </c>
      <c r="H310" s="197">
        <v>2</v>
      </c>
      <c r="I310" s="198"/>
      <c r="J310" s="199">
        <f t="shared" si="60"/>
        <v>0</v>
      </c>
      <c r="K310" s="200"/>
      <c r="L310" s="40"/>
      <c r="M310" s="201" t="s">
        <v>1</v>
      </c>
      <c r="N310" s="202" t="s">
        <v>45</v>
      </c>
      <c r="O310" s="72"/>
      <c r="P310" s="203">
        <f t="shared" si="61"/>
        <v>0</v>
      </c>
      <c r="Q310" s="203">
        <v>0</v>
      </c>
      <c r="R310" s="203">
        <f t="shared" si="62"/>
        <v>0</v>
      </c>
      <c r="S310" s="203">
        <v>0</v>
      </c>
      <c r="T310" s="204">
        <f t="shared" si="63"/>
        <v>0</v>
      </c>
      <c r="U310" s="35"/>
      <c r="V310" s="35"/>
      <c r="W310" s="35"/>
      <c r="X310" s="35"/>
      <c r="Y310" s="35"/>
      <c r="Z310" s="35"/>
      <c r="AA310" s="35"/>
      <c r="AB310" s="35"/>
      <c r="AC310" s="35"/>
      <c r="AD310" s="35"/>
      <c r="AE310" s="35"/>
      <c r="AR310" s="205" t="s">
        <v>184</v>
      </c>
      <c r="AT310" s="205" t="s">
        <v>180</v>
      </c>
      <c r="AU310" s="205" t="s">
        <v>89</v>
      </c>
      <c r="AY310" s="18" t="s">
        <v>177</v>
      </c>
      <c r="BE310" s="206">
        <f t="shared" si="64"/>
        <v>0</v>
      </c>
      <c r="BF310" s="206">
        <f t="shared" si="65"/>
        <v>0</v>
      </c>
      <c r="BG310" s="206">
        <f t="shared" si="66"/>
        <v>0</v>
      </c>
      <c r="BH310" s="206">
        <f t="shared" si="67"/>
        <v>0</v>
      </c>
      <c r="BI310" s="206">
        <f t="shared" si="68"/>
        <v>0</v>
      </c>
      <c r="BJ310" s="18" t="s">
        <v>87</v>
      </c>
      <c r="BK310" s="206">
        <f t="shared" si="69"/>
        <v>0</v>
      </c>
      <c r="BL310" s="18" t="s">
        <v>184</v>
      </c>
      <c r="BM310" s="205" t="s">
        <v>3816</v>
      </c>
    </row>
    <row r="311" spans="1:65" s="2" customFormat="1" ht="16.5" customHeight="1">
      <c r="A311" s="35"/>
      <c r="B311" s="36"/>
      <c r="C311" s="193" t="s">
        <v>1668</v>
      </c>
      <c r="D311" s="193" t="s">
        <v>180</v>
      </c>
      <c r="E311" s="194" t="s">
        <v>3817</v>
      </c>
      <c r="F311" s="195" t="s">
        <v>3779</v>
      </c>
      <c r="G311" s="196" t="s">
        <v>2076</v>
      </c>
      <c r="H311" s="197">
        <v>1</v>
      </c>
      <c r="I311" s="198"/>
      <c r="J311" s="199">
        <f t="shared" si="60"/>
        <v>0</v>
      </c>
      <c r="K311" s="200"/>
      <c r="L311" s="40"/>
      <c r="M311" s="201" t="s">
        <v>1</v>
      </c>
      <c r="N311" s="202" t="s">
        <v>45</v>
      </c>
      <c r="O311" s="72"/>
      <c r="P311" s="203">
        <f t="shared" si="61"/>
        <v>0</v>
      </c>
      <c r="Q311" s="203">
        <v>0</v>
      </c>
      <c r="R311" s="203">
        <f t="shared" si="62"/>
        <v>0</v>
      </c>
      <c r="S311" s="203">
        <v>0</v>
      </c>
      <c r="T311" s="204">
        <f t="shared" si="63"/>
        <v>0</v>
      </c>
      <c r="U311" s="35"/>
      <c r="V311" s="35"/>
      <c r="W311" s="35"/>
      <c r="X311" s="35"/>
      <c r="Y311" s="35"/>
      <c r="Z311" s="35"/>
      <c r="AA311" s="35"/>
      <c r="AB311" s="35"/>
      <c r="AC311" s="35"/>
      <c r="AD311" s="35"/>
      <c r="AE311" s="35"/>
      <c r="AR311" s="205" t="s">
        <v>184</v>
      </c>
      <c r="AT311" s="205" t="s">
        <v>180</v>
      </c>
      <c r="AU311" s="205" t="s">
        <v>89</v>
      </c>
      <c r="AY311" s="18" t="s">
        <v>177</v>
      </c>
      <c r="BE311" s="206">
        <f t="shared" si="64"/>
        <v>0</v>
      </c>
      <c r="BF311" s="206">
        <f t="shared" si="65"/>
        <v>0</v>
      </c>
      <c r="BG311" s="206">
        <f t="shared" si="66"/>
        <v>0</v>
      </c>
      <c r="BH311" s="206">
        <f t="shared" si="67"/>
        <v>0</v>
      </c>
      <c r="BI311" s="206">
        <f t="shared" si="68"/>
        <v>0</v>
      </c>
      <c r="BJ311" s="18" t="s">
        <v>87</v>
      </c>
      <c r="BK311" s="206">
        <f t="shared" si="69"/>
        <v>0</v>
      </c>
      <c r="BL311" s="18" t="s">
        <v>184</v>
      </c>
      <c r="BM311" s="205" t="s">
        <v>3818</v>
      </c>
    </row>
    <row r="312" spans="1:65" s="2" customFormat="1" ht="16.5" customHeight="1">
      <c r="A312" s="35"/>
      <c r="B312" s="36"/>
      <c r="C312" s="193" t="s">
        <v>1673</v>
      </c>
      <c r="D312" s="193" t="s">
        <v>180</v>
      </c>
      <c r="E312" s="194" t="s">
        <v>3819</v>
      </c>
      <c r="F312" s="195" t="s">
        <v>3782</v>
      </c>
      <c r="G312" s="196" t="s">
        <v>2076</v>
      </c>
      <c r="H312" s="197">
        <v>1</v>
      </c>
      <c r="I312" s="198"/>
      <c r="J312" s="199">
        <f t="shared" si="60"/>
        <v>0</v>
      </c>
      <c r="K312" s="200"/>
      <c r="L312" s="40"/>
      <c r="M312" s="201" t="s">
        <v>1</v>
      </c>
      <c r="N312" s="202" t="s">
        <v>45</v>
      </c>
      <c r="O312" s="72"/>
      <c r="P312" s="203">
        <f t="shared" si="61"/>
        <v>0</v>
      </c>
      <c r="Q312" s="203">
        <v>0</v>
      </c>
      <c r="R312" s="203">
        <f t="shared" si="62"/>
        <v>0</v>
      </c>
      <c r="S312" s="203">
        <v>0</v>
      </c>
      <c r="T312" s="204">
        <f t="shared" si="63"/>
        <v>0</v>
      </c>
      <c r="U312" s="35"/>
      <c r="V312" s="35"/>
      <c r="W312" s="35"/>
      <c r="X312" s="35"/>
      <c r="Y312" s="35"/>
      <c r="Z312" s="35"/>
      <c r="AA312" s="35"/>
      <c r="AB312" s="35"/>
      <c r="AC312" s="35"/>
      <c r="AD312" s="35"/>
      <c r="AE312" s="35"/>
      <c r="AR312" s="205" t="s">
        <v>184</v>
      </c>
      <c r="AT312" s="205" t="s">
        <v>180</v>
      </c>
      <c r="AU312" s="205" t="s">
        <v>89</v>
      </c>
      <c r="AY312" s="18" t="s">
        <v>177</v>
      </c>
      <c r="BE312" s="206">
        <f t="shared" si="64"/>
        <v>0</v>
      </c>
      <c r="BF312" s="206">
        <f t="shared" si="65"/>
        <v>0</v>
      </c>
      <c r="BG312" s="206">
        <f t="shared" si="66"/>
        <v>0</v>
      </c>
      <c r="BH312" s="206">
        <f t="shared" si="67"/>
        <v>0</v>
      </c>
      <c r="BI312" s="206">
        <f t="shared" si="68"/>
        <v>0</v>
      </c>
      <c r="BJ312" s="18" t="s">
        <v>87</v>
      </c>
      <c r="BK312" s="206">
        <f t="shared" si="69"/>
        <v>0</v>
      </c>
      <c r="BL312" s="18" t="s">
        <v>184</v>
      </c>
      <c r="BM312" s="205" t="s">
        <v>3820</v>
      </c>
    </row>
    <row r="313" spans="1:65" s="2" customFormat="1" ht="16.5" customHeight="1">
      <c r="A313" s="35"/>
      <c r="B313" s="36"/>
      <c r="C313" s="193" t="s">
        <v>1677</v>
      </c>
      <c r="D313" s="193" t="s">
        <v>180</v>
      </c>
      <c r="E313" s="194" t="s">
        <v>3821</v>
      </c>
      <c r="F313" s="195" t="s">
        <v>3822</v>
      </c>
      <c r="G313" s="196" t="s">
        <v>251</v>
      </c>
      <c r="H313" s="197">
        <v>3</v>
      </c>
      <c r="I313" s="198"/>
      <c r="J313" s="199">
        <f t="shared" si="60"/>
        <v>0</v>
      </c>
      <c r="K313" s="200"/>
      <c r="L313" s="40"/>
      <c r="M313" s="201" t="s">
        <v>1</v>
      </c>
      <c r="N313" s="202" t="s">
        <v>45</v>
      </c>
      <c r="O313" s="72"/>
      <c r="P313" s="203">
        <f t="shared" si="61"/>
        <v>0</v>
      </c>
      <c r="Q313" s="203">
        <v>0</v>
      </c>
      <c r="R313" s="203">
        <f t="shared" si="62"/>
        <v>0</v>
      </c>
      <c r="S313" s="203">
        <v>0</v>
      </c>
      <c r="T313" s="204">
        <f t="shared" si="63"/>
        <v>0</v>
      </c>
      <c r="U313" s="35"/>
      <c r="V313" s="35"/>
      <c r="W313" s="35"/>
      <c r="X313" s="35"/>
      <c r="Y313" s="35"/>
      <c r="Z313" s="35"/>
      <c r="AA313" s="35"/>
      <c r="AB313" s="35"/>
      <c r="AC313" s="35"/>
      <c r="AD313" s="35"/>
      <c r="AE313" s="35"/>
      <c r="AR313" s="205" t="s">
        <v>184</v>
      </c>
      <c r="AT313" s="205" t="s">
        <v>180</v>
      </c>
      <c r="AU313" s="205" t="s">
        <v>89</v>
      </c>
      <c r="AY313" s="18" t="s">
        <v>177</v>
      </c>
      <c r="BE313" s="206">
        <f t="shared" si="64"/>
        <v>0</v>
      </c>
      <c r="BF313" s="206">
        <f t="shared" si="65"/>
        <v>0</v>
      </c>
      <c r="BG313" s="206">
        <f t="shared" si="66"/>
        <v>0</v>
      </c>
      <c r="BH313" s="206">
        <f t="shared" si="67"/>
        <v>0</v>
      </c>
      <c r="BI313" s="206">
        <f t="shared" si="68"/>
        <v>0</v>
      </c>
      <c r="BJ313" s="18" t="s">
        <v>87</v>
      </c>
      <c r="BK313" s="206">
        <f t="shared" si="69"/>
        <v>0</v>
      </c>
      <c r="BL313" s="18" t="s">
        <v>184</v>
      </c>
      <c r="BM313" s="205" t="s">
        <v>3823</v>
      </c>
    </row>
    <row r="314" spans="1:65" s="2" customFormat="1" ht="16.5" customHeight="1">
      <c r="A314" s="35"/>
      <c r="B314" s="36"/>
      <c r="C314" s="193" t="s">
        <v>1682</v>
      </c>
      <c r="D314" s="193" t="s">
        <v>180</v>
      </c>
      <c r="E314" s="194" t="s">
        <v>3824</v>
      </c>
      <c r="F314" s="195" t="s">
        <v>3676</v>
      </c>
      <c r="G314" s="196" t="s">
        <v>251</v>
      </c>
      <c r="H314" s="197">
        <v>6</v>
      </c>
      <c r="I314" s="198"/>
      <c r="J314" s="199">
        <f t="shared" si="60"/>
        <v>0</v>
      </c>
      <c r="K314" s="200"/>
      <c r="L314" s="40"/>
      <c r="M314" s="201" t="s">
        <v>1</v>
      </c>
      <c r="N314" s="202" t="s">
        <v>45</v>
      </c>
      <c r="O314" s="72"/>
      <c r="P314" s="203">
        <f t="shared" si="61"/>
        <v>0</v>
      </c>
      <c r="Q314" s="203">
        <v>0</v>
      </c>
      <c r="R314" s="203">
        <f t="shared" si="62"/>
        <v>0</v>
      </c>
      <c r="S314" s="203">
        <v>0</v>
      </c>
      <c r="T314" s="204">
        <f t="shared" si="63"/>
        <v>0</v>
      </c>
      <c r="U314" s="35"/>
      <c r="V314" s="35"/>
      <c r="W314" s="35"/>
      <c r="X314" s="35"/>
      <c r="Y314" s="35"/>
      <c r="Z314" s="35"/>
      <c r="AA314" s="35"/>
      <c r="AB314" s="35"/>
      <c r="AC314" s="35"/>
      <c r="AD314" s="35"/>
      <c r="AE314" s="35"/>
      <c r="AR314" s="205" t="s">
        <v>184</v>
      </c>
      <c r="AT314" s="205" t="s">
        <v>180</v>
      </c>
      <c r="AU314" s="205" t="s">
        <v>89</v>
      </c>
      <c r="AY314" s="18" t="s">
        <v>177</v>
      </c>
      <c r="BE314" s="206">
        <f t="shared" si="64"/>
        <v>0</v>
      </c>
      <c r="BF314" s="206">
        <f t="shared" si="65"/>
        <v>0</v>
      </c>
      <c r="BG314" s="206">
        <f t="shared" si="66"/>
        <v>0</v>
      </c>
      <c r="BH314" s="206">
        <f t="shared" si="67"/>
        <v>0</v>
      </c>
      <c r="BI314" s="206">
        <f t="shared" si="68"/>
        <v>0</v>
      </c>
      <c r="BJ314" s="18" t="s">
        <v>87</v>
      </c>
      <c r="BK314" s="206">
        <f t="shared" si="69"/>
        <v>0</v>
      </c>
      <c r="BL314" s="18" t="s">
        <v>184</v>
      </c>
      <c r="BM314" s="205" t="s">
        <v>3825</v>
      </c>
    </row>
    <row r="315" spans="1:65" s="2" customFormat="1" ht="16.5" customHeight="1">
      <c r="A315" s="35"/>
      <c r="B315" s="36"/>
      <c r="C315" s="193" t="s">
        <v>1687</v>
      </c>
      <c r="D315" s="193" t="s">
        <v>180</v>
      </c>
      <c r="E315" s="194" t="s">
        <v>3826</v>
      </c>
      <c r="F315" s="195" t="s">
        <v>3791</v>
      </c>
      <c r="G315" s="196" t="s">
        <v>251</v>
      </c>
      <c r="H315" s="197">
        <v>4</v>
      </c>
      <c r="I315" s="198"/>
      <c r="J315" s="199">
        <f t="shared" si="60"/>
        <v>0</v>
      </c>
      <c r="K315" s="200"/>
      <c r="L315" s="40"/>
      <c r="M315" s="201" t="s">
        <v>1</v>
      </c>
      <c r="N315" s="202" t="s">
        <v>45</v>
      </c>
      <c r="O315" s="72"/>
      <c r="P315" s="203">
        <f t="shared" si="61"/>
        <v>0</v>
      </c>
      <c r="Q315" s="203">
        <v>0</v>
      </c>
      <c r="R315" s="203">
        <f t="shared" si="62"/>
        <v>0</v>
      </c>
      <c r="S315" s="203">
        <v>0</v>
      </c>
      <c r="T315" s="204">
        <f t="shared" si="63"/>
        <v>0</v>
      </c>
      <c r="U315" s="35"/>
      <c r="V315" s="35"/>
      <c r="W315" s="35"/>
      <c r="X315" s="35"/>
      <c r="Y315" s="35"/>
      <c r="Z315" s="35"/>
      <c r="AA315" s="35"/>
      <c r="AB315" s="35"/>
      <c r="AC315" s="35"/>
      <c r="AD315" s="35"/>
      <c r="AE315" s="35"/>
      <c r="AR315" s="205" t="s">
        <v>184</v>
      </c>
      <c r="AT315" s="205" t="s">
        <v>180</v>
      </c>
      <c r="AU315" s="205" t="s">
        <v>89</v>
      </c>
      <c r="AY315" s="18" t="s">
        <v>177</v>
      </c>
      <c r="BE315" s="206">
        <f t="shared" si="64"/>
        <v>0</v>
      </c>
      <c r="BF315" s="206">
        <f t="shared" si="65"/>
        <v>0</v>
      </c>
      <c r="BG315" s="206">
        <f t="shared" si="66"/>
        <v>0</v>
      </c>
      <c r="BH315" s="206">
        <f t="shared" si="67"/>
        <v>0</v>
      </c>
      <c r="BI315" s="206">
        <f t="shared" si="68"/>
        <v>0</v>
      </c>
      <c r="BJ315" s="18" t="s">
        <v>87</v>
      </c>
      <c r="BK315" s="206">
        <f t="shared" si="69"/>
        <v>0</v>
      </c>
      <c r="BL315" s="18" t="s">
        <v>184</v>
      </c>
      <c r="BM315" s="205" t="s">
        <v>3827</v>
      </c>
    </row>
    <row r="316" spans="1:65" s="2" customFormat="1" ht="16.5" customHeight="1">
      <c r="A316" s="35"/>
      <c r="B316" s="36"/>
      <c r="C316" s="193" t="s">
        <v>1691</v>
      </c>
      <c r="D316" s="193" t="s">
        <v>180</v>
      </c>
      <c r="E316" s="194" t="s">
        <v>3828</v>
      </c>
      <c r="F316" s="195" t="s">
        <v>3794</v>
      </c>
      <c r="G316" s="196" t="s">
        <v>251</v>
      </c>
      <c r="H316" s="197">
        <v>0.5</v>
      </c>
      <c r="I316" s="198"/>
      <c r="J316" s="199">
        <f t="shared" si="60"/>
        <v>0</v>
      </c>
      <c r="K316" s="200"/>
      <c r="L316" s="40"/>
      <c r="M316" s="201" t="s">
        <v>1</v>
      </c>
      <c r="N316" s="202" t="s">
        <v>45</v>
      </c>
      <c r="O316" s="72"/>
      <c r="P316" s="203">
        <f t="shared" si="61"/>
        <v>0</v>
      </c>
      <c r="Q316" s="203">
        <v>0</v>
      </c>
      <c r="R316" s="203">
        <f t="shared" si="62"/>
        <v>0</v>
      </c>
      <c r="S316" s="203">
        <v>0</v>
      </c>
      <c r="T316" s="204">
        <f t="shared" si="63"/>
        <v>0</v>
      </c>
      <c r="U316" s="35"/>
      <c r="V316" s="35"/>
      <c r="W316" s="35"/>
      <c r="X316" s="35"/>
      <c r="Y316" s="35"/>
      <c r="Z316" s="35"/>
      <c r="AA316" s="35"/>
      <c r="AB316" s="35"/>
      <c r="AC316" s="35"/>
      <c r="AD316" s="35"/>
      <c r="AE316" s="35"/>
      <c r="AR316" s="205" t="s">
        <v>184</v>
      </c>
      <c r="AT316" s="205" t="s">
        <v>180</v>
      </c>
      <c r="AU316" s="205" t="s">
        <v>89</v>
      </c>
      <c r="AY316" s="18" t="s">
        <v>177</v>
      </c>
      <c r="BE316" s="206">
        <f t="shared" si="64"/>
        <v>0</v>
      </c>
      <c r="BF316" s="206">
        <f t="shared" si="65"/>
        <v>0</v>
      </c>
      <c r="BG316" s="206">
        <f t="shared" si="66"/>
        <v>0</v>
      </c>
      <c r="BH316" s="206">
        <f t="shared" si="67"/>
        <v>0</v>
      </c>
      <c r="BI316" s="206">
        <f t="shared" si="68"/>
        <v>0</v>
      </c>
      <c r="BJ316" s="18" t="s">
        <v>87</v>
      </c>
      <c r="BK316" s="206">
        <f t="shared" si="69"/>
        <v>0</v>
      </c>
      <c r="BL316" s="18" t="s">
        <v>184</v>
      </c>
      <c r="BM316" s="205" t="s">
        <v>3829</v>
      </c>
    </row>
    <row r="317" spans="1:65" s="2" customFormat="1" ht="16.5" customHeight="1">
      <c r="A317" s="35"/>
      <c r="B317" s="36"/>
      <c r="C317" s="193" t="s">
        <v>1695</v>
      </c>
      <c r="D317" s="193" t="s">
        <v>180</v>
      </c>
      <c r="E317" s="194" t="s">
        <v>3830</v>
      </c>
      <c r="F317" s="195" t="s">
        <v>3797</v>
      </c>
      <c r="G317" s="196" t="s">
        <v>251</v>
      </c>
      <c r="H317" s="197">
        <v>4</v>
      </c>
      <c r="I317" s="198"/>
      <c r="J317" s="199">
        <f t="shared" si="60"/>
        <v>0</v>
      </c>
      <c r="K317" s="200"/>
      <c r="L317" s="40"/>
      <c r="M317" s="201" t="s">
        <v>1</v>
      </c>
      <c r="N317" s="202" t="s">
        <v>45</v>
      </c>
      <c r="O317" s="72"/>
      <c r="P317" s="203">
        <f t="shared" si="61"/>
        <v>0</v>
      </c>
      <c r="Q317" s="203">
        <v>0</v>
      </c>
      <c r="R317" s="203">
        <f t="shared" si="62"/>
        <v>0</v>
      </c>
      <c r="S317" s="203">
        <v>0</v>
      </c>
      <c r="T317" s="204">
        <f t="shared" si="63"/>
        <v>0</v>
      </c>
      <c r="U317" s="35"/>
      <c r="V317" s="35"/>
      <c r="W317" s="35"/>
      <c r="X317" s="35"/>
      <c r="Y317" s="35"/>
      <c r="Z317" s="35"/>
      <c r="AA317" s="35"/>
      <c r="AB317" s="35"/>
      <c r="AC317" s="35"/>
      <c r="AD317" s="35"/>
      <c r="AE317" s="35"/>
      <c r="AR317" s="205" t="s">
        <v>184</v>
      </c>
      <c r="AT317" s="205" t="s">
        <v>180</v>
      </c>
      <c r="AU317" s="205" t="s">
        <v>89</v>
      </c>
      <c r="AY317" s="18" t="s">
        <v>177</v>
      </c>
      <c r="BE317" s="206">
        <f t="shared" si="64"/>
        <v>0</v>
      </c>
      <c r="BF317" s="206">
        <f t="shared" si="65"/>
        <v>0</v>
      </c>
      <c r="BG317" s="206">
        <f t="shared" si="66"/>
        <v>0</v>
      </c>
      <c r="BH317" s="206">
        <f t="shared" si="67"/>
        <v>0</v>
      </c>
      <c r="BI317" s="206">
        <f t="shared" si="68"/>
        <v>0</v>
      </c>
      <c r="BJ317" s="18" t="s">
        <v>87</v>
      </c>
      <c r="BK317" s="206">
        <f t="shared" si="69"/>
        <v>0</v>
      </c>
      <c r="BL317" s="18" t="s">
        <v>184</v>
      </c>
      <c r="BM317" s="205" t="s">
        <v>3831</v>
      </c>
    </row>
    <row r="318" spans="1:65" s="2" customFormat="1" ht="24.2" customHeight="1">
      <c r="A318" s="35"/>
      <c r="B318" s="36"/>
      <c r="C318" s="193" t="s">
        <v>1699</v>
      </c>
      <c r="D318" s="193" t="s">
        <v>180</v>
      </c>
      <c r="E318" s="194" t="s">
        <v>3832</v>
      </c>
      <c r="F318" s="195" t="s">
        <v>3800</v>
      </c>
      <c r="G318" s="196" t="s">
        <v>572</v>
      </c>
      <c r="H318" s="197">
        <v>1</v>
      </c>
      <c r="I318" s="198"/>
      <c r="J318" s="199">
        <f t="shared" si="60"/>
        <v>0</v>
      </c>
      <c r="K318" s="200"/>
      <c r="L318" s="40"/>
      <c r="M318" s="201" t="s">
        <v>1</v>
      </c>
      <c r="N318" s="202" t="s">
        <v>45</v>
      </c>
      <c r="O318" s="72"/>
      <c r="P318" s="203">
        <f t="shared" si="61"/>
        <v>0</v>
      </c>
      <c r="Q318" s="203">
        <v>0</v>
      </c>
      <c r="R318" s="203">
        <f t="shared" si="62"/>
        <v>0</v>
      </c>
      <c r="S318" s="203">
        <v>0</v>
      </c>
      <c r="T318" s="204">
        <f t="shared" si="63"/>
        <v>0</v>
      </c>
      <c r="U318" s="35"/>
      <c r="V318" s="35"/>
      <c r="W318" s="35"/>
      <c r="X318" s="35"/>
      <c r="Y318" s="35"/>
      <c r="Z318" s="35"/>
      <c r="AA318" s="35"/>
      <c r="AB318" s="35"/>
      <c r="AC318" s="35"/>
      <c r="AD318" s="35"/>
      <c r="AE318" s="35"/>
      <c r="AR318" s="205" t="s">
        <v>184</v>
      </c>
      <c r="AT318" s="205" t="s">
        <v>180</v>
      </c>
      <c r="AU318" s="205" t="s">
        <v>89</v>
      </c>
      <c r="AY318" s="18" t="s">
        <v>177</v>
      </c>
      <c r="BE318" s="206">
        <f t="shared" si="64"/>
        <v>0</v>
      </c>
      <c r="BF318" s="206">
        <f t="shared" si="65"/>
        <v>0</v>
      </c>
      <c r="BG318" s="206">
        <f t="shared" si="66"/>
        <v>0</v>
      </c>
      <c r="BH318" s="206">
        <f t="shared" si="67"/>
        <v>0</v>
      </c>
      <c r="BI318" s="206">
        <f t="shared" si="68"/>
        <v>0</v>
      </c>
      <c r="BJ318" s="18" t="s">
        <v>87</v>
      </c>
      <c r="BK318" s="206">
        <f t="shared" si="69"/>
        <v>0</v>
      </c>
      <c r="BL318" s="18" t="s">
        <v>184</v>
      </c>
      <c r="BM318" s="205" t="s">
        <v>3833</v>
      </c>
    </row>
    <row r="319" spans="1:65" s="2" customFormat="1" ht="16.5" customHeight="1">
      <c r="A319" s="35"/>
      <c r="B319" s="36"/>
      <c r="C319" s="193" t="s">
        <v>1704</v>
      </c>
      <c r="D319" s="193" t="s">
        <v>180</v>
      </c>
      <c r="E319" s="194" t="s">
        <v>3834</v>
      </c>
      <c r="F319" s="195" t="s">
        <v>3803</v>
      </c>
      <c r="G319" s="196" t="s">
        <v>2076</v>
      </c>
      <c r="H319" s="197">
        <v>1</v>
      </c>
      <c r="I319" s="198"/>
      <c r="J319" s="199">
        <f t="shared" si="60"/>
        <v>0</v>
      </c>
      <c r="K319" s="200"/>
      <c r="L319" s="40"/>
      <c r="M319" s="201" t="s">
        <v>1</v>
      </c>
      <c r="N319" s="202" t="s">
        <v>45</v>
      </c>
      <c r="O319" s="72"/>
      <c r="P319" s="203">
        <f t="shared" si="61"/>
        <v>0</v>
      </c>
      <c r="Q319" s="203">
        <v>0</v>
      </c>
      <c r="R319" s="203">
        <f t="shared" si="62"/>
        <v>0</v>
      </c>
      <c r="S319" s="203">
        <v>0</v>
      </c>
      <c r="T319" s="204">
        <f t="shared" si="63"/>
        <v>0</v>
      </c>
      <c r="U319" s="35"/>
      <c r="V319" s="35"/>
      <c r="W319" s="35"/>
      <c r="X319" s="35"/>
      <c r="Y319" s="35"/>
      <c r="Z319" s="35"/>
      <c r="AA319" s="35"/>
      <c r="AB319" s="35"/>
      <c r="AC319" s="35"/>
      <c r="AD319" s="35"/>
      <c r="AE319" s="35"/>
      <c r="AR319" s="205" t="s">
        <v>184</v>
      </c>
      <c r="AT319" s="205" t="s">
        <v>180</v>
      </c>
      <c r="AU319" s="205" t="s">
        <v>89</v>
      </c>
      <c r="AY319" s="18" t="s">
        <v>177</v>
      </c>
      <c r="BE319" s="206">
        <f t="shared" si="64"/>
        <v>0</v>
      </c>
      <c r="BF319" s="206">
        <f t="shared" si="65"/>
        <v>0</v>
      </c>
      <c r="BG319" s="206">
        <f t="shared" si="66"/>
        <v>0</v>
      </c>
      <c r="BH319" s="206">
        <f t="shared" si="67"/>
        <v>0</v>
      </c>
      <c r="BI319" s="206">
        <f t="shared" si="68"/>
        <v>0</v>
      </c>
      <c r="BJ319" s="18" t="s">
        <v>87</v>
      </c>
      <c r="BK319" s="206">
        <f t="shared" si="69"/>
        <v>0</v>
      </c>
      <c r="BL319" s="18" t="s">
        <v>184</v>
      </c>
      <c r="BM319" s="205" t="s">
        <v>3835</v>
      </c>
    </row>
    <row r="320" spans="1:65" s="2" customFormat="1" ht="16.5" customHeight="1">
      <c r="A320" s="35"/>
      <c r="B320" s="36"/>
      <c r="C320" s="193" t="s">
        <v>1709</v>
      </c>
      <c r="D320" s="193" t="s">
        <v>180</v>
      </c>
      <c r="E320" s="194" t="s">
        <v>3836</v>
      </c>
      <c r="F320" s="195" t="s">
        <v>2344</v>
      </c>
      <c r="G320" s="196" t="s">
        <v>572</v>
      </c>
      <c r="H320" s="197">
        <v>1</v>
      </c>
      <c r="I320" s="198"/>
      <c r="J320" s="199">
        <f t="shared" si="60"/>
        <v>0</v>
      </c>
      <c r="K320" s="200"/>
      <c r="L320" s="40"/>
      <c r="M320" s="201" t="s">
        <v>1</v>
      </c>
      <c r="N320" s="202" t="s">
        <v>45</v>
      </c>
      <c r="O320" s="72"/>
      <c r="P320" s="203">
        <f t="shared" si="61"/>
        <v>0</v>
      </c>
      <c r="Q320" s="203">
        <v>0</v>
      </c>
      <c r="R320" s="203">
        <f t="shared" si="62"/>
        <v>0</v>
      </c>
      <c r="S320" s="203">
        <v>0</v>
      </c>
      <c r="T320" s="204">
        <f t="shared" si="63"/>
        <v>0</v>
      </c>
      <c r="U320" s="35"/>
      <c r="V320" s="35"/>
      <c r="W320" s="35"/>
      <c r="X320" s="35"/>
      <c r="Y320" s="35"/>
      <c r="Z320" s="35"/>
      <c r="AA320" s="35"/>
      <c r="AB320" s="35"/>
      <c r="AC320" s="35"/>
      <c r="AD320" s="35"/>
      <c r="AE320" s="35"/>
      <c r="AR320" s="205" t="s">
        <v>184</v>
      </c>
      <c r="AT320" s="205" t="s">
        <v>180</v>
      </c>
      <c r="AU320" s="205" t="s">
        <v>89</v>
      </c>
      <c r="AY320" s="18" t="s">
        <v>177</v>
      </c>
      <c r="BE320" s="206">
        <f t="shared" si="64"/>
        <v>0</v>
      </c>
      <c r="BF320" s="206">
        <f t="shared" si="65"/>
        <v>0</v>
      </c>
      <c r="BG320" s="206">
        <f t="shared" si="66"/>
        <v>0</v>
      </c>
      <c r="BH320" s="206">
        <f t="shared" si="67"/>
        <v>0</v>
      </c>
      <c r="BI320" s="206">
        <f t="shared" si="68"/>
        <v>0</v>
      </c>
      <c r="BJ320" s="18" t="s">
        <v>87</v>
      </c>
      <c r="BK320" s="206">
        <f t="shared" si="69"/>
        <v>0</v>
      </c>
      <c r="BL320" s="18" t="s">
        <v>184</v>
      </c>
      <c r="BM320" s="205" t="s">
        <v>3837</v>
      </c>
    </row>
    <row r="321" spans="1:65" s="2" customFormat="1" ht="16.5" customHeight="1">
      <c r="A321" s="35"/>
      <c r="B321" s="36"/>
      <c r="C321" s="193" t="s">
        <v>1713</v>
      </c>
      <c r="D321" s="193" t="s">
        <v>180</v>
      </c>
      <c r="E321" s="194" t="s">
        <v>3838</v>
      </c>
      <c r="F321" s="195" t="s">
        <v>3414</v>
      </c>
      <c r="G321" s="196" t="s">
        <v>651</v>
      </c>
      <c r="H321" s="197">
        <v>10</v>
      </c>
      <c r="I321" s="198"/>
      <c r="J321" s="199">
        <f t="shared" si="60"/>
        <v>0</v>
      </c>
      <c r="K321" s="200"/>
      <c r="L321" s="40"/>
      <c r="M321" s="201" t="s">
        <v>1</v>
      </c>
      <c r="N321" s="202" t="s">
        <v>45</v>
      </c>
      <c r="O321" s="72"/>
      <c r="P321" s="203">
        <f t="shared" si="61"/>
        <v>0</v>
      </c>
      <c r="Q321" s="203">
        <v>0</v>
      </c>
      <c r="R321" s="203">
        <f t="shared" si="62"/>
        <v>0</v>
      </c>
      <c r="S321" s="203">
        <v>0</v>
      </c>
      <c r="T321" s="204">
        <f t="shared" si="63"/>
        <v>0</v>
      </c>
      <c r="U321" s="35"/>
      <c r="V321" s="35"/>
      <c r="W321" s="35"/>
      <c r="X321" s="35"/>
      <c r="Y321" s="35"/>
      <c r="Z321" s="35"/>
      <c r="AA321" s="35"/>
      <c r="AB321" s="35"/>
      <c r="AC321" s="35"/>
      <c r="AD321" s="35"/>
      <c r="AE321" s="35"/>
      <c r="AR321" s="205" t="s">
        <v>184</v>
      </c>
      <c r="AT321" s="205" t="s">
        <v>180</v>
      </c>
      <c r="AU321" s="205" t="s">
        <v>89</v>
      </c>
      <c r="AY321" s="18" t="s">
        <v>177</v>
      </c>
      <c r="BE321" s="206">
        <f t="shared" si="64"/>
        <v>0</v>
      </c>
      <c r="BF321" s="206">
        <f t="shared" si="65"/>
        <v>0</v>
      </c>
      <c r="BG321" s="206">
        <f t="shared" si="66"/>
        <v>0</v>
      </c>
      <c r="BH321" s="206">
        <f t="shared" si="67"/>
        <v>0</v>
      </c>
      <c r="BI321" s="206">
        <f t="shared" si="68"/>
        <v>0</v>
      </c>
      <c r="BJ321" s="18" t="s">
        <v>87</v>
      </c>
      <c r="BK321" s="206">
        <f t="shared" si="69"/>
        <v>0</v>
      </c>
      <c r="BL321" s="18" t="s">
        <v>184</v>
      </c>
      <c r="BM321" s="205" t="s">
        <v>3839</v>
      </c>
    </row>
    <row r="322" spans="1:65" s="12" customFormat="1" ht="22.9" customHeight="1">
      <c r="B322" s="177"/>
      <c r="C322" s="178"/>
      <c r="D322" s="179" t="s">
        <v>79</v>
      </c>
      <c r="E322" s="191" t="s">
        <v>3840</v>
      </c>
      <c r="F322" s="191" t="s">
        <v>3841</v>
      </c>
      <c r="G322" s="178"/>
      <c r="H322" s="178"/>
      <c r="I322" s="181"/>
      <c r="J322" s="192">
        <f>BK322</f>
        <v>0</v>
      </c>
      <c r="K322" s="178"/>
      <c r="L322" s="183"/>
      <c r="M322" s="184"/>
      <c r="N322" s="185"/>
      <c r="O322" s="185"/>
      <c r="P322" s="186">
        <f>SUM(P323:P333)</f>
        <v>0</v>
      </c>
      <c r="Q322" s="185"/>
      <c r="R322" s="186">
        <f>SUM(R323:R333)</f>
        <v>0</v>
      </c>
      <c r="S322" s="185"/>
      <c r="T322" s="187">
        <f>SUM(T323:T333)</f>
        <v>0</v>
      </c>
      <c r="AR322" s="188" t="s">
        <v>87</v>
      </c>
      <c r="AT322" s="189" t="s">
        <v>79</v>
      </c>
      <c r="AU322" s="189" t="s">
        <v>87</v>
      </c>
      <c r="AY322" s="188" t="s">
        <v>177</v>
      </c>
      <c r="BK322" s="190">
        <f>SUM(BK323:BK333)</f>
        <v>0</v>
      </c>
    </row>
    <row r="323" spans="1:65" s="2" customFormat="1" ht="44.25" customHeight="1">
      <c r="A323" s="35"/>
      <c r="B323" s="36"/>
      <c r="C323" s="193" t="s">
        <v>1717</v>
      </c>
      <c r="D323" s="193" t="s">
        <v>180</v>
      </c>
      <c r="E323" s="194" t="s">
        <v>3842</v>
      </c>
      <c r="F323" s="195" t="s">
        <v>3843</v>
      </c>
      <c r="G323" s="196" t="s">
        <v>2076</v>
      </c>
      <c r="H323" s="197">
        <v>2</v>
      </c>
      <c r="I323" s="198"/>
      <c r="J323" s="199">
        <f t="shared" ref="J323:J333" si="70">ROUND(I323*H323,2)</f>
        <v>0</v>
      </c>
      <c r="K323" s="200"/>
      <c r="L323" s="40"/>
      <c r="M323" s="201" t="s">
        <v>1</v>
      </c>
      <c r="N323" s="202" t="s">
        <v>45</v>
      </c>
      <c r="O323" s="72"/>
      <c r="P323" s="203">
        <f t="shared" ref="P323:P333" si="71">O323*H323</f>
        <v>0</v>
      </c>
      <c r="Q323" s="203">
        <v>0</v>
      </c>
      <c r="R323" s="203">
        <f t="shared" ref="R323:R333" si="72">Q323*H323</f>
        <v>0</v>
      </c>
      <c r="S323" s="203">
        <v>0</v>
      </c>
      <c r="T323" s="204">
        <f t="shared" ref="T323:T333" si="73">S323*H323</f>
        <v>0</v>
      </c>
      <c r="U323" s="35"/>
      <c r="V323" s="35"/>
      <c r="W323" s="35"/>
      <c r="X323" s="35"/>
      <c r="Y323" s="35"/>
      <c r="Z323" s="35"/>
      <c r="AA323" s="35"/>
      <c r="AB323" s="35"/>
      <c r="AC323" s="35"/>
      <c r="AD323" s="35"/>
      <c r="AE323" s="35"/>
      <c r="AR323" s="205" t="s">
        <v>184</v>
      </c>
      <c r="AT323" s="205" t="s">
        <v>180</v>
      </c>
      <c r="AU323" s="205" t="s">
        <v>89</v>
      </c>
      <c r="AY323" s="18" t="s">
        <v>177</v>
      </c>
      <c r="BE323" s="206">
        <f t="shared" ref="BE323:BE333" si="74">IF(N323="základní",J323,0)</f>
        <v>0</v>
      </c>
      <c r="BF323" s="206">
        <f t="shared" ref="BF323:BF333" si="75">IF(N323="snížená",J323,0)</f>
        <v>0</v>
      </c>
      <c r="BG323" s="206">
        <f t="shared" ref="BG323:BG333" si="76">IF(N323="zákl. přenesená",J323,0)</f>
        <v>0</v>
      </c>
      <c r="BH323" s="206">
        <f t="shared" ref="BH323:BH333" si="77">IF(N323="sníž. přenesená",J323,0)</f>
        <v>0</v>
      </c>
      <c r="BI323" s="206">
        <f t="shared" ref="BI323:BI333" si="78">IF(N323="nulová",J323,0)</f>
        <v>0</v>
      </c>
      <c r="BJ323" s="18" t="s">
        <v>87</v>
      </c>
      <c r="BK323" s="206">
        <f t="shared" ref="BK323:BK333" si="79">ROUND(I323*H323,2)</f>
        <v>0</v>
      </c>
      <c r="BL323" s="18" t="s">
        <v>184</v>
      </c>
      <c r="BM323" s="205" t="s">
        <v>3844</v>
      </c>
    </row>
    <row r="324" spans="1:65" s="2" customFormat="1" ht="49.15" customHeight="1">
      <c r="A324" s="35"/>
      <c r="B324" s="36"/>
      <c r="C324" s="193" t="s">
        <v>1721</v>
      </c>
      <c r="D324" s="193" t="s">
        <v>180</v>
      </c>
      <c r="E324" s="194" t="s">
        <v>3845</v>
      </c>
      <c r="F324" s="195" t="s">
        <v>3846</v>
      </c>
      <c r="G324" s="196" t="s">
        <v>2076</v>
      </c>
      <c r="H324" s="197">
        <v>2</v>
      </c>
      <c r="I324" s="198"/>
      <c r="J324" s="199">
        <f t="shared" si="70"/>
        <v>0</v>
      </c>
      <c r="K324" s="200"/>
      <c r="L324" s="40"/>
      <c r="M324" s="201" t="s">
        <v>1</v>
      </c>
      <c r="N324" s="202" t="s">
        <v>45</v>
      </c>
      <c r="O324" s="72"/>
      <c r="P324" s="203">
        <f t="shared" si="71"/>
        <v>0</v>
      </c>
      <c r="Q324" s="203">
        <v>0</v>
      </c>
      <c r="R324" s="203">
        <f t="shared" si="72"/>
        <v>0</v>
      </c>
      <c r="S324" s="203">
        <v>0</v>
      </c>
      <c r="T324" s="204">
        <f t="shared" si="73"/>
        <v>0</v>
      </c>
      <c r="U324" s="35"/>
      <c r="V324" s="35"/>
      <c r="W324" s="35"/>
      <c r="X324" s="35"/>
      <c r="Y324" s="35"/>
      <c r="Z324" s="35"/>
      <c r="AA324" s="35"/>
      <c r="AB324" s="35"/>
      <c r="AC324" s="35"/>
      <c r="AD324" s="35"/>
      <c r="AE324" s="35"/>
      <c r="AR324" s="205" t="s">
        <v>184</v>
      </c>
      <c r="AT324" s="205" t="s">
        <v>180</v>
      </c>
      <c r="AU324" s="205" t="s">
        <v>89</v>
      </c>
      <c r="AY324" s="18" t="s">
        <v>177</v>
      </c>
      <c r="BE324" s="206">
        <f t="shared" si="74"/>
        <v>0</v>
      </c>
      <c r="BF324" s="206">
        <f t="shared" si="75"/>
        <v>0</v>
      </c>
      <c r="BG324" s="206">
        <f t="shared" si="76"/>
        <v>0</v>
      </c>
      <c r="BH324" s="206">
        <f t="shared" si="77"/>
        <v>0</v>
      </c>
      <c r="BI324" s="206">
        <f t="shared" si="78"/>
        <v>0</v>
      </c>
      <c r="BJ324" s="18" t="s">
        <v>87</v>
      </c>
      <c r="BK324" s="206">
        <f t="shared" si="79"/>
        <v>0</v>
      </c>
      <c r="BL324" s="18" t="s">
        <v>184</v>
      </c>
      <c r="BM324" s="205" t="s">
        <v>3847</v>
      </c>
    </row>
    <row r="325" spans="1:65" s="2" customFormat="1" ht="16.5" customHeight="1">
      <c r="A325" s="35"/>
      <c r="B325" s="36"/>
      <c r="C325" s="193" t="s">
        <v>1725</v>
      </c>
      <c r="D325" s="193" t="s">
        <v>180</v>
      </c>
      <c r="E325" s="194" t="s">
        <v>3848</v>
      </c>
      <c r="F325" s="195" t="s">
        <v>3849</v>
      </c>
      <c r="G325" s="196" t="s">
        <v>2076</v>
      </c>
      <c r="H325" s="197">
        <v>2</v>
      </c>
      <c r="I325" s="198"/>
      <c r="J325" s="199">
        <f t="shared" si="70"/>
        <v>0</v>
      </c>
      <c r="K325" s="200"/>
      <c r="L325" s="40"/>
      <c r="M325" s="201" t="s">
        <v>1</v>
      </c>
      <c r="N325" s="202" t="s">
        <v>45</v>
      </c>
      <c r="O325" s="72"/>
      <c r="P325" s="203">
        <f t="shared" si="71"/>
        <v>0</v>
      </c>
      <c r="Q325" s="203">
        <v>0</v>
      </c>
      <c r="R325" s="203">
        <f t="shared" si="72"/>
        <v>0</v>
      </c>
      <c r="S325" s="203">
        <v>0</v>
      </c>
      <c r="T325" s="204">
        <f t="shared" si="73"/>
        <v>0</v>
      </c>
      <c r="U325" s="35"/>
      <c r="V325" s="35"/>
      <c r="W325" s="35"/>
      <c r="X325" s="35"/>
      <c r="Y325" s="35"/>
      <c r="Z325" s="35"/>
      <c r="AA325" s="35"/>
      <c r="AB325" s="35"/>
      <c r="AC325" s="35"/>
      <c r="AD325" s="35"/>
      <c r="AE325" s="35"/>
      <c r="AR325" s="205" t="s">
        <v>184</v>
      </c>
      <c r="AT325" s="205" t="s">
        <v>180</v>
      </c>
      <c r="AU325" s="205" t="s">
        <v>89</v>
      </c>
      <c r="AY325" s="18" t="s">
        <v>177</v>
      </c>
      <c r="BE325" s="206">
        <f t="shared" si="74"/>
        <v>0</v>
      </c>
      <c r="BF325" s="206">
        <f t="shared" si="75"/>
        <v>0</v>
      </c>
      <c r="BG325" s="206">
        <f t="shared" si="76"/>
        <v>0</v>
      </c>
      <c r="BH325" s="206">
        <f t="shared" si="77"/>
        <v>0</v>
      </c>
      <c r="BI325" s="206">
        <f t="shared" si="78"/>
        <v>0</v>
      </c>
      <c r="BJ325" s="18" t="s">
        <v>87</v>
      </c>
      <c r="BK325" s="206">
        <f t="shared" si="79"/>
        <v>0</v>
      </c>
      <c r="BL325" s="18" t="s">
        <v>184</v>
      </c>
      <c r="BM325" s="205" t="s">
        <v>3850</v>
      </c>
    </row>
    <row r="326" spans="1:65" s="2" customFormat="1" ht="24.2" customHeight="1">
      <c r="A326" s="35"/>
      <c r="B326" s="36"/>
      <c r="C326" s="193" t="s">
        <v>1730</v>
      </c>
      <c r="D326" s="193" t="s">
        <v>180</v>
      </c>
      <c r="E326" s="194" t="s">
        <v>3851</v>
      </c>
      <c r="F326" s="195" t="s">
        <v>3852</v>
      </c>
      <c r="G326" s="196" t="s">
        <v>251</v>
      </c>
      <c r="H326" s="197">
        <v>10</v>
      </c>
      <c r="I326" s="198"/>
      <c r="J326" s="199">
        <f t="shared" si="70"/>
        <v>0</v>
      </c>
      <c r="K326" s="200"/>
      <c r="L326" s="40"/>
      <c r="M326" s="201" t="s">
        <v>1</v>
      </c>
      <c r="N326" s="202" t="s">
        <v>45</v>
      </c>
      <c r="O326" s="72"/>
      <c r="P326" s="203">
        <f t="shared" si="71"/>
        <v>0</v>
      </c>
      <c r="Q326" s="203">
        <v>0</v>
      </c>
      <c r="R326" s="203">
        <f t="shared" si="72"/>
        <v>0</v>
      </c>
      <c r="S326" s="203">
        <v>0</v>
      </c>
      <c r="T326" s="204">
        <f t="shared" si="73"/>
        <v>0</v>
      </c>
      <c r="U326" s="35"/>
      <c r="V326" s="35"/>
      <c r="W326" s="35"/>
      <c r="X326" s="35"/>
      <c r="Y326" s="35"/>
      <c r="Z326" s="35"/>
      <c r="AA326" s="35"/>
      <c r="AB326" s="35"/>
      <c r="AC326" s="35"/>
      <c r="AD326" s="35"/>
      <c r="AE326" s="35"/>
      <c r="AR326" s="205" t="s">
        <v>184</v>
      </c>
      <c r="AT326" s="205" t="s">
        <v>180</v>
      </c>
      <c r="AU326" s="205" t="s">
        <v>89</v>
      </c>
      <c r="AY326" s="18" t="s">
        <v>177</v>
      </c>
      <c r="BE326" s="206">
        <f t="shared" si="74"/>
        <v>0</v>
      </c>
      <c r="BF326" s="206">
        <f t="shared" si="75"/>
        <v>0</v>
      </c>
      <c r="BG326" s="206">
        <f t="shared" si="76"/>
        <v>0</v>
      </c>
      <c r="BH326" s="206">
        <f t="shared" si="77"/>
        <v>0</v>
      </c>
      <c r="BI326" s="206">
        <f t="shared" si="78"/>
        <v>0</v>
      </c>
      <c r="BJ326" s="18" t="s">
        <v>87</v>
      </c>
      <c r="BK326" s="206">
        <f t="shared" si="79"/>
        <v>0</v>
      </c>
      <c r="BL326" s="18" t="s">
        <v>184</v>
      </c>
      <c r="BM326" s="205" t="s">
        <v>3853</v>
      </c>
    </row>
    <row r="327" spans="1:65" s="2" customFormat="1" ht="24.2" customHeight="1">
      <c r="A327" s="35"/>
      <c r="B327" s="36"/>
      <c r="C327" s="193" t="s">
        <v>1734</v>
      </c>
      <c r="D327" s="193" t="s">
        <v>180</v>
      </c>
      <c r="E327" s="194" t="s">
        <v>3854</v>
      </c>
      <c r="F327" s="195" t="s">
        <v>3855</v>
      </c>
      <c r="G327" s="196" t="s">
        <v>191</v>
      </c>
      <c r="H327" s="197">
        <v>2</v>
      </c>
      <c r="I327" s="198"/>
      <c r="J327" s="199">
        <f t="shared" si="70"/>
        <v>0</v>
      </c>
      <c r="K327" s="200"/>
      <c r="L327" s="40"/>
      <c r="M327" s="201" t="s">
        <v>1</v>
      </c>
      <c r="N327" s="202" t="s">
        <v>45</v>
      </c>
      <c r="O327" s="72"/>
      <c r="P327" s="203">
        <f t="shared" si="71"/>
        <v>0</v>
      </c>
      <c r="Q327" s="203">
        <v>0</v>
      </c>
      <c r="R327" s="203">
        <f t="shared" si="72"/>
        <v>0</v>
      </c>
      <c r="S327" s="203">
        <v>0</v>
      </c>
      <c r="T327" s="204">
        <f t="shared" si="73"/>
        <v>0</v>
      </c>
      <c r="U327" s="35"/>
      <c r="V327" s="35"/>
      <c r="W327" s="35"/>
      <c r="X327" s="35"/>
      <c r="Y327" s="35"/>
      <c r="Z327" s="35"/>
      <c r="AA327" s="35"/>
      <c r="AB327" s="35"/>
      <c r="AC327" s="35"/>
      <c r="AD327" s="35"/>
      <c r="AE327" s="35"/>
      <c r="AR327" s="205" t="s">
        <v>184</v>
      </c>
      <c r="AT327" s="205" t="s">
        <v>180</v>
      </c>
      <c r="AU327" s="205" t="s">
        <v>89</v>
      </c>
      <c r="AY327" s="18" t="s">
        <v>177</v>
      </c>
      <c r="BE327" s="206">
        <f t="shared" si="74"/>
        <v>0</v>
      </c>
      <c r="BF327" s="206">
        <f t="shared" si="75"/>
        <v>0</v>
      </c>
      <c r="BG327" s="206">
        <f t="shared" si="76"/>
        <v>0</v>
      </c>
      <c r="BH327" s="206">
        <f t="shared" si="77"/>
        <v>0</v>
      </c>
      <c r="BI327" s="206">
        <f t="shared" si="78"/>
        <v>0</v>
      </c>
      <c r="BJ327" s="18" t="s">
        <v>87</v>
      </c>
      <c r="BK327" s="206">
        <f t="shared" si="79"/>
        <v>0</v>
      </c>
      <c r="BL327" s="18" t="s">
        <v>184</v>
      </c>
      <c r="BM327" s="205" t="s">
        <v>3856</v>
      </c>
    </row>
    <row r="328" spans="1:65" s="2" customFormat="1" ht="16.5" customHeight="1">
      <c r="A328" s="35"/>
      <c r="B328" s="36"/>
      <c r="C328" s="193" t="s">
        <v>1738</v>
      </c>
      <c r="D328" s="193" t="s">
        <v>180</v>
      </c>
      <c r="E328" s="194" t="s">
        <v>3857</v>
      </c>
      <c r="F328" s="195" t="s">
        <v>3858</v>
      </c>
      <c r="G328" s="196" t="s">
        <v>2076</v>
      </c>
      <c r="H328" s="197">
        <v>2</v>
      </c>
      <c r="I328" s="198"/>
      <c r="J328" s="199">
        <f t="shared" si="70"/>
        <v>0</v>
      </c>
      <c r="K328" s="200"/>
      <c r="L328" s="40"/>
      <c r="M328" s="201" t="s">
        <v>1</v>
      </c>
      <c r="N328" s="202" t="s">
        <v>45</v>
      </c>
      <c r="O328" s="72"/>
      <c r="P328" s="203">
        <f t="shared" si="71"/>
        <v>0</v>
      </c>
      <c r="Q328" s="203">
        <v>0</v>
      </c>
      <c r="R328" s="203">
        <f t="shared" si="72"/>
        <v>0</v>
      </c>
      <c r="S328" s="203">
        <v>0</v>
      </c>
      <c r="T328" s="204">
        <f t="shared" si="73"/>
        <v>0</v>
      </c>
      <c r="U328" s="35"/>
      <c r="V328" s="35"/>
      <c r="W328" s="35"/>
      <c r="X328" s="35"/>
      <c r="Y328" s="35"/>
      <c r="Z328" s="35"/>
      <c r="AA328" s="35"/>
      <c r="AB328" s="35"/>
      <c r="AC328" s="35"/>
      <c r="AD328" s="35"/>
      <c r="AE328" s="35"/>
      <c r="AR328" s="205" t="s">
        <v>184</v>
      </c>
      <c r="AT328" s="205" t="s">
        <v>180</v>
      </c>
      <c r="AU328" s="205" t="s">
        <v>89</v>
      </c>
      <c r="AY328" s="18" t="s">
        <v>177</v>
      </c>
      <c r="BE328" s="206">
        <f t="shared" si="74"/>
        <v>0</v>
      </c>
      <c r="BF328" s="206">
        <f t="shared" si="75"/>
        <v>0</v>
      </c>
      <c r="BG328" s="206">
        <f t="shared" si="76"/>
        <v>0</v>
      </c>
      <c r="BH328" s="206">
        <f t="shared" si="77"/>
        <v>0</v>
      </c>
      <c r="BI328" s="206">
        <f t="shared" si="78"/>
        <v>0</v>
      </c>
      <c r="BJ328" s="18" t="s">
        <v>87</v>
      </c>
      <c r="BK328" s="206">
        <f t="shared" si="79"/>
        <v>0</v>
      </c>
      <c r="BL328" s="18" t="s">
        <v>184</v>
      </c>
      <c r="BM328" s="205" t="s">
        <v>3859</v>
      </c>
    </row>
    <row r="329" spans="1:65" s="2" customFormat="1" ht="16.5" customHeight="1">
      <c r="A329" s="35"/>
      <c r="B329" s="36"/>
      <c r="C329" s="193" t="s">
        <v>1751</v>
      </c>
      <c r="D329" s="193" t="s">
        <v>180</v>
      </c>
      <c r="E329" s="194" t="s">
        <v>3860</v>
      </c>
      <c r="F329" s="195" t="s">
        <v>3861</v>
      </c>
      <c r="G329" s="196" t="s">
        <v>191</v>
      </c>
      <c r="H329" s="197">
        <v>1</v>
      </c>
      <c r="I329" s="198"/>
      <c r="J329" s="199">
        <f t="shared" si="70"/>
        <v>0</v>
      </c>
      <c r="K329" s="200"/>
      <c r="L329" s="40"/>
      <c r="M329" s="201" t="s">
        <v>1</v>
      </c>
      <c r="N329" s="202" t="s">
        <v>45</v>
      </c>
      <c r="O329" s="72"/>
      <c r="P329" s="203">
        <f t="shared" si="71"/>
        <v>0</v>
      </c>
      <c r="Q329" s="203">
        <v>0</v>
      </c>
      <c r="R329" s="203">
        <f t="shared" si="72"/>
        <v>0</v>
      </c>
      <c r="S329" s="203">
        <v>0</v>
      </c>
      <c r="T329" s="204">
        <f t="shared" si="73"/>
        <v>0</v>
      </c>
      <c r="U329" s="35"/>
      <c r="V329" s="35"/>
      <c r="W329" s="35"/>
      <c r="X329" s="35"/>
      <c r="Y329" s="35"/>
      <c r="Z329" s="35"/>
      <c r="AA329" s="35"/>
      <c r="AB329" s="35"/>
      <c r="AC329" s="35"/>
      <c r="AD329" s="35"/>
      <c r="AE329" s="35"/>
      <c r="AR329" s="205" t="s">
        <v>184</v>
      </c>
      <c r="AT329" s="205" t="s">
        <v>180</v>
      </c>
      <c r="AU329" s="205" t="s">
        <v>89</v>
      </c>
      <c r="AY329" s="18" t="s">
        <v>177</v>
      </c>
      <c r="BE329" s="206">
        <f t="shared" si="74"/>
        <v>0</v>
      </c>
      <c r="BF329" s="206">
        <f t="shared" si="75"/>
        <v>0</v>
      </c>
      <c r="BG329" s="206">
        <f t="shared" si="76"/>
        <v>0</v>
      </c>
      <c r="BH329" s="206">
        <f t="shared" si="77"/>
        <v>0</v>
      </c>
      <c r="BI329" s="206">
        <f t="shared" si="78"/>
        <v>0</v>
      </c>
      <c r="BJ329" s="18" t="s">
        <v>87</v>
      </c>
      <c r="BK329" s="206">
        <f t="shared" si="79"/>
        <v>0</v>
      </c>
      <c r="BL329" s="18" t="s">
        <v>184</v>
      </c>
      <c r="BM329" s="205" t="s">
        <v>3862</v>
      </c>
    </row>
    <row r="330" spans="1:65" s="2" customFormat="1" ht="44.25" customHeight="1">
      <c r="A330" s="35"/>
      <c r="B330" s="36"/>
      <c r="C330" s="193" t="s">
        <v>1755</v>
      </c>
      <c r="D330" s="193" t="s">
        <v>180</v>
      </c>
      <c r="E330" s="194" t="s">
        <v>3863</v>
      </c>
      <c r="F330" s="195" t="s">
        <v>3864</v>
      </c>
      <c r="G330" s="196" t="s">
        <v>191</v>
      </c>
      <c r="H330" s="197">
        <v>1</v>
      </c>
      <c r="I330" s="198"/>
      <c r="J330" s="199">
        <f t="shared" si="70"/>
        <v>0</v>
      </c>
      <c r="K330" s="200"/>
      <c r="L330" s="40"/>
      <c r="M330" s="201" t="s">
        <v>1</v>
      </c>
      <c r="N330" s="202" t="s">
        <v>45</v>
      </c>
      <c r="O330" s="72"/>
      <c r="P330" s="203">
        <f t="shared" si="71"/>
        <v>0</v>
      </c>
      <c r="Q330" s="203">
        <v>0</v>
      </c>
      <c r="R330" s="203">
        <f t="shared" si="72"/>
        <v>0</v>
      </c>
      <c r="S330" s="203">
        <v>0</v>
      </c>
      <c r="T330" s="204">
        <f t="shared" si="73"/>
        <v>0</v>
      </c>
      <c r="U330" s="35"/>
      <c r="V330" s="35"/>
      <c r="W330" s="35"/>
      <c r="X330" s="35"/>
      <c r="Y330" s="35"/>
      <c r="Z330" s="35"/>
      <c r="AA330" s="35"/>
      <c r="AB330" s="35"/>
      <c r="AC330" s="35"/>
      <c r="AD330" s="35"/>
      <c r="AE330" s="35"/>
      <c r="AR330" s="205" t="s">
        <v>184</v>
      </c>
      <c r="AT330" s="205" t="s">
        <v>180</v>
      </c>
      <c r="AU330" s="205" t="s">
        <v>89</v>
      </c>
      <c r="AY330" s="18" t="s">
        <v>177</v>
      </c>
      <c r="BE330" s="206">
        <f t="shared" si="74"/>
        <v>0</v>
      </c>
      <c r="BF330" s="206">
        <f t="shared" si="75"/>
        <v>0</v>
      </c>
      <c r="BG330" s="206">
        <f t="shared" si="76"/>
        <v>0</v>
      </c>
      <c r="BH330" s="206">
        <f t="shared" si="77"/>
        <v>0</v>
      </c>
      <c r="BI330" s="206">
        <f t="shared" si="78"/>
        <v>0</v>
      </c>
      <c r="BJ330" s="18" t="s">
        <v>87</v>
      </c>
      <c r="BK330" s="206">
        <f t="shared" si="79"/>
        <v>0</v>
      </c>
      <c r="BL330" s="18" t="s">
        <v>184</v>
      </c>
      <c r="BM330" s="205" t="s">
        <v>3865</v>
      </c>
    </row>
    <row r="331" spans="1:65" s="2" customFormat="1" ht="16.5" customHeight="1">
      <c r="A331" s="35"/>
      <c r="B331" s="36"/>
      <c r="C331" s="193" t="s">
        <v>1760</v>
      </c>
      <c r="D331" s="193" t="s">
        <v>180</v>
      </c>
      <c r="E331" s="194" t="s">
        <v>3866</v>
      </c>
      <c r="F331" s="195" t="s">
        <v>3867</v>
      </c>
      <c r="G331" s="196" t="s">
        <v>191</v>
      </c>
      <c r="H331" s="197">
        <v>2</v>
      </c>
      <c r="I331" s="198"/>
      <c r="J331" s="199">
        <f t="shared" si="70"/>
        <v>0</v>
      </c>
      <c r="K331" s="200"/>
      <c r="L331" s="40"/>
      <c r="M331" s="201" t="s">
        <v>1</v>
      </c>
      <c r="N331" s="202" t="s">
        <v>45</v>
      </c>
      <c r="O331" s="72"/>
      <c r="P331" s="203">
        <f t="shared" si="71"/>
        <v>0</v>
      </c>
      <c r="Q331" s="203">
        <v>0</v>
      </c>
      <c r="R331" s="203">
        <f t="shared" si="72"/>
        <v>0</v>
      </c>
      <c r="S331" s="203">
        <v>0</v>
      </c>
      <c r="T331" s="204">
        <f t="shared" si="73"/>
        <v>0</v>
      </c>
      <c r="U331" s="35"/>
      <c r="V331" s="35"/>
      <c r="W331" s="35"/>
      <c r="X331" s="35"/>
      <c r="Y331" s="35"/>
      <c r="Z331" s="35"/>
      <c r="AA331" s="35"/>
      <c r="AB331" s="35"/>
      <c r="AC331" s="35"/>
      <c r="AD331" s="35"/>
      <c r="AE331" s="35"/>
      <c r="AR331" s="205" t="s">
        <v>184</v>
      </c>
      <c r="AT331" s="205" t="s">
        <v>180</v>
      </c>
      <c r="AU331" s="205" t="s">
        <v>89</v>
      </c>
      <c r="AY331" s="18" t="s">
        <v>177</v>
      </c>
      <c r="BE331" s="206">
        <f t="shared" si="74"/>
        <v>0</v>
      </c>
      <c r="BF331" s="206">
        <f t="shared" si="75"/>
        <v>0</v>
      </c>
      <c r="BG331" s="206">
        <f t="shared" si="76"/>
        <v>0</v>
      </c>
      <c r="BH331" s="206">
        <f t="shared" si="77"/>
        <v>0</v>
      </c>
      <c r="BI331" s="206">
        <f t="shared" si="78"/>
        <v>0</v>
      </c>
      <c r="BJ331" s="18" t="s">
        <v>87</v>
      </c>
      <c r="BK331" s="206">
        <f t="shared" si="79"/>
        <v>0</v>
      </c>
      <c r="BL331" s="18" t="s">
        <v>184</v>
      </c>
      <c r="BM331" s="205" t="s">
        <v>3868</v>
      </c>
    </row>
    <row r="332" spans="1:65" s="2" customFormat="1" ht="16.5" customHeight="1">
      <c r="A332" s="35"/>
      <c r="B332" s="36"/>
      <c r="C332" s="193" t="s">
        <v>1765</v>
      </c>
      <c r="D332" s="193" t="s">
        <v>180</v>
      </c>
      <c r="E332" s="194" t="s">
        <v>3869</v>
      </c>
      <c r="F332" s="195" t="s">
        <v>2981</v>
      </c>
      <c r="G332" s="196" t="s">
        <v>191</v>
      </c>
      <c r="H332" s="197">
        <v>1</v>
      </c>
      <c r="I332" s="198"/>
      <c r="J332" s="199">
        <f t="shared" si="70"/>
        <v>0</v>
      </c>
      <c r="K332" s="200"/>
      <c r="L332" s="40"/>
      <c r="M332" s="201" t="s">
        <v>1</v>
      </c>
      <c r="N332" s="202" t="s">
        <v>45</v>
      </c>
      <c r="O332" s="72"/>
      <c r="P332" s="203">
        <f t="shared" si="71"/>
        <v>0</v>
      </c>
      <c r="Q332" s="203">
        <v>0</v>
      </c>
      <c r="R332" s="203">
        <f t="shared" si="72"/>
        <v>0</v>
      </c>
      <c r="S332" s="203">
        <v>0</v>
      </c>
      <c r="T332" s="204">
        <f t="shared" si="73"/>
        <v>0</v>
      </c>
      <c r="U332" s="35"/>
      <c r="V332" s="35"/>
      <c r="W332" s="35"/>
      <c r="X332" s="35"/>
      <c r="Y332" s="35"/>
      <c r="Z332" s="35"/>
      <c r="AA332" s="35"/>
      <c r="AB332" s="35"/>
      <c r="AC332" s="35"/>
      <c r="AD332" s="35"/>
      <c r="AE332" s="35"/>
      <c r="AR332" s="205" t="s">
        <v>184</v>
      </c>
      <c r="AT332" s="205" t="s">
        <v>180</v>
      </c>
      <c r="AU332" s="205" t="s">
        <v>89</v>
      </c>
      <c r="AY332" s="18" t="s">
        <v>177</v>
      </c>
      <c r="BE332" s="206">
        <f t="shared" si="74"/>
        <v>0</v>
      </c>
      <c r="BF332" s="206">
        <f t="shared" si="75"/>
        <v>0</v>
      </c>
      <c r="BG332" s="206">
        <f t="shared" si="76"/>
        <v>0</v>
      </c>
      <c r="BH332" s="206">
        <f t="shared" si="77"/>
        <v>0</v>
      </c>
      <c r="BI332" s="206">
        <f t="shared" si="78"/>
        <v>0</v>
      </c>
      <c r="BJ332" s="18" t="s">
        <v>87</v>
      </c>
      <c r="BK332" s="206">
        <f t="shared" si="79"/>
        <v>0</v>
      </c>
      <c r="BL332" s="18" t="s">
        <v>184</v>
      </c>
      <c r="BM332" s="205" t="s">
        <v>3870</v>
      </c>
    </row>
    <row r="333" spans="1:65" s="2" customFormat="1" ht="16.5" customHeight="1">
      <c r="A333" s="35"/>
      <c r="B333" s="36"/>
      <c r="C333" s="193" t="s">
        <v>1770</v>
      </c>
      <c r="D333" s="193" t="s">
        <v>180</v>
      </c>
      <c r="E333" s="194" t="s">
        <v>3871</v>
      </c>
      <c r="F333" s="195" t="s">
        <v>3872</v>
      </c>
      <c r="G333" s="196" t="s">
        <v>251</v>
      </c>
      <c r="H333" s="197">
        <v>3</v>
      </c>
      <c r="I333" s="198"/>
      <c r="J333" s="199">
        <f t="shared" si="70"/>
        <v>0</v>
      </c>
      <c r="K333" s="200"/>
      <c r="L333" s="40"/>
      <c r="M333" s="201" t="s">
        <v>1</v>
      </c>
      <c r="N333" s="202" t="s">
        <v>45</v>
      </c>
      <c r="O333" s="72"/>
      <c r="P333" s="203">
        <f t="shared" si="71"/>
        <v>0</v>
      </c>
      <c r="Q333" s="203">
        <v>0</v>
      </c>
      <c r="R333" s="203">
        <f t="shared" si="72"/>
        <v>0</v>
      </c>
      <c r="S333" s="203">
        <v>0</v>
      </c>
      <c r="T333" s="204">
        <f t="shared" si="73"/>
        <v>0</v>
      </c>
      <c r="U333" s="35"/>
      <c r="V333" s="35"/>
      <c r="W333" s="35"/>
      <c r="X333" s="35"/>
      <c r="Y333" s="35"/>
      <c r="Z333" s="35"/>
      <c r="AA333" s="35"/>
      <c r="AB333" s="35"/>
      <c r="AC333" s="35"/>
      <c r="AD333" s="35"/>
      <c r="AE333" s="35"/>
      <c r="AR333" s="205" t="s">
        <v>184</v>
      </c>
      <c r="AT333" s="205" t="s">
        <v>180</v>
      </c>
      <c r="AU333" s="205" t="s">
        <v>89</v>
      </c>
      <c r="AY333" s="18" t="s">
        <v>177</v>
      </c>
      <c r="BE333" s="206">
        <f t="shared" si="74"/>
        <v>0</v>
      </c>
      <c r="BF333" s="206">
        <f t="shared" si="75"/>
        <v>0</v>
      </c>
      <c r="BG333" s="206">
        <f t="shared" si="76"/>
        <v>0</v>
      </c>
      <c r="BH333" s="206">
        <f t="shared" si="77"/>
        <v>0</v>
      </c>
      <c r="BI333" s="206">
        <f t="shared" si="78"/>
        <v>0</v>
      </c>
      <c r="BJ333" s="18" t="s">
        <v>87</v>
      </c>
      <c r="BK333" s="206">
        <f t="shared" si="79"/>
        <v>0</v>
      </c>
      <c r="BL333" s="18" t="s">
        <v>184</v>
      </c>
      <c r="BM333" s="205" t="s">
        <v>3873</v>
      </c>
    </row>
    <row r="334" spans="1:65" s="12" customFormat="1" ht="25.9" customHeight="1">
      <c r="B334" s="177"/>
      <c r="C334" s="178"/>
      <c r="D334" s="179" t="s">
        <v>79</v>
      </c>
      <c r="E334" s="180" t="s">
        <v>2328</v>
      </c>
      <c r="F334" s="180" t="s">
        <v>2329</v>
      </c>
      <c r="G334" s="178"/>
      <c r="H334" s="178"/>
      <c r="I334" s="181"/>
      <c r="J334" s="182">
        <f>BK334</f>
        <v>0</v>
      </c>
      <c r="K334" s="178"/>
      <c r="L334" s="183"/>
      <c r="M334" s="184"/>
      <c r="N334" s="185"/>
      <c r="O334" s="185"/>
      <c r="P334" s="186">
        <f>SUM(P335:P340)</f>
        <v>0</v>
      </c>
      <c r="Q334" s="185"/>
      <c r="R334" s="186">
        <f>SUM(R335:R340)</f>
        <v>0</v>
      </c>
      <c r="S334" s="185"/>
      <c r="T334" s="187">
        <f>SUM(T335:T340)</f>
        <v>0</v>
      </c>
      <c r="AR334" s="188" t="s">
        <v>184</v>
      </c>
      <c r="AT334" s="189" t="s">
        <v>79</v>
      </c>
      <c r="AU334" s="189" t="s">
        <v>80</v>
      </c>
      <c r="AY334" s="188" t="s">
        <v>177</v>
      </c>
      <c r="BK334" s="190">
        <f>SUM(BK335:BK340)</f>
        <v>0</v>
      </c>
    </row>
    <row r="335" spans="1:65" s="2" customFormat="1" ht="16.5" customHeight="1">
      <c r="A335" s="35"/>
      <c r="B335" s="36"/>
      <c r="C335" s="193" t="s">
        <v>1775</v>
      </c>
      <c r="D335" s="193" t="s">
        <v>180</v>
      </c>
      <c r="E335" s="194" t="s">
        <v>3874</v>
      </c>
      <c r="F335" s="195" t="s">
        <v>3875</v>
      </c>
      <c r="G335" s="196" t="s">
        <v>191</v>
      </c>
      <c r="H335" s="197">
        <v>1</v>
      </c>
      <c r="I335" s="198"/>
      <c r="J335" s="199">
        <f t="shared" ref="J335:J340" si="80">ROUND(I335*H335,2)</f>
        <v>0</v>
      </c>
      <c r="K335" s="200"/>
      <c r="L335" s="40"/>
      <c r="M335" s="201" t="s">
        <v>1</v>
      </c>
      <c r="N335" s="202" t="s">
        <v>45</v>
      </c>
      <c r="O335" s="72"/>
      <c r="P335" s="203">
        <f t="shared" ref="P335:P340" si="81">O335*H335</f>
        <v>0</v>
      </c>
      <c r="Q335" s="203">
        <v>0</v>
      </c>
      <c r="R335" s="203">
        <f t="shared" ref="R335:R340" si="82">Q335*H335</f>
        <v>0</v>
      </c>
      <c r="S335" s="203">
        <v>0</v>
      </c>
      <c r="T335" s="204">
        <f t="shared" ref="T335:T340" si="83">S335*H335</f>
        <v>0</v>
      </c>
      <c r="U335" s="35"/>
      <c r="V335" s="35"/>
      <c r="W335" s="35"/>
      <c r="X335" s="35"/>
      <c r="Y335" s="35"/>
      <c r="Z335" s="35"/>
      <c r="AA335" s="35"/>
      <c r="AB335" s="35"/>
      <c r="AC335" s="35"/>
      <c r="AD335" s="35"/>
      <c r="AE335" s="35"/>
      <c r="AR335" s="205" t="s">
        <v>2324</v>
      </c>
      <c r="AT335" s="205" t="s">
        <v>180</v>
      </c>
      <c r="AU335" s="205" t="s">
        <v>87</v>
      </c>
      <c r="AY335" s="18" t="s">
        <v>177</v>
      </c>
      <c r="BE335" s="206">
        <f t="shared" ref="BE335:BE340" si="84">IF(N335="základní",J335,0)</f>
        <v>0</v>
      </c>
      <c r="BF335" s="206">
        <f t="shared" ref="BF335:BF340" si="85">IF(N335="snížená",J335,0)</f>
        <v>0</v>
      </c>
      <c r="BG335" s="206">
        <f t="shared" ref="BG335:BG340" si="86">IF(N335="zákl. přenesená",J335,0)</f>
        <v>0</v>
      </c>
      <c r="BH335" s="206">
        <f t="shared" ref="BH335:BH340" si="87">IF(N335="sníž. přenesená",J335,0)</f>
        <v>0</v>
      </c>
      <c r="BI335" s="206">
        <f t="shared" ref="BI335:BI340" si="88">IF(N335="nulová",J335,0)</f>
        <v>0</v>
      </c>
      <c r="BJ335" s="18" t="s">
        <v>87</v>
      </c>
      <c r="BK335" s="206">
        <f t="shared" ref="BK335:BK340" si="89">ROUND(I335*H335,2)</f>
        <v>0</v>
      </c>
      <c r="BL335" s="18" t="s">
        <v>2324</v>
      </c>
      <c r="BM335" s="205" t="s">
        <v>3876</v>
      </c>
    </row>
    <row r="336" spans="1:65" s="2" customFormat="1" ht="16.5" customHeight="1">
      <c r="A336" s="35"/>
      <c r="B336" s="36"/>
      <c r="C336" s="193" t="s">
        <v>1785</v>
      </c>
      <c r="D336" s="193" t="s">
        <v>180</v>
      </c>
      <c r="E336" s="194" t="s">
        <v>3877</v>
      </c>
      <c r="F336" s="195" t="s">
        <v>3878</v>
      </c>
      <c r="G336" s="196" t="s">
        <v>191</v>
      </c>
      <c r="H336" s="197">
        <v>1</v>
      </c>
      <c r="I336" s="198"/>
      <c r="J336" s="199">
        <f t="shared" si="80"/>
        <v>0</v>
      </c>
      <c r="K336" s="200"/>
      <c r="L336" s="40"/>
      <c r="M336" s="201" t="s">
        <v>1</v>
      </c>
      <c r="N336" s="202" t="s">
        <v>45</v>
      </c>
      <c r="O336" s="72"/>
      <c r="P336" s="203">
        <f t="shared" si="81"/>
        <v>0</v>
      </c>
      <c r="Q336" s="203">
        <v>0</v>
      </c>
      <c r="R336" s="203">
        <f t="shared" si="82"/>
        <v>0</v>
      </c>
      <c r="S336" s="203">
        <v>0</v>
      </c>
      <c r="T336" s="204">
        <f t="shared" si="83"/>
        <v>0</v>
      </c>
      <c r="U336" s="35"/>
      <c r="V336" s="35"/>
      <c r="W336" s="35"/>
      <c r="X336" s="35"/>
      <c r="Y336" s="35"/>
      <c r="Z336" s="35"/>
      <c r="AA336" s="35"/>
      <c r="AB336" s="35"/>
      <c r="AC336" s="35"/>
      <c r="AD336" s="35"/>
      <c r="AE336" s="35"/>
      <c r="AR336" s="205" t="s">
        <v>2324</v>
      </c>
      <c r="AT336" s="205" t="s">
        <v>180</v>
      </c>
      <c r="AU336" s="205" t="s">
        <v>87</v>
      </c>
      <c r="AY336" s="18" t="s">
        <v>177</v>
      </c>
      <c r="BE336" s="206">
        <f t="shared" si="84"/>
        <v>0</v>
      </c>
      <c r="BF336" s="206">
        <f t="shared" si="85"/>
        <v>0</v>
      </c>
      <c r="BG336" s="206">
        <f t="shared" si="86"/>
        <v>0</v>
      </c>
      <c r="BH336" s="206">
        <f t="shared" si="87"/>
        <v>0</v>
      </c>
      <c r="BI336" s="206">
        <f t="shared" si="88"/>
        <v>0</v>
      </c>
      <c r="BJ336" s="18" t="s">
        <v>87</v>
      </c>
      <c r="BK336" s="206">
        <f t="shared" si="89"/>
        <v>0</v>
      </c>
      <c r="BL336" s="18" t="s">
        <v>2324</v>
      </c>
      <c r="BM336" s="205" t="s">
        <v>3879</v>
      </c>
    </row>
    <row r="337" spans="1:65" s="2" customFormat="1" ht="16.5" customHeight="1">
      <c r="A337" s="35"/>
      <c r="B337" s="36"/>
      <c r="C337" s="193" t="s">
        <v>1791</v>
      </c>
      <c r="D337" s="193" t="s">
        <v>180</v>
      </c>
      <c r="E337" s="194" t="s">
        <v>3880</v>
      </c>
      <c r="F337" s="195" t="s">
        <v>2981</v>
      </c>
      <c r="G337" s="196" t="s">
        <v>191</v>
      </c>
      <c r="H337" s="197">
        <v>1</v>
      </c>
      <c r="I337" s="198"/>
      <c r="J337" s="199">
        <f t="shared" si="80"/>
        <v>0</v>
      </c>
      <c r="K337" s="200"/>
      <c r="L337" s="40"/>
      <c r="M337" s="201" t="s">
        <v>1</v>
      </c>
      <c r="N337" s="202" t="s">
        <v>45</v>
      </c>
      <c r="O337" s="72"/>
      <c r="P337" s="203">
        <f t="shared" si="81"/>
        <v>0</v>
      </c>
      <c r="Q337" s="203">
        <v>0</v>
      </c>
      <c r="R337" s="203">
        <f t="shared" si="82"/>
        <v>0</v>
      </c>
      <c r="S337" s="203">
        <v>0</v>
      </c>
      <c r="T337" s="204">
        <f t="shared" si="83"/>
        <v>0</v>
      </c>
      <c r="U337" s="35"/>
      <c r="V337" s="35"/>
      <c r="W337" s="35"/>
      <c r="X337" s="35"/>
      <c r="Y337" s="35"/>
      <c r="Z337" s="35"/>
      <c r="AA337" s="35"/>
      <c r="AB337" s="35"/>
      <c r="AC337" s="35"/>
      <c r="AD337" s="35"/>
      <c r="AE337" s="35"/>
      <c r="AR337" s="205" t="s">
        <v>2324</v>
      </c>
      <c r="AT337" s="205" t="s">
        <v>180</v>
      </c>
      <c r="AU337" s="205" t="s">
        <v>87</v>
      </c>
      <c r="AY337" s="18" t="s">
        <v>177</v>
      </c>
      <c r="BE337" s="206">
        <f t="shared" si="84"/>
        <v>0</v>
      </c>
      <c r="BF337" s="206">
        <f t="shared" si="85"/>
        <v>0</v>
      </c>
      <c r="BG337" s="206">
        <f t="shared" si="86"/>
        <v>0</v>
      </c>
      <c r="BH337" s="206">
        <f t="shared" si="87"/>
        <v>0</v>
      </c>
      <c r="BI337" s="206">
        <f t="shared" si="88"/>
        <v>0</v>
      </c>
      <c r="BJ337" s="18" t="s">
        <v>87</v>
      </c>
      <c r="BK337" s="206">
        <f t="shared" si="89"/>
        <v>0</v>
      </c>
      <c r="BL337" s="18" t="s">
        <v>2324</v>
      </c>
      <c r="BM337" s="205" t="s">
        <v>3881</v>
      </c>
    </row>
    <row r="338" spans="1:65" s="2" customFormat="1" ht="16.5" customHeight="1">
      <c r="A338" s="35"/>
      <c r="B338" s="36"/>
      <c r="C338" s="193" t="s">
        <v>1797</v>
      </c>
      <c r="D338" s="193" t="s">
        <v>180</v>
      </c>
      <c r="E338" s="194" t="s">
        <v>3882</v>
      </c>
      <c r="F338" s="195" t="s">
        <v>3867</v>
      </c>
      <c r="G338" s="196" t="s">
        <v>191</v>
      </c>
      <c r="H338" s="197">
        <v>5</v>
      </c>
      <c r="I338" s="198"/>
      <c r="J338" s="199">
        <f t="shared" si="80"/>
        <v>0</v>
      </c>
      <c r="K338" s="200"/>
      <c r="L338" s="40"/>
      <c r="M338" s="201" t="s">
        <v>1</v>
      </c>
      <c r="N338" s="202" t="s">
        <v>45</v>
      </c>
      <c r="O338" s="72"/>
      <c r="P338" s="203">
        <f t="shared" si="81"/>
        <v>0</v>
      </c>
      <c r="Q338" s="203">
        <v>0</v>
      </c>
      <c r="R338" s="203">
        <f t="shared" si="82"/>
        <v>0</v>
      </c>
      <c r="S338" s="203">
        <v>0</v>
      </c>
      <c r="T338" s="204">
        <f t="shared" si="83"/>
        <v>0</v>
      </c>
      <c r="U338" s="35"/>
      <c r="V338" s="35"/>
      <c r="W338" s="35"/>
      <c r="X338" s="35"/>
      <c r="Y338" s="35"/>
      <c r="Z338" s="35"/>
      <c r="AA338" s="35"/>
      <c r="AB338" s="35"/>
      <c r="AC338" s="35"/>
      <c r="AD338" s="35"/>
      <c r="AE338" s="35"/>
      <c r="AR338" s="205" t="s">
        <v>2324</v>
      </c>
      <c r="AT338" s="205" t="s">
        <v>180</v>
      </c>
      <c r="AU338" s="205" t="s">
        <v>87</v>
      </c>
      <c r="AY338" s="18" t="s">
        <v>177</v>
      </c>
      <c r="BE338" s="206">
        <f t="shared" si="84"/>
        <v>0</v>
      </c>
      <c r="BF338" s="206">
        <f t="shared" si="85"/>
        <v>0</v>
      </c>
      <c r="BG338" s="206">
        <f t="shared" si="86"/>
        <v>0</v>
      </c>
      <c r="BH338" s="206">
        <f t="shared" si="87"/>
        <v>0</v>
      </c>
      <c r="BI338" s="206">
        <f t="shared" si="88"/>
        <v>0</v>
      </c>
      <c r="BJ338" s="18" t="s">
        <v>87</v>
      </c>
      <c r="BK338" s="206">
        <f t="shared" si="89"/>
        <v>0</v>
      </c>
      <c r="BL338" s="18" t="s">
        <v>2324</v>
      </c>
      <c r="BM338" s="205" t="s">
        <v>3883</v>
      </c>
    </row>
    <row r="339" spans="1:65" s="2" customFormat="1" ht="16.5" customHeight="1">
      <c r="A339" s="35"/>
      <c r="B339" s="36"/>
      <c r="C339" s="193" t="s">
        <v>1803</v>
      </c>
      <c r="D339" s="193" t="s">
        <v>180</v>
      </c>
      <c r="E339" s="194" t="s">
        <v>3884</v>
      </c>
      <c r="F339" s="195" t="s">
        <v>3885</v>
      </c>
      <c r="G339" s="196" t="s">
        <v>191</v>
      </c>
      <c r="H339" s="197">
        <v>1</v>
      </c>
      <c r="I339" s="198"/>
      <c r="J339" s="199">
        <f t="shared" si="80"/>
        <v>0</v>
      </c>
      <c r="K339" s="200"/>
      <c r="L339" s="40"/>
      <c r="M339" s="201" t="s">
        <v>1</v>
      </c>
      <c r="N339" s="202" t="s">
        <v>45</v>
      </c>
      <c r="O339" s="72"/>
      <c r="P339" s="203">
        <f t="shared" si="81"/>
        <v>0</v>
      </c>
      <c r="Q339" s="203">
        <v>0</v>
      </c>
      <c r="R339" s="203">
        <f t="shared" si="82"/>
        <v>0</v>
      </c>
      <c r="S339" s="203">
        <v>0</v>
      </c>
      <c r="T339" s="204">
        <f t="shared" si="83"/>
        <v>0</v>
      </c>
      <c r="U339" s="35"/>
      <c r="V339" s="35"/>
      <c r="W339" s="35"/>
      <c r="X339" s="35"/>
      <c r="Y339" s="35"/>
      <c r="Z339" s="35"/>
      <c r="AA339" s="35"/>
      <c r="AB339" s="35"/>
      <c r="AC339" s="35"/>
      <c r="AD339" s="35"/>
      <c r="AE339" s="35"/>
      <c r="AR339" s="205" t="s">
        <v>2324</v>
      </c>
      <c r="AT339" s="205" t="s">
        <v>180</v>
      </c>
      <c r="AU339" s="205" t="s">
        <v>87</v>
      </c>
      <c r="AY339" s="18" t="s">
        <v>177</v>
      </c>
      <c r="BE339" s="206">
        <f t="shared" si="84"/>
        <v>0</v>
      </c>
      <c r="BF339" s="206">
        <f t="shared" si="85"/>
        <v>0</v>
      </c>
      <c r="BG339" s="206">
        <f t="shared" si="86"/>
        <v>0</v>
      </c>
      <c r="BH339" s="206">
        <f t="shared" si="87"/>
        <v>0</v>
      </c>
      <c r="BI339" s="206">
        <f t="shared" si="88"/>
        <v>0</v>
      </c>
      <c r="BJ339" s="18" t="s">
        <v>87</v>
      </c>
      <c r="BK339" s="206">
        <f t="shared" si="89"/>
        <v>0</v>
      </c>
      <c r="BL339" s="18" t="s">
        <v>2324</v>
      </c>
      <c r="BM339" s="205" t="s">
        <v>3886</v>
      </c>
    </row>
    <row r="340" spans="1:65" s="2" customFormat="1" ht="24.2" customHeight="1">
      <c r="A340" s="35"/>
      <c r="B340" s="36"/>
      <c r="C340" s="193" t="s">
        <v>1809</v>
      </c>
      <c r="D340" s="193" t="s">
        <v>180</v>
      </c>
      <c r="E340" s="194" t="s">
        <v>3887</v>
      </c>
      <c r="F340" s="195" t="s">
        <v>3888</v>
      </c>
      <c r="G340" s="196" t="s">
        <v>191</v>
      </c>
      <c r="H340" s="197">
        <v>1</v>
      </c>
      <c r="I340" s="198"/>
      <c r="J340" s="199">
        <f t="shared" si="80"/>
        <v>0</v>
      </c>
      <c r="K340" s="200"/>
      <c r="L340" s="40"/>
      <c r="M340" s="254" t="s">
        <v>1</v>
      </c>
      <c r="N340" s="255" t="s">
        <v>45</v>
      </c>
      <c r="O340" s="256"/>
      <c r="P340" s="257">
        <f t="shared" si="81"/>
        <v>0</v>
      </c>
      <c r="Q340" s="257">
        <v>0</v>
      </c>
      <c r="R340" s="257">
        <f t="shared" si="82"/>
        <v>0</v>
      </c>
      <c r="S340" s="257">
        <v>0</v>
      </c>
      <c r="T340" s="258">
        <f t="shared" si="83"/>
        <v>0</v>
      </c>
      <c r="U340" s="35"/>
      <c r="V340" s="35"/>
      <c r="W340" s="35"/>
      <c r="X340" s="35"/>
      <c r="Y340" s="35"/>
      <c r="Z340" s="35"/>
      <c r="AA340" s="35"/>
      <c r="AB340" s="35"/>
      <c r="AC340" s="35"/>
      <c r="AD340" s="35"/>
      <c r="AE340" s="35"/>
      <c r="AR340" s="205" t="s">
        <v>2324</v>
      </c>
      <c r="AT340" s="205" t="s">
        <v>180</v>
      </c>
      <c r="AU340" s="205" t="s">
        <v>87</v>
      </c>
      <c r="AY340" s="18" t="s">
        <v>177</v>
      </c>
      <c r="BE340" s="206">
        <f t="shared" si="84"/>
        <v>0</v>
      </c>
      <c r="BF340" s="206">
        <f t="shared" si="85"/>
        <v>0</v>
      </c>
      <c r="BG340" s="206">
        <f t="shared" si="86"/>
        <v>0</v>
      </c>
      <c r="BH340" s="206">
        <f t="shared" si="87"/>
        <v>0</v>
      </c>
      <c r="BI340" s="206">
        <f t="shared" si="88"/>
        <v>0</v>
      </c>
      <c r="BJ340" s="18" t="s">
        <v>87</v>
      </c>
      <c r="BK340" s="206">
        <f t="shared" si="89"/>
        <v>0</v>
      </c>
      <c r="BL340" s="18" t="s">
        <v>2324</v>
      </c>
      <c r="BM340" s="205" t="s">
        <v>3889</v>
      </c>
    </row>
    <row r="341" spans="1:65" s="2" customFormat="1" ht="6.95" customHeight="1">
      <c r="A341" s="35"/>
      <c r="B341" s="55"/>
      <c r="C341" s="56"/>
      <c r="D341" s="56"/>
      <c r="E341" s="56"/>
      <c r="F341" s="56"/>
      <c r="G341" s="56"/>
      <c r="H341" s="56"/>
      <c r="I341" s="56"/>
      <c r="J341" s="56"/>
      <c r="K341" s="56"/>
      <c r="L341" s="40"/>
      <c r="M341" s="35"/>
      <c r="O341" s="35"/>
      <c r="P341" s="35"/>
      <c r="Q341" s="35"/>
      <c r="R341" s="35"/>
      <c r="S341" s="35"/>
      <c r="T341" s="35"/>
      <c r="U341" s="35"/>
      <c r="V341" s="35"/>
      <c r="W341" s="35"/>
      <c r="X341" s="35"/>
      <c r="Y341" s="35"/>
      <c r="Z341" s="35"/>
      <c r="AA341" s="35"/>
      <c r="AB341" s="35"/>
      <c r="AC341" s="35"/>
      <c r="AD341" s="35"/>
      <c r="AE341" s="35"/>
    </row>
  </sheetData>
  <sheetProtection algorithmName="SHA-512" hashValue="u60jzxsIyXXBC1NcwDKtenqfSbAa5Z1yJaAxDXfJXpnJbGzPBspD449k15ytqXsVicpa6AvStvKx+gtZ2q3mnQ==" saltValue="Nih+icSlmNSxrgnh4ZeSUcBmm8T8bHe1X98IgFLnK524w6zB5NOBJUF+ByzTlchzD/lmzby2ko30Co65sdywYQ==" spinCount="100000" sheet="1" objects="1" scenarios="1" formatColumns="0" formatRows="0" autoFilter="0"/>
  <autoFilter ref="C130:K340" xr:uid="{00000000-0009-0000-0000-000008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121</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3890</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ROUND((SUM(BE129:BE170)),  2)</f>
        <v>0</v>
      </c>
      <c r="G35" s="35"/>
      <c r="H35" s="35"/>
      <c r="I35" s="131">
        <v>0.21</v>
      </c>
      <c r="J35" s="130">
        <f>ROUND(((SUM(BE129:BE170))*I35),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ROUND((SUM(BF129:BF170)),  2)</f>
        <v>0</v>
      </c>
      <c r="G36" s="35"/>
      <c r="H36" s="35"/>
      <c r="I36" s="131">
        <v>0.12</v>
      </c>
      <c r="J36" s="130">
        <f>ROUND(((SUM(BF129:BF170))*I36),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ROUND((SUM(BG129:BG170)),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ROUND((SUM(BH129:BH170)),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ROUND((SUM(BI129:BI170)),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KJ07 - Měření a regulace</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3891</v>
      </c>
      <c r="E99" s="157"/>
      <c r="F99" s="157"/>
      <c r="G99" s="157"/>
      <c r="H99" s="157"/>
      <c r="I99" s="157"/>
      <c r="J99" s="158">
        <f>J130</f>
        <v>0</v>
      </c>
      <c r="K99" s="155"/>
      <c r="L99" s="159"/>
    </row>
    <row r="100" spans="1:47" s="10" customFormat="1" ht="19.899999999999999" customHeight="1">
      <c r="B100" s="160"/>
      <c r="C100" s="105"/>
      <c r="D100" s="161" t="s">
        <v>3892</v>
      </c>
      <c r="E100" s="162"/>
      <c r="F100" s="162"/>
      <c r="G100" s="162"/>
      <c r="H100" s="162"/>
      <c r="I100" s="162"/>
      <c r="J100" s="163">
        <f>J131</f>
        <v>0</v>
      </c>
      <c r="K100" s="105"/>
      <c r="L100" s="164"/>
    </row>
    <row r="101" spans="1:47" s="10" customFormat="1" ht="19.899999999999999" customHeight="1">
      <c r="B101" s="160"/>
      <c r="C101" s="105"/>
      <c r="D101" s="161" t="s">
        <v>3893</v>
      </c>
      <c r="E101" s="162"/>
      <c r="F101" s="162"/>
      <c r="G101" s="162"/>
      <c r="H101" s="162"/>
      <c r="I101" s="162"/>
      <c r="J101" s="163">
        <f>J136</f>
        <v>0</v>
      </c>
      <c r="K101" s="105"/>
      <c r="L101" s="164"/>
    </row>
    <row r="102" spans="1:47" s="10" customFormat="1" ht="19.899999999999999" customHeight="1">
      <c r="B102" s="160"/>
      <c r="C102" s="105"/>
      <c r="D102" s="161" t="s">
        <v>3894</v>
      </c>
      <c r="E102" s="162"/>
      <c r="F102" s="162"/>
      <c r="G102" s="162"/>
      <c r="H102" s="162"/>
      <c r="I102" s="162"/>
      <c r="J102" s="163">
        <f>J141</f>
        <v>0</v>
      </c>
      <c r="K102" s="105"/>
      <c r="L102" s="164"/>
    </row>
    <row r="103" spans="1:47" s="10" customFormat="1" ht="19.899999999999999" customHeight="1">
      <c r="B103" s="160"/>
      <c r="C103" s="105"/>
      <c r="D103" s="161" t="s">
        <v>3895</v>
      </c>
      <c r="E103" s="162"/>
      <c r="F103" s="162"/>
      <c r="G103" s="162"/>
      <c r="H103" s="162"/>
      <c r="I103" s="162"/>
      <c r="J103" s="163">
        <f>J146</f>
        <v>0</v>
      </c>
      <c r="K103" s="105"/>
      <c r="L103" s="164"/>
    </row>
    <row r="104" spans="1:47" s="10" customFormat="1" ht="19.899999999999999" customHeight="1">
      <c r="B104" s="160"/>
      <c r="C104" s="105"/>
      <c r="D104" s="161" t="s">
        <v>3896</v>
      </c>
      <c r="E104" s="162"/>
      <c r="F104" s="162"/>
      <c r="G104" s="162"/>
      <c r="H104" s="162"/>
      <c r="I104" s="162"/>
      <c r="J104" s="163">
        <f>J151</f>
        <v>0</v>
      </c>
      <c r="K104" s="105"/>
      <c r="L104" s="164"/>
    </row>
    <row r="105" spans="1:47" s="10" customFormat="1" ht="19.899999999999999" customHeight="1">
      <c r="B105" s="160"/>
      <c r="C105" s="105"/>
      <c r="D105" s="161" t="s">
        <v>3897</v>
      </c>
      <c r="E105" s="162"/>
      <c r="F105" s="162"/>
      <c r="G105" s="162"/>
      <c r="H105" s="162"/>
      <c r="I105" s="162"/>
      <c r="J105" s="163">
        <f>J156</f>
        <v>0</v>
      </c>
      <c r="K105" s="105"/>
      <c r="L105" s="164"/>
    </row>
    <row r="106" spans="1:47" s="10" customFormat="1" ht="19.899999999999999" customHeight="1">
      <c r="B106" s="160"/>
      <c r="C106" s="105"/>
      <c r="D106" s="161" t="s">
        <v>3898</v>
      </c>
      <c r="E106" s="162"/>
      <c r="F106" s="162"/>
      <c r="G106" s="162"/>
      <c r="H106" s="162"/>
      <c r="I106" s="162"/>
      <c r="J106" s="163">
        <f>J158</f>
        <v>0</v>
      </c>
      <c r="K106" s="105"/>
      <c r="L106" s="164"/>
    </row>
    <row r="107" spans="1:47" s="9" customFormat="1" ht="24.95" customHeight="1">
      <c r="B107" s="154"/>
      <c r="C107" s="155"/>
      <c r="D107" s="156" t="s">
        <v>2025</v>
      </c>
      <c r="E107" s="157"/>
      <c r="F107" s="157"/>
      <c r="G107" s="157"/>
      <c r="H107" s="157"/>
      <c r="I107" s="157"/>
      <c r="J107" s="158">
        <f>J163</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162</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26.25" customHeight="1">
      <c r="A117" s="35"/>
      <c r="B117" s="36"/>
      <c r="C117" s="37"/>
      <c r="D117" s="37"/>
      <c r="E117" s="384" t="str">
        <f>E7</f>
        <v>MODERNIZACE KUCHYNĚ A JÍDELNY SPŠE A VOŠ  PLZEŇ,  projekt č. CZ.05.01.01/2022_008/0001816</v>
      </c>
      <c r="F117" s="385"/>
      <c r="G117" s="385"/>
      <c r="H117" s="385"/>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132</v>
      </c>
      <c r="D118" s="23"/>
      <c r="E118" s="23"/>
      <c r="F118" s="23"/>
      <c r="G118" s="23"/>
      <c r="H118" s="23"/>
      <c r="I118" s="23"/>
      <c r="J118" s="23"/>
      <c r="K118" s="23"/>
      <c r="L118" s="21"/>
    </row>
    <row r="119" spans="1:31" s="2" customFormat="1" ht="16.5" customHeight="1">
      <c r="A119" s="35"/>
      <c r="B119" s="36"/>
      <c r="C119" s="37"/>
      <c r="D119" s="37"/>
      <c r="E119" s="384" t="s">
        <v>762</v>
      </c>
      <c r="F119" s="383"/>
      <c r="G119" s="383"/>
      <c r="H119" s="383"/>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134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43" t="str">
        <f>E11</f>
        <v>KJ07 - Měření a regulace</v>
      </c>
      <c r="F121" s="383"/>
      <c r="G121" s="383"/>
      <c r="H121" s="383"/>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 xml:space="preserve"> </v>
      </c>
      <c r="G123" s="37"/>
      <c r="H123" s="37"/>
      <c r="I123" s="30" t="s">
        <v>22</v>
      </c>
      <c r="J123" s="67" t="str">
        <f>IF(J14="","",J14)</f>
        <v>19. 6. 2024</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24</v>
      </c>
      <c r="D125" s="37"/>
      <c r="E125" s="37"/>
      <c r="F125" s="28" t="str">
        <f>E17</f>
        <v>VOŠ  a SPŠE Plzeň, Částkova 817/58, 326 00 Plzeň</v>
      </c>
      <c r="G125" s="37"/>
      <c r="H125" s="37"/>
      <c r="I125" s="30" t="s">
        <v>32</v>
      </c>
      <c r="J125" s="33" t="str">
        <f>E23</f>
        <v>arch. projektová kancelář Ing. arch. Václav Mastný</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IF(E20="","",E20)</f>
        <v>Vyplň údaj</v>
      </c>
      <c r="G126" s="37"/>
      <c r="H126" s="37"/>
      <c r="I126" s="30" t="s">
        <v>36</v>
      </c>
      <c r="J126" s="33" t="str">
        <f>E26</f>
        <v>Ing.Pavlov</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163</v>
      </c>
      <c r="D128" s="168" t="s">
        <v>65</v>
      </c>
      <c r="E128" s="168" t="s">
        <v>61</v>
      </c>
      <c r="F128" s="168" t="s">
        <v>62</v>
      </c>
      <c r="G128" s="168" t="s">
        <v>164</v>
      </c>
      <c r="H128" s="168" t="s">
        <v>165</v>
      </c>
      <c r="I128" s="168" t="s">
        <v>166</v>
      </c>
      <c r="J128" s="169" t="s">
        <v>139</v>
      </c>
      <c r="K128" s="170" t="s">
        <v>167</v>
      </c>
      <c r="L128" s="171"/>
      <c r="M128" s="76" t="s">
        <v>1</v>
      </c>
      <c r="N128" s="77" t="s">
        <v>44</v>
      </c>
      <c r="O128" s="77" t="s">
        <v>168</v>
      </c>
      <c r="P128" s="77" t="s">
        <v>169</v>
      </c>
      <c r="Q128" s="77" t="s">
        <v>170</v>
      </c>
      <c r="R128" s="77" t="s">
        <v>171</v>
      </c>
      <c r="S128" s="77" t="s">
        <v>172</v>
      </c>
      <c r="T128" s="78" t="s">
        <v>173</v>
      </c>
      <c r="U128" s="165"/>
      <c r="V128" s="165"/>
      <c r="W128" s="165"/>
      <c r="X128" s="165"/>
      <c r="Y128" s="165"/>
      <c r="Z128" s="165"/>
      <c r="AA128" s="165"/>
      <c r="AB128" s="165"/>
      <c r="AC128" s="165"/>
      <c r="AD128" s="165"/>
      <c r="AE128" s="165"/>
    </row>
    <row r="129" spans="1:65" s="2" customFormat="1" ht="22.9" customHeight="1">
      <c r="A129" s="35"/>
      <c r="B129" s="36"/>
      <c r="C129" s="83" t="s">
        <v>174</v>
      </c>
      <c r="D129" s="37"/>
      <c r="E129" s="37"/>
      <c r="F129" s="37"/>
      <c r="G129" s="37"/>
      <c r="H129" s="37"/>
      <c r="I129" s="37"/>
      <c r="J129" s="172">
        <f>BK129</f>
        <v>0</v>
      </c>
      <c r="K129" s="37"/>
      <c r="L129" s="40"/>
      <c r="M129" s="79"/>
      <c r="N129" s="173"/>
      <c r="O129" s="80"/>
      <c r="P129" s="174">
        <f>P130+P163</f>
        <v>0</v>
      </c>
      <c r="Q129" s="80"/>
      <c r="R129" s="174">
        <f>R130+R163</f>
        <v>0</v>
      </c>
      <c r="S129" s="80"/>
      <c r="T129" s="175">
        <f>T130+T163</f>
        <v>0</v>
      </c>
      <c r="U129" s="35"/>
      <c r="V129" s="35"/>
      <c r="W129" s="35"/>
      <c r="X129" s="35"/>
      <c r="Y129" s="35"/>
      <c r="Z129" s="35"/>
      <c r="AA129" s="35"/>
      <c r="AB129" s="35"/>
      <c r="AC129" s="35"/>
      <c r="AD129" s="35"/>
      <c r="AE129" s="35"/>
      <c r="AT129" s="18" t="s">
        <v>79</v>
      </c>
      <c r="AU129" s="18" t="s">
        <v>141</v>
      </c>
      <c r="BK129" s="176">
        <f>BK130+BK163</f>
        <v>0</v>
      </c>
    </row>
    <row r="130" spans="1:65" s="12" customFormat="1" ht="25.9" customHeight="1">
      <c r="B130" s="177"/>
      <c r="C130" s="178"/>
      <c r="D130" s="179" t="s">
        <v>79</v>
      </c>
      <c r="E130" s="180" t="s">
        <v>552</v>
      </c>
      <c r="F130" s="180" t="s">
        <v>3899</v>
      </c>
      <c r="G130" s="178"/>
      <c r="H130" s="178"/>
      <c r="I130" s="181"/>
      <c r="J130" s="182">
        <f>BK130</f>
        <v>0</v>
      </c>
      <c r="K130" s="178"/>
      <c r="L130" s="183"/>
      <c r="M130" s="184"/>
      <c r="N130" s="185"/>
      <c r="O130" s="185"/>
      <c r="P130" s="186">
        <f>P131+P136+P141+P146+P151+P156+P158</f>
        <v>0</v>
      </c>
      <c r="Q130" s="185"/>
      <c r="R130" s="186">
        <f>R131+R136+R141+R146+R151+R156+R158</f>
        <v>0</v>
      </c>
      <c r="S130" s="185"/>
      <c r="T130" s="187">
        <f>T131+T136+T141+T146+T151+T156+T158</f>
        <v>0</v>
      </c>
      <c r="AR130" s="188" t="s">
        <v>87</v>
      </c>
      <c r="AT130" s="189" t="s">
        <v>79</v>
      </c>
      <c r="AU130" s="189" t="s">
        <v>80</v>
      </c>
      <c r="AY130" s="188" t="s">
        <v>177</v>
      </c>
      <c r="BK130" s="190">
        <f>BK131+BK136+BK141+BK146+BK151+BK156+BK158</f>
        <v>0</v>
      </c>
    </row>
    <row r="131" spans="1:65" s="12" customFormat="1" ht="22.9" customHeight="1">
      <c r="B131" s="177"/>
      <c r="C131" s="178"/>
      <c r="D131" s="179" t="s">
        <v>79</v>
      </c>
      <c r="E131" s="191" t="s">
        <v>3900</v>
      </c>
      <c r="F131" s="191" t="s">
        <v>3901</v>
      </c>
      <c r="G131" s="178"/>
      <c r="H131" s="178"/>
      <c r="I131" s="181"/>
      <c r="J131" s="192">
        <f>BK131</f>
        <v>0</v>
      </c>
      <c r="K131" s="178"/>
      <c r="L131" s="183"/>
      <c r="M131" s="184"/>
      <c r="N131" s="185"/>
      <c r="O131" s="185"/>
      <c r="P131" s="186">
        <f>SUM(P132:P135)</f>
        <v>0</v>
      </c>
      <c r="Q131" s="185"/>
      <c r="R131" s="186">
        <f>SUM(R132:R135)</f>
        <v>0</v>
      </c>
      <c r="S131" s="185"/>
      <c r="T131" s="187">
        <f>SUM(T132:T135)</f>
        <v>0</v>
      </c>
      <c r="AR131" s="188" t="s">
        <v>87</v>
      </c>
      <c r="AT131" s="189" t="s">
        <v>79</v>
      </c>
      <c r="AU131" s="189" t="s">
        <v>87</v>
      </c>
      <c r="AY131" s="188" t="s">
        <v>177</v>
      </c>
      <c r="BK131" s="190">
        <f>SUM(BK132:BK135)</f>
        <v>0</v>
      </c>
    </row>
    <row r="132" spans="1:65" s="2" customFormat="1" ht="16.5" customHeight="1">
      <c r="A132" s="35"/>
      <c r="B132" s="36"/>
      <c r="C132" s="193" t="s">
        <v>87</v>
      </c>
      <c r="D132" s="193" t="s">
        <v>180</v>
      </c>
      <c r="E132" s="194" t="s">
        <v>3902</v>
      </c>
      <c r="F132" s="195" t="s">
        <v>3903</v>
      </c>
      <c r="G132" s="196" t="s">
        <v>3904</v>
      </c>
      <c r="H132" s="197">
        <v>1</v>
      </c>
      <c r="I132" s="198"/>
      <c r="J132" s="199">
        <f>ROUND(I132*H132,2)</f>
        <v>0</v>
      </c>
      <c r="K132" s="200"/>
      <c r="L132" s="40"/>
      <c r="M132" s="201" t="s">
        <v>1</v>
      </c>
      <c r="N132" s="202" t="s">
        <v>45</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184</v>
      </c>
      <c r="AT132" s="205" t="s">
        <v>180</v>
      </c>
      <c r="AU132" s="205" t="s">
        <v>89</v>
      </c>
      <c r="AY132" s="18" t="s">
        <v>177</v>
      </c>
      <c r="BE132" s="206">
        <f>IF(N132="základní",J132,0)</f>
        <v>0</v>
      </c>
      <c r="BF132" s="206">
        <f>IF(N132="snížená",J132,0)</f>
        <v>0</v>
      </c>
      <c r="BG132" s="206">
        <f>IF(N132="zákl. přenesená",J132,0)</f>
        <v>0</v>
      </c>
      <c r="BH132" s="206">
        <f>IF(N132="sníž. přenesená",J132,0)</f>
        <v>0</v>
      </c>
      <c r="BI132" s="206">
        <f>IF(N132="nulová",J132,0)</f>
        <v>0</v>
      </c>
      <c r="BJ132" s="18" t="s">
        <v>87</v>
      </c>
      <c r="BK132" s="206">
        <f>ROUND(I132*H132,2)</f>
        <v>0</v>
      </c>
      <c r="BL132" s="18" t="s">
        <v>184</v>
      </c>
      <c r="BM132" s="205" t="s">
        <v>3905</v>
      </c>
    </row>
    <row r="133" spans="1:65" s="2" customFormat="1" ht="16.5" customHeight="1">
      <c r="A133" s="35"/>
      <c r="B133" s="36"/>
      <c r="C133" s="193" t="s">
        <v>89</v>
      </c>
      <c r="D133" s="193" t="s">
        <v>180</v>
      </c>
      <c r="E133" s="194" t="s">
        <v>3906</v>
      </c>
      <c r="F133" s="195" t="s">
        <v>3907</v>
      </c>
      <c r="G133" s="196" t="s">
        <v>3904</v>
      </c>
      <c r="H133" s="197">
        <v>1</v>
      </c>
      <c r="I133" s="198"/>
      <c r="J133" s="199">
        <f>ROUND(I133*H133,2)</f>
        <v>0</v>
      </c>
      <c r="K133" s="200"/>
      <c r="L133" s="40"/>
      <c r="M133" s="201" t="s">
        <v>1</v>
      </c>
      <c r="N133" s="202" t="s">
        <v>45</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184</v>
      </c>
      <c r="AT133" s="205" t="s">
        <v>180</v>
      </c>
      <c r="AU133" s="205" t="s">
        <v>89</v>
      </c>
      <c r="AY133" s="18" t="s">
        <v>177</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184</v>
      </c>
      <c r="BM133" s="205" t="s">
        <v>3908</v>
      </c>
    </row>
    <row r="134" spans="1:65" s="2" customFormat="1" ht="16.5" customHeight="1">
      <c r="A134" s="35"/>
      <c r="B134" s="36"/>
      <c r="C134" s="193" t="s">
        <v>178</v>
      </c>
      <c r="D134" s="193" t="s">
        <v>180</v>
      </c>
      <c r="E134" s="194" t="s">
        <v>3909</v>
      </c>
      <c r="F134" s="195" t="s">
        <v>3910</v>
      </c>
      <c r="G134" s="196" t="s">
        <v>3904</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184</v>
      </c>
      <c r="AT134" s="205" t="s">
        <v>180</v>
      </c>
      <c r="AU134" s="205" t="s">
        <v>89</v>
      </c>
      <c r="AY134" s="18" t="s">
        <v>177</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184</v>
      </c>
      <c r="BM134" s="205" t="s">
        <v>3911</v>
      </c>
    </row>
    <row r="135" spans="1:65" s="2" customFormat="1" ht="16.5" customHeight="1">
      <c r="A135" s="35"/>
      <c r="B135" s="36"/>
      <c r="C135" s="193" t="s">
        <v>184</v>
      </c>
      <c r="D135" s="193" t="s">
        <v>180</v>
      </c>
      <c r="E135" s="194" t="s">
        <v>3912</v>
      </c>
      <c r="F135" s="195" t="s">
        <v>3913</v>
      </c>
      <c r="G135" s="196" t="s">
        <v>3904</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184</v>
      </c>
      <c r="AT135" s="205" t="s">
        <v>180</v>
      </c>
      <c r="AU135" s="205" t="s">
        <v>89</v>
      </c>
      <c r="AY135" s="18" t="s">
        <v>177</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184</v>
      </c>
      <c r="BM135" s="205" t="s">
        <v>3914</v>
      </c>
    </row>
    <row r="136" spans="1:65" s="12" customFormat="1" ht="22.9" customHeight="1">
      <c r="B136" s="177"/>
      <c r="C136" s="178"/>
      <c r="D136" s="179" t="s">
        <v>79</v>
      </c>
      <c r="E136" s="191" t="s">
        <v>3915</v>
      </c>
      <c r="F136" s="191" t="s">
        <v>3916</v>
      </c>
      <c r="G136" s="178"/>
      <c r="H136" s="178"/>
      <c r="I136" s="181"/>
      <c r="J136" s="192">
        <f>BK136</f>
        <v>0</v>
      </c>
      <c r="K136" s="178"/>
      <c r="L136" s="183"/>
      <c r="M136" s="184"/>
      <c r="N136" s="185"/>
      <c r="O136" s="185"/>
      <c r="P136" s="186">
        <f>SUM(P137:P140)</f>
        <v>0</v>
      </c>
      <c r="Q136" s="185"/>
      <c r="R136" s="186">
        <f>SUM(R137:R140)</f>
        <v>0</v>
      </c>
      <c r="S136" s="185"/>
      <c r="T136" s="187">
        <f>SUM(T137:T140)</f>
        <v>0</v>
      </c>
      <c r="AR136" s="188" t="s">
        <v>87</v>
      </c>
      <c r="AT136" s="189" t="s">
        <v>79</v>
      </c>
      <c r="AU136" s="189" t="s">
        <v>87</v>
      </c>
      <c r="AY136" s="188" t="s">
        <v>177</v>
      </c>
      <c r="BK136" s="190">
        <f>SUM(BK137:BK140)</f>
        <v>0</v>
      </c>
    </row>
    <row r="137" spans="1:65" s="2" customFormat="1" ht="16.5" customHeight="1">
      <c r="A137" s="35"/>
      <c r="B137" s="36"/>
      <c r="C137" s="193" t="s">
        <v>208</v>
      </c>
      <c r="D137" s="193" t="s">
        <v>180</v>
      </c>
      <c r="E137" s="194" t="s">
        <v>3917</v>
      </c>
      <c r="F137" s="195" t="s">
        <v>3903</v>
      </c>
      <c r="G137" s="196" t="s">
        <v>3904</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184</v>
      </c>
      <c r="AT137" s="205" t="s">
        <v>180</v>
      </c>
      <c r="AU137" s="205" t="s">
        <v>89</v>
      </c>
      <c r="AY137" s="18" t="s">
        <v>177</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184</v>
      </c>
      <c r="BM137" s="205" t="s">
        <v>3918</v>
      </c>
    </row>
    <row r="138" spans="1:65" s="2" customFormat="1" ht="16.5" customHeight="1">
      <c r="A138" s="35"/>
      <c r="B138" s="36"/>
      <c r="C138" s="193" t="s">
        <v>195</v>
      </c>
      <c r="D138" s="193" t="s">
        <v>180</v>
      </c>
      <c r="E138" s="194" t="s">
        <v>3919</v>
      </c>
      <c r="F138" s="195" t="s">
        <v>3907</v>
      </c>
      <c r="G138" s="196" t="s">
        <v>3904</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184</v>
      </c>
      <c r="AT138" s="205" t="s">
        <v>180</v>
      </c>
      <c r="AU138" s="205" t="s">
        <v>89</v>
      </c>
      <c r="AY138" s="18" t="s">
        <v>177</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184</v>
      </c>
      <c r="BM138" s="205" t="s">
        <v>3920</v>
      </c>
    </row>
    <row r="139" spans="1:65" s="2" customFormat="1" ht="16.5" customHeight="1">
      <c r="A139" s="35"/>
      <c r="B139" s="36"/>
      <c r="C139" s="193" t="s">
        <v>215</v>
      </c>
      <c r="D139" s="193" t="s">
        <v>180</v>
      </c>
      <c r="E139" s="194" t="s">
        <v>3921</v>
      </c>
      <c r="F139" s="195" t="s">
        <v>3910</v>
      </c>
      <c r="G139" s="196" t="s">
        <v>3904</v>
      </c>
      <c r="H139" s="197">
        <v>1</v>
      </c>
      <c r="I139" s="198"/>
      <c r="J139" s="199">
        <f>ROUND(I139*H139,2)</f>
        <v>0</v>
      </c>
      <c r="K139" s="200"/>
      <c r="L139" s="40"/>
      <c r="M139" s="201" t="s">
        <v>1</v>
      </c>
      <c r="N139" s="202" t="s">
        <v>45</v>
      </c>
      <c r="O139" s="72"/>
      <c r="P139" s="203">
        <f>O139*H139</f>
        <v>0</v>
      </c>
      <c r="Q139" s="203">
        <v>0</v>
      </c>
      <c r="R139" s="203">
        <f>Q139*H139</f>
        <v>0</v>
      </c>
      <c r="S139" s="203">
        <v>0</v>
      </c>
      <c r="T139" s="204">
        <f>S139*H139</f>
        <v>0</v>
      </c>
      <c r="U139" s="35"/>
      <c r="V139" s="35"/>
      <c r="W139" s="35"/>
      <c r="X139" s="35"/>
      <c r="Y139" s="35"/>
      <c r="Z139" s="35"/>
      <c r="AA139" s="35"/>
      <c r="AB139" s="35"/>
      <c r="AC139" s="35"/>
      <c r="AD139" s="35"/>
      <c r="AE139" s="35"/>
      <c r="AR139" s="205" t="s">
        <v>184</v>
      </c>
      <c r="AT139" s="205" t="s">
        <v>180</v>
      </c>
      <c r="AU139" s="205" t="s">
        <v>89</v>
      </c>
      <c r="AY139" s="18" t="s">
        <v>177</v>
      </c>
      <c r="BE139" s="206">
        <f>IF(N139="základní",J139,0)</f>
        <v>0</v>
      </c>
      <c r="BF139" s="206">
        <f>IF(N139="snížená",J139,0)</f>
        <v>0</v>
      </c>
      <c r="BG139" s="206">
        <f>IF(N139="zákl. přenesená",J139,0)</f>
        <v>0</v>
      </c>
      <c r="BH139" s="206">
        <f>IF(N139="sníž. přenesená",J139,0)</f>
        <v>0</v>
      </c>
      <c r="BI139" s="206">
        <f>IF(N139="nulová",J139,0)</f>
        <v>0</v>
      </c>
      <c r="BJ139" s="18" t="s">
        <v>87</v>
      </c>
      <c r="BK139" s="206">
        <f>ROUND(I139*H139,2)</f>
        <v>0</v>
      </c>
      <c r="BL139" s="18" t="s">
        <v>184</v>
      </c>
      <c r="BM139" s="205" t="s">
        <v>3922</v>
      </c>
    </row>
    <row r="140" spans="1:65" s="2" customFormat="1" ht="16.5" customHeight="1">
      <c r="A140" s="35"/>
      <c r="B140" s="36"/>
      <c r="C140" s="193" t="s">
        <v>219</v>
      </c>
      <c r="D140" s="193" t="s">
        <v>180</v>
      </c>
      <c r="E140" s="194" t="s">
        <v>3923</v>
      </c>
      <c r="F140" s="195" t="s">
        <v>3913</v>
      </c>
      <c r="G140" s="196" t="s">
        <v>3904</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184</v>
      </c>
      <c r="AT140" s="205" t="s">
        <v>180</v>
      </c>
      <c r="AU140" s="205" t="s">
        <v>89</v>
      </c>
      <c r="AY140" s="18" t="s">
        <v>177</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184</v>
      </c>
      <c r="BM140" s="205" t="s">
        <v>3924</v>
      </c>
    </row>
    <row r="141" spans="1:65" s="12" customFormat="1" ht="22.9" customHeight="1">
      <c r="B141" s="177"/>
      <c r="C141" s="178"/>
      <c r="D141" s="179" t="s">
        <v>79</v>
      </c>
      <c r="E141" s="191" t="s">
        <v>3925</v>
      </c>
      <c r="F141" s="191" t="s">
        <v>3926</v>
      </c>
      <c r="G141" s="178"/>
      <c r="H141" s="178"/>
      <c r="I141" s="181"/>
      <c r="J141" s="192">
        <f>BK141</f>
        <v>0</v>
      </c>
      <c r="K141" s="178"/>
      <c r="L141" s="183"/>
      <c r="M141" s="184"/>
      <c r="N141" s="185"/>
      <c r="O141" s="185"/>
      <c r="P141" s="186">
        <f>SUM(P142:P145)</f>
        <v>0</v>
      </c>
      <c r="Q141" s="185"/>
      <c r="R141" s="186">
        <f>SUM(R142:R145)</f>
        <v>0</v>
      </c>
      <c r="S141" s="185"/>
      <c r="T141" s="187">
        <f>SUM(T142:T145)</f>
        <v>0</v>
      </c>
      <c r="AR141" s="188" t="s">
        <v>87</v>
      </c>
      <c r="AT141" s="189" t="s">
        <v>79</v>
      </c>
      <c r="AU141" s="189" t="s">
        <v>87</v>
      </c>
      <c r="AY141" s="188" t="s">
        <v>177</v>
      </c>
      <c r="BK141" s="190">
        <f>SUM(BK142:BK145)</f>
        <v>0</v>
      </c>
    </row>
    <row r="142" spans="1:65" s="2" customFormat="1" ht="16.5" customHeight="1">
      <c r="A142" s="35"/>
      <c r="B142" s="36"/>
      <c r="C142" s="193" t="s">
        <v>225</v>
      </c>
      <c r="D142" s="193" t="s">
        <v>180</v>
      </c>
      <c r="E142" s="194" t="s">
        <v>3927</v>
      </c>
      <c r="F142" s="195" t="s">
        <v>3903</v>
      </c>
      <c r="G142" s="196" t="s">
        <v>3904</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184</v>
      </c>
      <c r="AT142" s="205" t="s">
        <v>180</v>
      </c>
      <c r="AU142" s="205" t="s">
        <v>89</v>
      </c>
      <c r="AY142" s="18" t="s">
        <v>177</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184</v>
      </c>
      <c r="BM142" s="205" t="s">
        <v>3928</v>
      </c>
    </row>
    <row r="143" spans="1:65" s="2" customFormat="1" ht="16.5" customHeight="1">
      <c r="A143" s="35"/>
      <c r="B143" s="36"/>
      <c r="C143" s="193" t="s">
        <v>229</v>
      </c>
      <c r="D143" s="193" t="s">
        <v>180</v>
      </c>
      <c r="E143" s="194" t="s">
        <v>3929</v>
      </c>
      <c r="F143" s="195" t="s">
        <v>3907</v>
      </c>
      <c r="G143" s="196" t="s">
        <v>3904</v>
      </c>
      <c r="H143" s="197">
        <v>1</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184</v>
      </c>
      <c r="AT143" s="205" t="s">
        <v>180</v>
      </c>
      <c r="AU143" s="205" t="s">
        <v>89</v>
      </c>
      <c r="AY143" s="18" t="s">
        <v>177</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184</v>
      </c>
      <c r="BM143" s="205" t="s">
        <v>3930</v>
      </c>
    </row>
    <row r="144" spans="1:65" s="2" customFormat="1" ht="16.5" customHeight="1">
      <c r="A144" s="35"/>
      <c r="B144" s="36"/>
      <c r="C144" s="193" t="s">
        <v>233</v>
      </c>
      <c r="D144" s="193" t="s">
        <v>180</v>
      </c>
      <c r="E144" s="194" t="s">
        <v>3931</v>
      </c>
      <c r="F144" s="195" t="s">
        <v>3910</v>
      </c>
      <c r="G144" s="196" t="s">
        <v>3904</v>
      </c>
      <c r="H144" s="197">
        <v>1</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184</v>
      </c>
      <c r="AT144" s="205" t="s">
        <v>180</v>
      </c>
      <c r="AU144" s="205" t="s">
        <v>89</v>
      </c>
      <c r="AY144" s="18" t="s">
        <v>177</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184</v>
      </c>
      <c r="BM144" s="205" t="s">
        <v>3932</v>
      </c>
    </row>
    <row r="145" spans="1:65" s="2" customFormat="1" ht="16.5" customHeight="1">
      <c r="A145" s="35"/>
      <c r="B145" s="36"/>
      <c r="C145" s="193" t="s">
        <v>8</v>
      </c>
      <c r="D145" s="193" t="s">
        <v>180</v>
      </c>
      <c r="E145" s="194" t="s">
        <v>3933</v>
      </c>
      <c r="F145" s="195" t="s">
        <v>3913</v>
      </c>
      <c r="G145" s="196" t="s">
        <v>3904</v>
      </c>
      <c r="H145" s="197">
        <v>1</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184</v>
      </c>
      <c r="AT145" s="205" t="s">
        <v>180</v>
      </c>
      <c r="AU145" s="205" t="s">
        <v>89</v>
      </c>
      <c r="AY145" s="18" t="s">
        <v>177</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184</v>
      </c>
      <c r="BM145" s="205" t="s">
        <v>3934</v>
      </c>
    </row>
    <row r="146" spans="1:65" s="12" customFormat="1" ht="22.9" customHeight="1">
      <c r="B146" s="177"/>
      <c r="C146" s="178"/>
      <c r="D146" s="179" t="s">
        <v>79</v>
      </c>
      <c r="E146" s="191" t="s">
        <v>3935</v>
      </c>
      <c r="F146" s="191" t="s">
        <v>3936</v>
      </c>
      <c r="G146" s="178"/>
      <c r="H146" s="178"/>
      <c r="I146" s="181"/>
      <c r="J146" s="192">
        <f>BK146</f>
        <v>0</v>
      </c>
      <c r="K146" s="178"/>
      <c r="L146" s="183"/>
      <c r="M146" s="184"/>
      <c r="N146" s="185"/>
      <c r="O146" s="185"/>
      <c r="P146" s="186">
        <f>SUM(P147:P150)</f>
        <v>0</v>
      </c>
      <c r="Q146" s="185"/>
      <c r="R146" s="186">
        <f>SUM(R147:R150)</f>
        <v>0</v>
      </c>
      <c r="S146" s="185"/>
      <c r="T146" s="187">
        <f>SUM(T147:T150)</f>
        <v>0</v>
      </c>
      <c r="AR146" s="188" t="s">
        <v>87</v>
      </c>
      <c r="AT146" s="189" t="s">
        <v>79</v>
      </c>
      <c r="AU146" s="189" t="s">
        <v>87</v>
      </c>
      <c r="AY146" s="188" t="s">
        <v>177</v>
      </c>
      <c r="BK146" s="190">
        <f>SUM(BK147:BK150)</f>
        <v>0</v>
      </c>
    </row>
    <row r="147" spans="1:65" s="2" customFormat="1" ht="16.5" customHeight="1">
      <c r="A147" s="35"/>
      <c r="B147" s="36"/>
      <c r="C147" s="193" t="s">
        <v>242</v>
      </c>
      <c r="D147" s="193" t="s">
        <v>180</v>
      </c>
      <c r="E147" s="194" t="s">
        <v>3937</v>
      </c>
      <c r="F147" s="195" t="s">
        <v>3903</v>
      </c>
      <c r="G147" s="196" t="s">
        <v>3904</v>
      </c>
      <c r="H147" s="197">
        <v>1</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184</v>
      </c>
      <c r="AT147" s="205" t="s">
        <v>180</v>
      </c>
      <c r="AU147" s="205" t="s">
        <v>89</v>
      </c>
      <c r="AY147" s="18" t="s">
        <v>177</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184</v>
      </c>
      <c r="BM147" s="205" t="s">
        <v>3938</v>
      </c>
    </row>
    <row r="148" spans="1:65" s="2" customFormat="1" ht="16.5" customHeight="1">
      <c r="A148" s="35"/>
      <c r="B148" s="36"/>
      <c r="C148" s="193" t="s">
        <v>248</v>
      </c>
      <c r="D148" s="193" t="s">
        <v>180</v>
      </c>
      <c r="E148" s="194" t="s">
        <v>3939</v>
      </c>
      <c r="F148" s="195" t="s">
        <v>3907</v>
      </c>
      <c r="G148" s="196" t="s">
        <v>3904</v>
      </c>
      <c r="H148" s="197">
        <v>1</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184</v>
      </c>
      <c r="AT148" s="205" t="s">
        <v>180</v>
      </c>
      <c r="AU148" s="205" t="s">
        <v>89</v>
      </c>
      <c r="AY148" s="18" t="s">
        <v>177</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184</v>
      </c>
      <c r="BM148" s="205" t="s">
        <v>3940</v>
      </c>
    </row>
    <row r="149" spans="1:65" s="2" customFormat="1" ht="16.5" customHeight="1">
      <c r="A149" s="35"/>
      <c r="B149" s="36"/>
      <c r="C149" s="193" t="s">
        <v>254</v>
      </c>
      <c r="D149" s="193" t="s">
        <v>180</v>
      </c>
      <c r="E149" s="194" t="s">
        <v>3941</v>
      </c>
      <c r="F149" s="195" t="s">
        <v>3910</v>
      </c>
      <c r="G149" s="196" t="s">
        <v>3904</v>
      </c>
      <c r="H149" s="197">
        <v>1</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184</v>
      </c>
      <c r="AT149" s="205" t="s">
        <v>180</v>
      </c>
      <c r="AU149" s="205" t="s">
        <v>89</v>
      </c>
      <c r="AY149" s="18" t="s">
        <v>177</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184</v>
      </c>
      <c r="BM149" s="205" t="s">
        <v>3942</v>
      </c>
    </row>
    <row r="150" spans="1:65" s="2" customFormat="1" ht="16.5" customHeight="1">
      <c r="A150" s="35"/>
      <c r="B150" s="36"/>
      <c r="C150" s="193" t="s">
        <v>193</v>
      </c>
      <c r="D150" s="193" t="s">
        <v>180</v>
      </c>
      <c r="E150" s="194" t="s">
        <v>3943</v>
      </c>
      <c r="F150" s="195" t="s">
        <v>3913</v>
      </c>
      <c r="G150" s="196" t="s">
        <v>3904</v>
      </c>
      <c r="H150" s="197">
        <v>1</v>
      </c>
      <c r="I150" s="198"/>
      <c r="J150" s="199">
        <f>ROUND(I150*H150,2)</f>
        <v>0</v>
      </c>
      <c r="K150" s="200"/>
      <c r="L150" s="40"/>
      <c r="M150" s="201" t="s">
        <v>1</v>
      </c>
      <c r="N150" s="202" t="s">
        <v>45</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184</v>
      </c>
      <c r="AT150" s="205" t="s">
        <v>180</v>
      </c>
      <c r="AU150" s="205" t="s">
        <v>89</v>
      </c>
      <c r="AY150" s="18" t="s">
        <v>177</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184</v>
      </c>
      <c r="BM150" s="205" t="s">
        <v>3944</v>
      </c>
    </row>
    <row r="151" spans="1:65" s="12" customFormat="1" ht="22.9" customHeight="1">
      <c r="B151" s="177"/>
      <c r="C151" s="178"/>
      <c r="D151" s="179" t="s">
        <v>79</v>
      </c>
      <c r="E151" s="191" t="s">
        <v>3945</v>
      </c>
      <c r="F151" s="191" t="s">
        <v>3946</v>
      </c>
      <c r="G151" s="178"/>
      <c r="H151" s="178"/>
      <c r="I151" s="181"/>
      <c r="J151" s="192">
        <f>BK151</f>
        <v>0</v>
      </c>
      <c r="K151" s="178"/>
      <c r="L151" s="183"/>
      <c r="M151" s="184"/>
      <c r="N151" s="185"/>
      <c r="O151" s="185"/>
      <c r="P151" s="186">
        <f>SUM(P152:P155)</f>
        <v>0</v>
      </c>
      <c r="Q151" s="185"/>
      <c r="R151" s="186">
        <f>SUM(R152:R155)</f>
        <v>0</v>
      </c>
      <c r="S151" s="185"/>
      <c r="T151" s="187">
        <f>SUM(T152:T155)</f>
        <v>0</v>
      </c>
      <c r="AR151" s="188" t="s">
        <v>87</v>
      </c>
      <c r="AT151" s="189" t="s">
        <v>79</v>
      </c>
      <c r="AU151" s="189" t="s">
        <v>87</v>
      </c>
      <c r="AY151" s="188" t="s">
        <v>177</v>
      </c>
      <c r="BK151" s="190">
        <f>SUM(BK152:BK155)</f>
        <v>0</v>
      </c>
    </row>
    <row r="152" spans="1:65" s="2" customFormat="1" ht="24.2" customHeight="1">
      <c r="A152" s="35"/>
      <c r="B152" s="36"/>
      <c r="C152" s="193" t="s">
        <v>7</v>
      </c>
      <c r="D152" s="193" t="s">
        <v>180</v>
      </c>
      <c r="E152" s="194" t="s">
        <v>3947</v>
      </c>
      <c r="F152" s="195" t="s">
        <v>3948</v>
      </c>
      <c r="G152" s="196" t="s">
        <v>3904</v>
      </c>
      <c r="H152" s="197">
        <v>1</v>
      </c>
      <c r="I152" s="198"/>
      <c r="J152" s="199">
        <f>ROUND(I152*H152,2)</f>
        <v>0</v>
      </c>
      <c r="K152" s="200"/>
      <c r="L152" s="40"/>
      <c r="M152" s="201" t="s">
        <v>1</v>
      </c>
      <c r="N152" s="202" t="s">
        <v>45</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184</v>
      </c>
      <c r="AT152" s="205" t="s">
        <v>180</v>
      </c>
      <c r="AU152" s="205" t="s">
        <v>89</v>
      </c>
      <c r="AY152" s="18" t="s">
        <v>177</v>
      </c>
      <c r="BE152" s="206">
        <f>IF(N152="základní",J152,0)</f>
        <v>0</v>
      </c>
      <c r="BF152" s="206">
        <f>IF(N152="snížená",J152,0)</f>
        <v>0</v>
      </c>
      <c r="BG152" s="206">
        <f>IF(N152="zákl. přenesená",J152,0)</f>
        <v>0</v>
      </c>
      <c r="BH152" s="206">
        <f>IF(N152="sníž. přenesená",J152,0)</f>
        <v>0</v>
      </c>
      <c r="BI152" s="206">
        <f>IF(N152="nulová",J152,0)</f>
        <v>0</v>
      </c>
      <c r="BJ152" s="18" t="s">
        <v>87</v>
      </c>
      <c r="BK152" s="206">
        <f>ROUND(I152*H152,2)</f>
        <v>0</v>
      </c>
      <c r="BL152" s="18" t="s">
        <v>184</v>
      </c>
      <c r="BM152" s="205" t="s">
        <v>3949</v>
      </c>
    </row>
    <row r="153" spans="1:65" s="2" customFormat="1" ht="24.2" customHeight="1">
      <c r="A153" s="35"/>
      <c r="B153" s="36"/>
      <c r="C153" s="193" t="s">
        <v>285</v>
      </c>
      <c r="D153" s="193" t="s">
        <v>180</v>
      </c>
      <c r="E153" s="194" t="s">
        <v>3950</v>
      </c>
      <c r="F153" s="195" t="s">
        <v>3951</v>
      </c>
      <c r="G153" s="196" t="s">
        <v>3904</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184</v>
      </c>
      <c r="AT153" s="205" t="s">
        <v>180</v>
      </c>
      <c r="AU153" s="205" t="s">
        <v>89</v>
      </c>
      <c r="AY153" s="18" t="s">
        <v>177</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184</v>
      </c>
      <c r="BM153" s="205" t="s">
        <v>3952</v>
      </c>
    </row>
    <row r="154" spans="1:65" s="2" customFormat="1" ht="16.5" customHeight="1">
      <c r="A154" s="35"/>
      <c r="B154" s="36"/>
      <c r="C154" s="193" t="s">
        <v>290</v>
      </c>
      <c r="D154" s="193" t="s">
        <v>180</v>
      </c>
      <c r="E154" s="194" t="s">
        <v>3953</v>
      </c>
      <c r="F154" s="195" t="s">
        <v>3910</v>
      </c>
      <c r="G154" s="196" t="s">
        <v>3904</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184</v>
      </c>
      <c r="AT154" s="205" t="s">
        <v>180</v>
      </c>
      <c r="AU154" s="205" t="s">
        <v>89</v>
      </c>
      <c r="AY154" s="18" t="s">
        <v>177</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184</v>
      </c>
      <c r="BM154" s="205" t="s">
        <v>3954</v>
      </c>
    </row>
    <row r="155" spans="1:65" s="2" customFormat="1" ht="16.5" customHeight="1">
      <c r="A155" s="35"/>
      <c r="B155" s="36"/>
      <c r="C155" s="193" t="s">
        <v>296</v>
      </c>
      <c r="D155" s="193" t="s">
        <v>180</v>
      </c>
      <c r="E155" s="194" t="s">
        <v>3955</v>
      </c>
      <c r="F155" s="195" t="s">
        <v>3913</v>
      </c>
      <c r="G155" s="196" t="s">
        <v>3904</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184</v>
      </c>
      <c r="AT155" s="205" t="s">
        <v>180</v>
      </c>
      <c r="AU155" s="205" t="s">
        <v>89</v>
      </c>
      <c r="AY155" s="18" t="s">
        <v>177</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184</v>
      </c>
      <c r="BM155" s="205" t="s">
        <v>3956</v>
      </c>
    </row>
    <row r="156" spans="1:65" s="12" customFormat="1" ht="22.9" customHeight="1">
      <c r="B156" s="177"/>
      <c r="C156" s="178"/>
      <c r="D156" s="179" t="s">
        <v>79</v>
      </c>
      <c r="E156" s="191" t="s">
        <v>3957</v>
      </c>
      <c r="F156" s="191" t="s">
        <v>3958</v>
      </c>
      <c r="G156" s="178"/>
      <c r="H156" s="178"/>
      <c r="I156" s="181"/>
      <c r="J156" s="192">
        <f>BK156</f>
        <v>0</v>
      </c>
      <c r="K156" s="178"/>
      <c r="L156" s="183"/>
      <c r="M156" s="184"/>
      <c r="N156" s="185"/>
      <c r="O156" s="185"/>
      <c r="P156" s="186">
        <f>P157</f>
        <v>0</v>
      </c>
      <c r="Q156" s="185"/>
      <c r="R156" s="186">
        <f>R157</f>
        <v>0</v>
      </c>
      <c r="S156" s="185"/>
      <c r="T156" s="187">
        <f>T157</f>
        <v>0</v>
      </c>
      <c r="AR156" s="188" t="s">
        <v>87</v>
      </c>
      <c r="AT156" s="189" t="s">
        <v>79</v>
      </c>
      <c r="AU156" s="189" t="s">
        <v>87</v>
      </c>
      <c r="AY156" s="188" t="s">
        <v>177</v>
      </c>
      <c r="BK156" s="190">
        <f>BK157</f>
        <v>0</v>
      </c>
    </row>
    <row r="157" spans="1:65" s="2" customFormat="1" ht="16.5" customHeight="1">
      <c r="A157" s="35"/>
      <c r="B157" s="36"/>
      <c r="C157" s="193" t="s">
        <v>301</v>
      </c>
      <c r="D157" s="193" t="s">
        <v>180</v>
      </c>
      <c r="E157" s="194" t="s">
        <v>3959</v>
      </c>
      <c r="F157" s="195" t="s">
        <v>3958</v>
      </c>
      <c r="G157" s="196" t="s">
        <v>3904</v>
      </c>
      <c r="H157" s="197">
        <v>1</v>
      </c>
      <c r="I157" s="198"/>
      <c r="J157" s="199">
        <f>ROUND(I157*H157,2)</f>
        <v>0</v>
      </c>
      <c r="K157" s="200"/>
      <c r="L157" s="40"/>
      <c r="M157" s="201" t="s">
        <v>1</v>
      </c>
      <c r="N157" s="202" t="s">
        <v>45</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184</v>
      </c>
      <c r="AT157" s="205" t="s">
        <v>180</v>
      </c>
      <c r="AU157" s="205" t="s">
        <v>89</v>
      </c>
      <c r="AY157" s="18" t="s">
        <v>177</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184</v>
      </c>
      <c r="BM157" s="205" t="s">
        <v>3960</v>
      </c>
    </row>
    <row r="158" spans="1:65" s="12" customFormat="1" ht="22.9" customHeight="1">
      <c r="B158" s="177"/>
      <c r="C158" s="178"/>
      <c r="D158" s="179" t="s">
        <v>79</v>
      </c>
      <c r="E158" s="191" t="s">
        <v>3961</v>
      </c>
      <c r="F158" s="191" t="s">
        <v>3962</v>
      </c>
      <c r="G158" s="178"/>
      <c r="H158" s="178"/>
      <c r="I158" s="181"/>
      <c r="J158" s="192">
        <f>BK158</f>
        <v>0</v>
      </c>
      <c r="K158" s="178"/>
      <c r="L158" s="183"/>
      <c r="M158" s="184"/>
      <c r="N158" s="185"/>
      <c r="O158" s="185"/>
      <c r="P158" s="186">
        <f>SUM(P159:P162)</f>
        <v>0</v>
      </c>
      <c r="Q158" s="185"/>
      <c r="R158" s="186">
        <f>SUM(R159:R162)</f>
        <v>0</v>
      </c>
      <c r="S158" s="185"/>
      <c r="T158" s="187">
        <f>SUM(T159:T162)</f>
        <v>0</v>
      </c>
      <c r="AR158" s="188" t="s">
        <v>87</v>
      </c>
      <c r="AT158" s="189" t="s">
        <v>79</v>
      </c>
      <c r="AU158" s="189" t="s">
        <v>87</v>
      </c>
      <c r="AY158" s="188" t="s">
        <v>177</v>
      </c>
      <c r="BK158" s="190">
        <f>SUM(BK159:BK162)</f>
        <v>0</v>
      </c>
    </row>
    <row r="159" spans="1:65" s="2" customFormat="1" ht="16.5" customHeight="1">
      <c r="A159" s="35"/>
      <c r="B159" s="36"/>
      <c r="C159" s="193" t="s">
        <v>260</v>
      </c>
      <c r="D159" s="193" t="s">
        <v>180</v>
      </c>
      <c r="E159" s="194" t="s">
        <v>3963</v>
      </c>
      <c r="F159" s="195" t="s">
        <v>3903</v>
      </c>
      <c r="G159" s="196" t="s">
        <v>3904</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184</v>
      </c>
      <c r="AT159" s="205" t="s">
        <v>180</v>
      </c>
      <c r="AU159" s="205" t="s">
        <v>89</v>
      </c>
      <c r="AY159" s="18" t="s">
        <v>177</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184</v>
      </c>
      <c r="BM159" s="205" t="s">
        <v>3964</v>
      </c>
    </row>
    <row r="160" spans="1:65" s="2" customFormat="1" ht="16.5" customHeight="1">
      <c r="A160" s="35"/>
      <c r="B160" s="36"/>
      <c r="C160" s="193" t="s">
        <v>264</v>
      </c>
      <c r="D160" s="193" t="s">
        <v>180</v>
      </c>
      <c r="E160" s="194" t="s">
        <v>3965</v>
      </c>
      <c r="F160" s="195" t="s">
        <v>3907</v>
      </c>
      <c r="G160" s="196" t="s">
        <v>3904</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184</v>
      </c>
      <c r="AT160" s="205" t="s">
        <v>180</v>
      </c>
      <c r="AU160" s="205" t="s">
        <v>89</v>
      </c>
      <c r="AY160" s="18" t="s">
        <v>177</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184</v>
      </c>
      <c r="BM160" s="205" t="s">
        <v>3966</v>
      </c>
    </row>
    <row r="161" spans="1:65" s="2" customFormat="1" ht="16.5" customHeight="1">
      <c r="A161" s="35"/>
      <c r="B161" s="36"/>
      <c r="C161" s="193" t="s">
        <v>268</v>
      </c>
      <c r="D161" s="193" t="s">
        <v>180</v>
      </c>
      <c r="E161" s="194" t="s">
        <v>3967</v>
      </c>
      <c r="F161" s="195" t="s">
        <v>3910</v>
      </c>
      <c r="G161" s="196" t="s">
        <v>3904</v>
      </c>
      <c r="H161" s="197">
        <v>1</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184</v>
      </c>
      <c r="AT161" s="205" t="s">
        <v>180</v>
      </c>
      <c r="AU161" s="205" t="s">
        <v>89</v>
      </c>
      <c r="AY161" s="18" t="s">
        <v>177</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184</v>
      </c>
      <c r="BM161" s="205" t="s">
        <v>3968</v>
      </c>
    </row>
    <row r="162" spans="1:65" s="2" customFormat="1" ht="16.5" customHeight="1">
      <c r="A162" s="35"/>
      <c r="B162" s="36"/>
      <c r="C162" s="193" t="s">
        <v>272</v>
      </c>
      <c r="D162" s="193" t="s">
        <v>180</v>
      </c>
      <c r="E162" s="194" t="s">
        <v>3969</v>
      </c>
      <c r="F162" s="195" t="s">
        <v>3913</v>
      </c>
      <c r="G162" s="196" t="s">
        <v>3904</v>
      </c>
      <c r="H162" s="197">
        <v>1</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184</v>
      </c>
      <c r="AT162" s="205" t="s">
        <v>180</v>
      </c>
      <c r="AU162" s="205" t="s">
        <v>89</v>
      </c>
      <c r="AY162" s="18" t="s">
        <v>177</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184</v>
      </c>
      <c r="BM162" s="205" t="s">
        <v>3970</v>
      </c>
    </row>
    <row r="163" spans="1:65" s="12" customFormat="1" ht="25.9" customHeight="1">
      <c r="B163" s="177"/>
      <c r="C163" s="178"/>
      <c r="D163" s="179" t="s">
        <v>79</v>
      </c>
      <c r="E163" s="180" t="s">
        <v>2328</v>
      </c>
      <c r="F163" s="180" t="s">
        <v>2329</v>
      </c>
      <c r="G163" s="178"/>
      <c r="H163" s="178"/>
      <c r="I163" s="181"/>
      <c r="J163" s="182">
        <f>BK163</f>
        <v>0</v>
      </c>
      <c r="K163" s="178"/>
      <c r="L163" s="183"/>
      <c r="M163" s="184"/>
      <c r="N163" s="185"/>
      <c r="O163" s="185"/>
      <c r="P163" s="186">
        <f>SUM(P164:P170)</f>
        <v>0</v>
      </c>
      <c r="Q163" s="185"/>
      <c r="R163" s="186">
        <f>SUM(R164:R170)</f>
        <v>0</v>
      </c>
      <c r="S163" s="185"/>
      <c r="T163" s="187">
        <f>SUM(T164:T170)</f>
        <v>0</v>
      </c>
      <c r="AR163" s="188" t="s">
        <v>184</v>
      </c>
      <c r="AT163" s="189" t="s">
        <v>79</v>
      </c>
      <c r="AU163" s="189" t="s">
        <v>80</v>
      </c>
      <c r="AY163" s="188" t="s">
        <v>177</v>
      </c>
      <c r="BK163" s="190">
        <f>SUM(BK164:BK170)</f>
        <v>0</v>
      </c>
    </row>
    <row r="164" spans="1:65" s="2" customFormat="1" ht="16.5" customHeight="1">
      <c r="A164" s="35"/>
      <c r="B164" s="36"/>
      <c r="C164" s="193" t="s">
        <v>305</v>
      </c>
      <c r="D164" s="193" t="s">
        <v>180</v>
      </c>
      <c r="E164" s="194" t="s">
        <v>3971</v>
      </c>
      <c r="F164" s="195" t="s">
        <v>3972</v>
      </c>
      <c r="G164" s="196" t="s">
        <v>3904</v>
      </c>
      <c r="H164" s="197">
        <v>1</v>
      </c>
      <c r="I164" s="198"/>
      <c r="J164" s="199">
        <f t="shared" ref="J164:J170" si="0">ROUND(I164*H164,2)</f>
        <v>0</v>
      </c>
      <c r="K164" s="200"/>
      <c r="L164" s="40"/>
      <c r="M164" s="201" t="s">
        <v>1</v>
      </c>
      <c r="N164" s="202" t="s">
        <v>45</v>
      </c>
      <c r="O164" s="72"/>
      <c r="P164" s="203">
        <f t="shared" ref="P164:P170" si="1">O164*H164</f>
        <v>0</v>
      </c>
      <c r="Q164" s="203">
        <v>0</v>
      </c>
      <c r="R164" s="203">
        <f t="shared" ref="R164:R170" si="2">Q164*H164</f>
        <v>0</v>
      </c>
      <c r="S164" s="203">
        <v>0</v>
      </c>
      <c r="T164" s="204">
        <f t="shared" ref="T164:T170" si="3">S164*H164</f>
        <v>0</v>
      </c>
      <c r="U164" s="35"/>
      <c r="V164" s="35"/>
      <c r="W164" s="35"/>
      <c r="X164" s="35"/>
      <c r="Y164" s="35"/>
      <c r="Z164" s="35"/>
      <c r="AA164" s="35"/>
      <c r="AB164" s="35"/>
      <c r="AC164" s="35"/>
      <c r="AD164" s="35"/>
      <c r="AE164" s="35"/>
      <c r="AR164" s="205" t="s">
        <v>2324</v>
      </c>
      <c r="AT164" s="205" t="s">
        <v>180</v>
      </c>
      <c r="AU164" s="205" t="s">
        <v>87</v>
      </c>
      <c r="AY164" s="18" t="s">
        <v>177</v>
      </c>
      <c r="BE164" s="206">
        <f t="shared" ref="BE164:BE170" si="4">IF(N164="základní",J164,0)</f>
        <v>0</v>
      </c>
      <c r="BF164" s="206">
        <f t="shared" ref="BF164:BF170" si="5">IF(N164="snížená",J164,0)</f>
        <v>0</v>
      </c>
      <c r="BG164" s="206">
        <f t="shared" ref="BG164:BG170" si="6">IF(N164="zákl. přenesená",J164,0)</f>
        <v>0</v>
      </c>
      <c r="BH164" s="206">
        <f t="shared" ref="BH164:BH170" si="7">IF(N164="sníž. přenesená",J164,0)</f>
        <v>0</v>
      </c>
      <c r="BI164" s="206">
        <f t="shared" ref="BI164:BI170" si="8">IF(N164="nulová",J164,0)</f>
        <v>0</v>
      </c>
      <c r="BJ164" s="18" t="s">
        <v>87</v>
      </c>
      <c r="BK164" s="206">
        <f t="shared" ref="BK164:BK170" si="9">ROUND(I164*H164,2)</f>
        <v>0</v>
      </c>
      <c r="BL164" s="18" t="s">
        <v>2324</v>
      </c>
      <c r="BM164" s="205" t="s">
        <v>3973</v>
      </c>
    </row>
    <row r="165" spans="1:65" s="2" customFormat="1" ht="24.2" customHeight="1">
      <c r="A165" s="35"/>
      <c r="B165" s="36"/>
      <c r="C165" s="193" t="s">
        <v>312</v>
      </c>
      <c r="D165" s="193" t="s">
        <v>180</v>
      </c>
      <c r="E165" s="194" t="s">
        <v>3974</v>
      </c>
      <c r="F165" s="195" t="s">
        <v>3975</v>
      </c>
      <c r="G165" s="196" t="s">
        <v>3904</v>
      </c>
      <c r="H165" s="197">
        <v>1</v>
      </c>
      <c r="I165" s="198"/>
      <c r="J165" s="199">
        <f t="shared" si="0"/>
        <v>0</v>
      </c>
      <c r="K165" s="200"/>
      <c r="L165" s="40"/>
      <c r="M165" s="201" t="s">
        <v>1</v>
      </c>
      <c r="N165" s="202" t="s">
        <v>45</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2324</v>
      </c>
      <c r="AT165" s="205" t="s">
        <v>180</v>
      </c>
      <c r="AU165" s="205" t="s">
        <v>87</v>
      </c>
      <c r="AY165" s="18" t="s">
        <v>177</v>
      </c>
      <c r="BE165" s="206">
        <f t="shared" si="4"/>
        <v>0</v>
      </c>
      <c r="BF165" s="206">
        <f t="shared" si="5"/>
        <v>0</v>
      </c>
      <c r="BG165" s="206">
        <f t="shared" si="6"/>
        <v>0</v>
      </c>
      <c r="BH165" s="206">
        <f t="shared" si="7"/>
        <v>0</v>
      </c>
      <c r="BI165" s="206">
        <f t="shared" si="8"/>
        <v>0</v>
      </c>
      <c r="BJ165" s="18" t="s">
        <v>87</v>
      </c>
      <c r="BK165" s="206">
        <f t="shared" si="9"/>
        <v>0</v>
      </c>
      <c r="BL165" s="18" t="s">
        <v>2324</v>
      </c>
      <c r="BM165" s="205" t="s">
        <v>3976</v>
      </c>
    </row>
    <row r="166" spans="1:65" s="2" customFormat="1" ht="24.2" customHeight="1">
      <c r="A166" s="35"/>
      <c r="B166" s="36"/>
      <c r="C166" s="193" t="s">
        <v>317</v>
      </c>
      <c r="D166" s="193" t="s">
        <v>180</v>
      </c>
      <c r="E166" s="194" t="s">
        <v>3977</v>
      </c>
      <c r="F166" s="195" t="s">
        <v>3978</v>
      </c>
      <c r="G166" s="196" t="s">
        <v>3904</v>
      </c>
      <c r="H166" s="197">
        <v>1</v>
      </c>
      <c r="I166" s="198"/>
      <c r="J166" s="199">
        <f t="shared" si="0"/>
        <v>0</v>
      </c>
      <c r="K166" s="200"/>
      <c r="L166" s="40"/>
      <c r="M166" s="201" t="s">
        <v>1</v>
      </c>
      <c r="N166" s="202" t="s">
        <v>45</v>
      </c>
      <c r="O166" s="72"/>
      <c r="P166" s="203">
        <f t="shared" si="1"/>
        <v>0</v>
      </c>
      <c r="Q166" s="203">
        <v>0</v>
      </c>
      <c r="R166" s="203">
        <f t="shared" si="2"/>
        <v>0</v>
      </c>
      <c r="S166" s="203">
        <v>0</v>
      </c>
      <c r="T166" s="204">
        <f t="shared" si="3"/>
        <v>0</v>
      </c>
      <c r="U166" s="35"/>
      <c r="V166" s="35"/>
      <c r="W166" s="35"/>
      <c r="X166" s="35"/>
      <c r="Y166" s="35"/>
      <c r="Z166" s="35"/>
      <c r="AA166" s="35"/>
      <c r="AB166" s="35"/>
      <c r="AC166" s="35"/>
      <c r="AD166" s="35"/>
      <c r="AE166" s="35"/>
      <c r="AR166" s="205" t="s">
        <v>2324</v>
      </c>
      <c r="AT166" s="205" t="s">
        <v>180</v>
      </c>
      <c r="AU166" s="205" t="s">
        <v>87</v>
      </c>
      <c r="AY166" s="18" t="s">
        <v>177</v>
      </c>
      <c r="BE166" s="206">
        <f t="shared" si="4"/>
        <v>0</v>
      </c>
      <c r="BF166" s="206">
        <f t="shared" si="5"/>
        <v>0</v>
      </c>
      <c r="BG166" s="206">
        <f t="shared" si="6"/>
        <v>0</v>
      </c>
      <c r="BH166" s="206">
        <f t="shared" si="7"/>
        <v>0</v>
      </c>
      <c r="BI166" s="206">
        <f t="shared" si="8"/>
        <v>0</v>
      </c>
      <c r="BJ166" s="18" t="s">
        <v>87</v>
      </c>
      <c r="BK166" s="206">
        <f t="shared" si="9"/>
        <v>0</v>
      </c>
      <c r="BL166" s="18" t="s">
        <v>2324</v>
      </c>
      <c r="BM166" s="205" t="s">
        <v>3979</v>
      </c>
    </row>
    <row r="167" spans="1:65" s="2" customFormat="1" ht="16.5" customHeight="1">
      <c r="A167" s="35"/>
      <c r="B167" s="36"/>
      <c r="C167" s="193" t="s">
        <v>321</v>
      </c>
      <c r="D167" s="193" t="s">
        <v>180</v>
      </c>
      <c r="E167" s="194" t="s">
        <v>3980</v>
      </c>
      <c r="F167" s="195" t="s">
        <v>3981</v>
      </c>
      <c r="G167" s="196" t="s">
        <v>3904</v>
      </c>
      <c r="H167" s="197">
        <v>1</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2324</v>
      </c>
      <c r="AT167" s="205" t="s">
        <v>180</v>
      </c>
      <c r="AU167" s="205" t="s">
        <v>87</v>
      </c>
      <c r="AY167" s="18" t="s">
        <v>177</v>
      </c>
      <c r="BE167" s="206">
        <f t="shared" si="4"/>
        <v>0</v>
      </c>
      <c r="BF167" s="206">
        <f t="shared" si="5"/>
        <v>0</v>
      </c>
      <c r="BG167" s="206">
        <f t="shared" si="6"/>
        <v>0</v>
      </c>
      <c r="BH167" s="206">
        <f t="shared" si="7"/>
        <v>0</v>
      </c>
      <c r="BI167" s="206">
        <f t="shared" si="8"/>
        <v>0</v>
      </c>
      <c r="BJ167" s="18" t="s">
        <v>87</v>
      </c>
      <c r="BK167" s="206">
        <f t="shared" si="9"/>
        <v>0</v>
      </c>
      <c r="BL167" s="18" t="s">
        <v>2324</v>
      </c>
      <c r="BM167" s="205" t="s">
        <v>3982</v>
      </c>
    </row>
    <row r="168" spans="1:65" s="2" customFormat="1" ht="16.5" customHeight="1">
      <c r="A168" s="35"/>
      <c r="B168" s="36"/>
      <c r="C168" s="193" t="s">
        <v>326</v>
      </c>
      <c r="D168" s="193" t="s">
        <v>180</v>
      </c>
      <c r="E168" s="194" t="s">
        <v>3983</v>
      </c>
      <c r="F168" s="195" t="s">
        <v>2981</v>
      </c>
      <c r="G168" s="196" t="s">
        <v>3904</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2324</v>
      </c>
      <c r="AT168" s="205" t="s">
        <v>180</v>
      </c>
      <c r="AU168" s="205" t="s">
        <v>87</v>
      </c>
      <c r="AY168" s="18" t="s">
        <v>177</v>
      </c>
      <c r="BE168" s="206">
        <f t="shared" si="4"/>
        <v>0</v>
      </c>
      <c r="BF168" s="206">
        <f t="shared" si="5"/>
        <v>0</v>
      </c>
      <c r="BG168" s="206">
        <f t="shared" si="6"/>
        <v>0</v>
      </c>
      <c r="BH168" s="206">
        <f t="shared" si="7"/>
        <v>0</v>
      </c>
      <c r="BI168" s="206">
        <f t="shared" si="8"/>
        <v>0</v>
      </c>
      <c r="BJ168" s="18" t="s">
        <v>87</v>
      </c>
      <c r="BK168" s="206">
        <f t="shared" si="9"/>
        <v>0</v>
      </c>
      <c r="BL168" s="18" t="s">
        <v>2324</v>
      </c>
      <c r="BM168" s="205" t="s">
        <v>3984</v>
      </c>
    </row>
    <row r="169" spans="1:65" s="2" customFormat="1" ht="16.5" customHeight="1">
      <c r="A169" s="35"/>
      <c r="B169" s="36"/>
      <c r="C169" s="193" t="s">
        <v>331</v>
      </c>
      <c r="D169" s="193" t="s">
        <v>180</v>
      </c>
      <c r="E169" s="194" t="s">
        <v>3985</v>
      </c>
      <c r="F169" s="195" t="s">
        <v>3986</v>
      </c>
      <c r="G169" s="196" t="s">
        <v>3904</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2324</v>
      </c>
      <c r="AT169" s="205" t="s">
        <v>180</v>
      </c>
      <c r="AU169" s="205" t="s">
        <v>87</v>
      </c>
      <c r="AY169" s="18" t="s">
        <v>177</v>
      </c>
      <c r="BE169" s="206">
        <f t="shared" si="4"/>
        <v>0</v>
      </c>
      <c r="BF169" s="206">
        <f t="shared" si="5"/>
        <v>0</v>
      </c>
      <c r="BG169" s="206">
        <f t="shared" si="6"/>
        <v>0</v>
      </c>
      <c r="BH169" s="206">
        <f t="shared" si="7"/>
        <v>0</v>
      </c>
      <c r="BI169" s="206">
        <f t="shared" si="8"/>
        <v>0</v>
      </c>
      <c r="BJ169" s="18" t="s">
        <v>87</v>
      </c>
      <c r="BK169" s="206">
        <f t="shared" si="9"/>
        <v>0</v>
      </c>
      <c r="BL169" s="18" t="s">
        <v>2324</v>
      </c>
      <c r="BM169" s="205" t="s">
        <v>3987</v>
      </c>
    </row>
    <row r="170" spans="1:65" s="2" customFormat="1" ht="24.2" customHeight="1">
      <c r="A170" s="35"/>
      <c r="B170" s="36"/>
      <c r="C170" s="193" t="s">
        <v>335</v>
      </c>
      <c r="D170" s="193" t="s">
        <v>180</v>
      </c>
      <c r="E170" s="194" t="s">
        <v>3988</v>
      </c>
      <c r="F170" s="195" t="s">
        <v>3989</v>
      </c>
      <c r="G170" s="196" t="s">
        <v>3904</v>
      </c>
      <c r="H170" s="197">
        <v>1</v>
      </c>
      <c r="I170" s="198"/>
      <c r="J170" s="199">
        <f t="shared" si="0"/>
        <v>0</v>
      </c>
      <c r="K170" s="200"/>
      <c r="L170" s="40"/>
      <c r="M170" s="254" t="s">
        <v>1</v>
      </c>
      <c r="N170" s="255" t="s">
        <v>45</v>
      </c>
      <c r="O170" s="256"/>
      <c r="P170" s="257">
        <f t="shared" si="1"/>
        <v>0</v>
      </c>
      <c r="Q170" s="257">
        <v>0</v>
      </c>
      <c r="R170" s="257">
        <f t="shared" si="2"/>
        <v>0</v>
      </c>
      <c r="S170" s="257">
        <v>0</v>
      </c>
      <c r="T170" s="258">
        <f t="shared" si="3"/>
        <v>0</v>
      </c>
      <c r="U170" s="35"/>
      <c r="V170" s="35"/>
      <c r="W170" s="35"/>
      <c r="X170" s="35"/>
      <c r="Y170" s="35"/>
      <c r="Z170" s="35"/>
      <c r="AA170" s="35"/>
      <c r="AB170" s="35"/>
      <c r="AC170" s="35"/>
      <c r="AD170" s="35"/>
      <c r="AE170" s="35"/>
      <c r="AR170" s="205" t="s">
        <v>2324</v>
      </c>
      <c r="AT170" s="205" t="s">
        <v>180</v>
      </c>
      <c r="AU170" s="205" t="s">
        <v>87</v>
      </c>
      <c r="AY170" s="18" t="s">
        <v>177</v>
      </c>
      <c r="BE170" s="206">
        <f t="shared" si="4"/>
        <v>0</v>
      </c>
      <c r="BF170" s="206">
        <f t="shared" si="5"/>
        <v>0</v>
      </c>
      <c r="BG170" s="206">
        <f t="shared" si="6"/>
        <v>0</v>
      </c>
      <c r="BH170" s="206">
        <f t="shared" si="7"/>
        <v>0</v>
      </c>
      <c r="BI170" s="206">
        <f t="shared" si="8"/>
        <v>0</v>
      </c>
      <c r="BJ170" s="18" t="s">
        <v>87</v>
      </c>
      <c r="BK170" s="206">
        <f t="shared" si="9"/>
        <v>0</v>
      </c>
      <c r="BL170" s="18" t="s">
        <v>2324</v>
      </c>
      <c r="BM170" s="205" t="s">
        <v>3990</v>
      </c>
    </row>
    <row r="171" spans="1:65" s="2"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VL7piCMAAv1J9yz20cVTb1PoPlzIyyr/Jxs6iZKyFcgm80aJR2w/T9QWM3JTE3D4P7z4v0cVoJE9psjwWZ+pRw==" saltValue="646LUpLKQKAiEmDWJvOjqVWgLyd6nrdq6J+yPxVX0Zm/8SNHmzyFi3Uq1IZCDFNbh1pzEEM/KIAMv3MYBtwkiw==" spinCount="100000" sheet="1" objects="1" scenarios="1" formatColumns="0" formatRows="0" autoFilter="0"/>
  <autoFilter ref="C128:K170" xr:uid="{00000000-0009-0000-0000-000009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124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1" customFormat="1" ht="12" customHeight="1">
      <c r="B8" s="21"/>
      <c r="D8" s="120" t="s">
        <v>132</v>
      </c>
      <c r="L8" s="21"/>
    </row>
    <row r="9" spans="1:46" s="2" customFormat="1" ht="16.5" customHeight="1">
      <c r="A9" s="35"/>
      <c r="B9" s="40"/>
      <c r="C9" s="35"/>
      <c r="D9" s="35"/>
      <c r="E9" s="386" t="s">
        <v>762</v>
      </c>
      <c r="F9" s="388"/>
      <c r="G9" s="388"/>
      <c r="H9" s="38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134</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89" t="s">
        <v>3991</v>
      </c>
      <c r="F11" s="388"/>
      <c r="G11" s="388"/>
      <c r="H11" s="388"/>
      <c r="I11" s="35"/>
      <c r="J11" s="35"/>
      <c r="K11" s="35"/>
      <c r="L11" s="52"/>
      <c r="S11" s="35"/>
      <c r="T11" s="35"/>
      <c r="U11" s="35"/>
      <c r="V11" s="35"/>
      <c r="W11" s="35"/>
      <c r="X11" s="35"/>
      <c r="Y11" s="35"/>
      <c r="Z11" s="35"/>
      <c r="AA11" s="35"/>
      <c r="AB11" s="35"/>
      <c r="AC11" s="35"/>
      <c r="AD11" s="35"/>
      <c r="AE11" s="35"/>
    </row>
    <row r="12" spans="1:46" s="2"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136</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90" t="str">
        <f>'Rekapitulace stavby'!E14</f>
        <v>Vyplň údaj</v>
      </c>
      <c r="F20" s="391"/>
      <c r="G20" s="391"/>
      <c r="H20" s="39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92" t="s">
        <v>1</v>
      </c>
      <c r="F29" s="392"/>
      <c r="G29" s="392"/>
      <c r="H29" s="39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ROUND((SUM(BE131:BE285)),  2)</f>
        <v>0</v>
      </c>
      <c r="G35" s="35"/>
      <c r="H35" s="35"/>
      <c r="I35" s="131">
        <v>0.21</v>
      </c>
      <c r="J35" s="130">
        <f>ROUND(((SUM(BE131:BE285))*I35),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ROUND((SUM(BF131:BF285)),  2)</f>
        <v>0</v>
      </c>
      <c r="G36" s="35"/>
      <c r="H36" s="35"/>
      <c r="I36" s="131">
        <v>0.12</v>
      </c>
      <c r="J36" s="130">
        <f>ROUND(((SUM(BF131:BF285))*I36),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ROUND((SUM(BG131:BG285)),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ROUND((SUM(BH131:BH285)),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ROUND((SUM(BI131:BI285)),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2" customFormat="1" ht="16.5" customHeight="1">
      <c r="A87" s="35"/>
      <c r="B87" s="36"/>
      <c r="C87" s="37"/>
      <c r="D87" s="37"/>
      <c r="E87" s="384" t="s">
        <v>762</v>
      </c>
      <c r="F87" s="383"/>
      <c r="G87" s="383"/>
      <c r="H87" s="38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134</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343" t="str">
        <f>E11</f>
        <v>KJ08 - Slaboproudá elektroinstalace</v>
      </c>
      <c r="F89" s="383"/>
      <c r="G89" s="383"/>
      <c r="H89" s="383"/>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138</v>
      </c>
      <c r="D96" s="151"/>
      <c r="E96" s="151"/>
      <c r="F96" s="151"/>
      <c r="G96" s="151"/>
      <c r="H96" s="151"/>
      <c r="I96" s="151"/>
      <c r="J96" s="152" t="s">
        <v>139</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140</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141</v>
      </c>
    </row>
    <row r="99" spans="1:47" s="9" customFormat="1" ht="24.95" customHeight="1">
      <c r="B99" s="154"/>
      <c r="C99" s="155"/>
      <c r="D99" s="156" t="s">
        <v>3992</v>
      </c>
      <c r="E99" s="157"/>
      <c r="F99" s="157"/>
      <c r="G99" s="157"/>
      <c r="H99" s="157"/>
      <c r="I99" s="157"/>
      <c r="J99" s="158">
        <f>J132</f>
        <v>0</v>
      </c>
      <c r="K99" s="155"/>
      <c r="L99" s="159"/>
    </row>
    <row r="100" spans="1:47" s="10" customFormat="1" ht="19.899999999999999" customHeight="1">
      <c r="B100" s="160"/>
      <c r="C100" s="105"/>
      <c r="D100" s="161" t="s">
        <v>3993</v>
      </c>
      <c r="E100" s="162"/>
      <c r="F100" s="162"/>
      <c r="G100" s="162"/>
      <c r="H100" s="162"/>
      <c r="I100" s="162"/>
      <c r="J100" s="163">
        <f>J133</f>
        <v>0</v>
      </c>
      <c r="K100" s="105"/>
      <c r="L100" s="164"/>
    </row>
    <row r="101" spans="1:47" s="10" customFormat="1" ht="19.899999999999999" customHeight="1">
      <c r="B101" s="160"/>
      <c r="C101" s="105"/>
      <c r="D101" s="161" t="s">
        <v>3994</v>
      </c>
      <c r="E101" s="162"/>
      <c r="F101" s="162"/>
      <c r="G101" s="162"/>
      <c r="H101" s="162"/>
      <c r="I101" s="162"/>
      <c r="J101" s="163">
        <f>J139</f>
        <v>0</v>
      </c>
      <c r="K101" s="105"/>
      <c r="L101" s="164"/>
    </row>
    <row r="102" spans="1:47" s="10" customFormat="1" ht="19.899999999999999" customHeight="1">
      <c r="B102" s="160"/>
      <c r="C102" s="105"/>
      <c r="D102" s="161" t="s">
        <v>3995</v>
      </c>
      <c r="E102" s="162"/>
      <c r="F102" s="162"/>
      <c r="G102" s="162"/>
      <c r="H102" s="162"/>
      <c r="I102" s="162"/>
      <c r="J102" s="163">
        <f>J144</f>
        <v>0</v>
      </c>
      <c r="K102" s="105"/>
      <c r="L102" s="164"/>
    </row>
    <row r="103" spans="1:47" s="10" customFormat="1" ht="19.899999999999999" customHeight="1">
      <c r="B103" s="160"/>
      <c r="C103" s="105"/>
      <c r="D103" s="161" t="s">
        <v>3996</v>
      </c>
      <c r="E103" s="162"/>
      <c r="F103" s="162"/>
      <c r="G103" s="162"/>
      <c r="H103" s="162"/>
      <c r="I103" s="162"/>
      <c r="J103" s="163">
        <f>J150</f>
        <v>0</v>
      </c>
      <c r="K103" s="105"/>
      <c r="L103" s="164"/>
    </row>
    <row r="104" spans="1:47" s="10" customFormat="1" ht="19.899999999999999" customHeight="1">
      <c r="B104" s="160"/>
      <c r="C104" s="105"/>
      <c r="D104" s="161" t="s">
        <v>3997</v>
      </c>
      <c r="E104" s="162"/>
      <c r="F104" s="162"/>
      <c r="G104" s="162"/>
      <c r="H104" s="162"/>
      <c r="I104" s="162"/>
      <c r="J104" s="163">
        <f>J152</f>
        <v>0</v>
      </c>
      <c r="K104" s="105"/>
      <c r="L104" s="164"/>
    </row>
    <row r="105" spans="1:47" s="10" customFormat="1" ht="19.899999999999999" customHeight="1">
      <c r="B105" s="160"/>
      <c r="C105" s="105"/>
      <c r="D105" s="161" t="s">
        <v>3998</v>
      </c>
      <c r="E105" s="162"/>
      <c r="F105" s="162"/>
      <c r="G105" s="162"/>
      <c r="H105" s="162"/>
      <c r="I105" s="162"/>
      <c r="J105" s="163">
        <f>J157</f>
        <v>0</v>
      </c>
      <c r="K105" s="105"/>
      <c r="L105" s="164"/>
    </row>
    <row r="106" spans="1:47" s="10" customFormat="1" ht="19.899999999999999" customHeight="1">
      <c r="B106" s="160"/>
      <c r="C106" s="105"/>
      <c r="D106" s="161" t="s">
        <v>3999</v>
      </c>
      <c r="E106" s="162"/>
      <c r="F106" s="162"/>
      <c r="G106" s="162"/>
      <c r="H106" s="162"/>
      <c r="I106" s="162"/>
      <c r="J106" s="163">
        <f>J160</f>
        <v>0</v>
      </c>
      <c r="K106" s="105"/>
      <c r="L106" s="164"/>
    </row>
    <row r="107" spans="1:47" s="9" customFormat="1" ht="24.95" customHeight="1">
      <c r="B107" s="154"/>
      <c r="C107" s="155"/>
      <c r="D107" s="156" t="s">
        <v>4000</v>
      </c>
      <c r="E107" s="157"/>
      <c r="F107" s="157"/>
      <c r="G107" s="157"/>
      <c r="H107" s="157"/>
      <c r="I107" s="157"/>
      <c r="J107" s="158">
        <f>J165</f>
        <v>0</v>
      </c>
      <c r="K107" s="155"/>
      <c r="L107" s="159"/>
    </row>
    <row r="108" spans="1:47" s="9" customFormat="1" ht="24.95" customHeight="1">
      <c r="B108" s="154"/>
      <c r="C108" s="155"/>
      <c r="D108" s="156" t="s">
        <v>4001</v>
      </c>
      <c r="E108" s="157"/>
      <c r="F108" s="157"/>
      <c r="G108" s="157"/>
      <c r="H108" s="157"/>
      <c r="I108" s="157"/>
      <c r="J108" s="158">
        <f>J192</f>
        <v>0</v>
      </c>
      <c r="K108" s="155"/>
      <c r="L108" s="159"/>
    </row>
    <row r="109" spans="1:47" s="9" customFormat="1" ht="24.95" customHeight="1">
      <c r="B109" s="154"/>
      <c r="C109" s="155"/>
      <c r="D109" s="156" t="s">
        <v>4002</v>
      </c>
      <c r="E109" s="157"/>
      <c r="F109" s="157"/>
      <c r="G109" s="157"/>
      <c r="H109" s="157"/>
      <c r="I109" s="157"/>
      <c r="J109" s="158">
        <f>J206</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84" t="str">
        <f>E7</f>
        <v>MODERNIZACE KUCHYNĚ A JÍDELNY SPŠE A VOŠ  PLZEŇ,  projekt č. CZ.05.01.01/2022_008/0001816</v>
      </c>
      <c r="F119" s="385"/>
      <c r="G119" s="385"/>
      <c r="H119" s="385"/>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132</v>
      </c>
      <c r="D120" s="23"/>
      <c r="E120" s="23"/>
      <c r="F120" s="23"/>
      <c r="G120" s="23"/>
      <c r="H120" s="23"/>
      <c r="I120" s="23"/>
      <c r="J120" s="23"/>
      <c r="K120" s="23"/>
      <c r="L120" s="21"/>
    </row>
    <row r="121" spans="1:31" s="2" customFormat="1" ht="16.5" customHeight="1">
      <c r="A121" s="35"/>
      <c r="B121" s="36"/>
      <c r="C121" s="37"/>
      <c r="D121" s="37"/>
      <c r="E121" s="384" t="s">
        <v>762</v>
      </c>
      <c r="F121" s="383"/>
      <c r="G121" s="383"/>
      <c r="H121" s="383"/>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134</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43" t="str">
        <f>E11</f>
        <v>KJ08 - Slaboproudá elektroinstalace</v>
      </c>
      <c r="F123" s="383"/>
      <c r="G123" s="383"/>
      <c r="H123" s="383"/>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163</v>
      </c>
      <c r="D130" s="168" t="s">
        <v>65</v>
      </c>
      <c r="E130" s="168" t="s">
        <v>61</v>
      </c>
      <c r="F130" s="168" t="s">
        <v>62</v>
      </c>
      <c r="G130" s="168" t="s">
        <v>164</v>
      </c>
      <c r="H130" s="168" t="s">
        <v>165</v>
      </c>
      <c r="I130" s="168" t="s">
        <v>166</v>
      </c>
      <c r="J130" s="169" t="s">
        <v>139</v>
      </c>
      <c r="K130" s="170" t="s">
        <v>167</v>
      </c>
      <c r="L130" s="171"/>
      <c r="M130" s="76" t="s">
        <v>1</v>
      </c>
      <c r="N130" s="77" t="s">
        <v>44</v>
      </c>
      <c r="O130" s="77" t="s">
        <v>168</v>
      </c>
      <c r="P130" s="77" t="s">
        <v>169</v>
      </c>
      <c r="Q130" s="77" t="s">
        <v>170</v>
      </c>
      <c r="R130" s="77" t="s">
        <v>171</v>
      </c>
      <c r="S130" s="77" t="s">
        <v>172</v>
      </c>
      <c r="T130" s="78" t="s">
        <v>173</v>
      </c>
      <c r="U130" s="165"/>
      <c r="V130" s="165"/>
      <c r="W130" s="165"/>
      <c r="X130" s="165"/>
      <c r="Y130" s="165"/>
      <c r="Z130" s="165"/>
      <c r="AA130" s="165"/>
      <c r="AB130" s="165"/>
      <c r="AC130" s="165"/>
      <c r="AD130" s="165"/>
      <c r="AE130" s="165"/>
    </row>
    <row r="131" spans="1:65" s="2" customFormat="1" ht="22.9" customHeight="1">
      <c r="A131" s="35"/>
      <c r="B131" s="36"/>
      <c r="C131" s="83" t="s">
        <v>174</v>
      </c>
      <c r="D131" s="37"/>
      <c r="E131" s="37"/>
      <c r="F131" s="37"/>
      <c r="G131" s="37"/>
      <c r="H131" s="37"/>
      <c r="I131" s="37"/>
      <c r="J131" s="172">
        <f>BK131</f>
        <v>0</v>
      </c>
      <c r="K131" s="37"/>
      <c r="L131" s="40"/>
      <c r="M131" s="79"/>
      <c r="N131" s="173"/>
      <c r="O131" s="80"/>
      <c r="P131" s="174">
        <f>P132+P165+P192+P206</f>
        <v>0</v>
      </c>
      <c r="Q131" s="80"/>
      <c r="R131" s="174">
        <f>R132+R165+R192+R206</f>
        <v>0</v>
      </c>
      <c r="S131" s="80"/>
      <c r="T131" s="175">
        <f>T132+T165+T192+T206</f>
        <v>0</v>
      </c>
      <c r="U131" s="35"/>
      <c r="V131" s="35"/>
      <c r="W131" s="35"/>
      <c r="X131" s="35"/>
      <c r="Y131" s="35"/>
      <c r="Z131" s="35"/>
      <c r="AA131" s="35"/>
      <c r="AB131" s="35"/>
      <c r="AC131" s="35"/>
      <c r="AD131" s="35"/>
      <c r="AE131" s="35"/>
      <c r="AT131" s="18" t="s">
        <v>79</v>
      </c>
      <c r="AU131" s="18" t="s">
        <v>141</v>
      </c>
      <c r="BK131" s="176">
        <f>BK132+BK165+BK192+BK206</f>
        <v>0</v>
      </c>
    </row>
    <row r="132" spans="1:65" s="12" customFormat="1" ht="25.9" customHeight="1">
      <c r="B132" s="177"/>
      <c r="C132" s="178"/>
      <c r="D132" s="179" t="s">
        <v>79</v>
      </c>
      <c r="E132" s="180" t="s">
        <v>4003</v>
      </c>
      <c r="F132" s="180" t="s">
        <v>4003</v>
      </c>
      <c r="G132" s="178"/>
      <c r="H132" s="178"/>
      <c r="I132" s="181"/>
      <c r="J132" s="182">
        <f>BK132</f>
        <v>0</v>
      </c>
      <c r="K132" s="178"/>
      <c r="L132" s="183"/>
      <c r="M132" s="184"/>
      <c r="N132" s="185"/>
      <c r="O132" s="185"/>
      <c r="P132" s="186">
        <f>P133+P139+P144+P150+P152+P157+P160</f>
        <v>0</v>
      </c>
      <c r="Q132" s="185"/>
      <c r="R132" s="186">
        <f>R133+R139+R144+R150+R152+R157+R160</f>
        <v>0</v>
      </c>
      <c r="S132" s="185"/>
      <c r="T132" s="187">
        <f>T133+T139+T144+T150+T152+T157+T160</f>
        <v>0</v>
      </c>
      <c r="AR132" s="188" t="s">
        <v>87</v>
      </c>
      <c r="AT132" s="189" t="s">
        <v>79</v>
      </c>
      <c r="AU132" s="189" t="s">
        <v>80</v>
      </c>
      <c r="AY132" s="188" t="s">
        <v>177</v>
      </c>
      <c r="BK132" s="190">
        <f>BK133+BK139+BK144+BK150+BK152+BK157+BK160</f>
        <v>0</v>
      </c>
    </row>
    <row r="133" spans="1:65" s="12" customFormat="1" ht="22.9" customHeight="1">
      <c r="B133" s="177"/>
      <c r="C133" s="178"/>
      <c r="D133" s="179" t="s">
        <v>79</v>
      </c>
      <c r="E133" s="191" t="s">
        <v>4004</v>
      </c>
      <c r="F133" s="191" t="s">
        <v>4004</v>
      </c>
      <c r="G133" s="178"/>
      <c r="H133" s="178"/>
      <c r="I133" s="181"/>
      <c r="J133" s="192">
        <f>BK133</f>
        <v>0</v>
      </c>
      <c r="K133" s="178"/>
      <c r="L133" s="183"/>
      <c r="M133" s="184"/>
      <c r="N133" s="185"/>
      <c r="O133" s="185"/>
      <c r="P133" s="186">
        <f>SUM(P134:P138)</f>
        <v>0</v>
      </c>
      <c r="Q133" s="185"/>
      <c r="R133" s="186">
        <f>SUM(R134:R138)</f>
        <v>0</v>
      </c>
      <c r="S133" s="185"/>
      <c r="T133" s="187">
        <f>SUM(T134:T138)</f>
        <v>0</v>
      </c>
      <c r="AR133" s="188" t="s">
        <v>87</v>
      </c>
      <c r="AT133" s="189" t="s">
        <v>79</v>
      </c>
      <c r="AU133" s="189" t="s">
        <v>87</v>
      </c>
      <c r="AY133" s="188" t="s">
        <v>177</v>
      </c>
      <c r="BK133" s="190">
        <f>SUM(BK134:BK138)</f>
        <v>0</v>
      </c>
    </row>
    <row r="134" spans="1:65" s="2" customFormat="1" ht="24.2" customHeight="1">
      <c r="A134" s="35"/>
      <c r="B134" s="36"/>
      <c r="C134" s="193" t="s">
        <v>87</v>
      </c>
      <c r="D134" s="193" t="s">
        <v>180</v>
      </c>
      <c r="E134" s="194" t="s">
        <v>4005</v>
      </c>
      <c r="F134" s="195" t="s">
        <v>4006</v>
      </c>
      <c r="G134" s="196" t="s">
        <v>191</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184</v>
      </c>
      <c r="AT134" s="205" t="s">
        <v>180</v>
      </c>
      <c r="AU134" s="205" t="s">
        <v>89</v>
      </c>
      <c r="AY134" s="18" t="s">
        <v>177</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184</v>
      </c>
      <c r="BM134" s="205" t="s">
        <v>4007</v>
      </c>
    </row>
    <row r="135" spans="1:65" s="2" customFormat="1" ht="24.2" customHeight="1">
      <c r="A135" s="35"/>
      <c r="B135" s="36"/>
      <c r="C135" s="193" t="s">
        <v>89</v>
      </c>
      <c r="D135" s="193" t="s">
        <v>180</v>
      </c>
      <c r="E135" s="194" t="s">
        <v>4008</v>
      </c>
      <c r="F135" s="195" t="s">
        <v>4009</v>
      </c>
      <c r="G135" s="196" t="s">
        <v>191</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184</v>
      </c>
      <c r="AT135" s="205" t="s">
        <v>180</v>
      </c>
      <c r="AU135" s="205" t="s">
        <v>89</v>
      </c>
      <c r="AY135" s="18" t="s">
        <v>177</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184</v>
      </c>
      <c r="BM135" s="205" t="s">
        <v>4010</v>
      </c>
    </row>
    <row r="136" spans="1:65" s="2" customFormat="1" ht="24.2" customHeight="1">
      <c r="A136" s="35"/>
      <c r="B136" s="36"/>
      <c r="C136" s="193" t="s">
        <v>178</v>
      </c>
      <c r="D136" s="193" t="s">
        <v>180</v>
      </c>
      <c r="E136" s="194" t="s">
        <v>4011</v>
      </c>
      <c r="F136" s="195" t="s">
        <v>4012</v>
      </c>
      <c r="G136" s="196" t="s">
        <v>191</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184</v>
      </c>
      <c r="AT136" s="205" t="s">
        <v>180</v>
      </c>
      <c r="AU136" s="205" t="s">
        <v>89</v>
      </c>
      <c r="AY136" s="18" t="s">
        <v>177</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184</v>
      </c>
      <c r="BM136" s="205" t="s">
        <v>4013</v>
      </c>
    </row>
    <row r="137" spans="1:65" s="2" customFormat="1" ht="24.2" customHeight="1">
      <c r="A137" s="35"/>
      <c r="B137" s="36"/>
      <c r="C137" s="193" t="s">
        <v>184</v>
      </c>
      <c r="D137" s="193" t="s">
        <v>180</v>
      </c>
      <c r="E137" s="194" t="s">
        <v>4014</v>
      </c>
      <c r="F137" s="195" t="s">
        <v>4015</v>
      </c>
      <c r="G137" s="196" t="s">
        <v>191</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184</v>
      </c>
      <c r="AT137" s="205" t="s">
        <v>180</v>
      </c>
      <c r="AU137" s="205" t="s">
        <v>89</v>
      </c>
      <c r="AY137" s="18" t="s">
        <v>177</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184</v>
      </c>
      <c r="BM137" s="205" t="s">
        <v>4016</v>
      </c>
    </row>
    <row r="138" spans="1:65" s="2" customFormat="1" ht="16.5" customHeight="1">
      <c r="A138" s="35"/>
      <c r="B138" s="36"/>
      <c r="C138" s="193" t="s">
        <v>208</v>
      </c>
      <c r="D138" s="193" t="s">
        <v>180</v>
      </c>
      <c r="E138" s="194" t="s">
        <v>4017</v>
      </c>
      <c r="F138" s="195" t="s">
        <v>4018</v>
      </c>
      <c r="G138" s="196" t="s">
        <v>191</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184</v>
      </c>
      <c r="AT138" s="205" t="s">
        <v>180</v>
      </c>
      <c r="AU138" s="205" t="s">
        <v>89</v>
      </c>
      <c r="AY138" s="18" t="s">
        <v>177</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184</v>
      </c>
      <c r="BM138" s="205" t="s">
        <v>4019</v>
      </c>
    </row>
    <row r="139" spans="1:65" s="12" customFormat="1" ht="22.9" customHeight="1">
      <c r="B139" s="177"/>
      <c r="C139" s="178"/>
      <c r="D139" s="179" t="s">
        <v>79</v>
      </c>
      <c r="E139" s="191" t="s">
        <v>4020</v>
      </c>
      <c r="F139" s="191" t="s">
        <v>4020</v>
      </c>
      <c r="G139" s="178"/>
      <c r="H139" s="178"/>
      <c r="I139" s="181"/>
      <c r="J139" s="192">
        <f>BK139</f>
        <v>0</v>
      </c>
      <c r="K139" s="178"/>
      <c r="L139" s="183"/>
      <c r="M139" s="184"/>
      <c r="N139" s="185"/>
      <c r="O139" s="185"/>
      <c r="P139" s="186">
        <f>SUM(P140:P143)</f>
        <v>0</v>
      </c>
      <c r="Q139" s="185"/>
      <c r="R139" s="186">
        <f>SUM(R140:R143)</f>
        <v>0</v>
      </c>
      <c r="S139" s="185"/>
      <c r="T139" s="187">
        <f>SUM(T140:T143)</f>
        <v>0</v>
      </c>
      <c r="AR139" s="188" t="s">
        <v>87</v>
      </c>
      <c r="AT139" s="189" t="s">
        <v>79</v>
      </c>
      <c r="AU139" s="189" t="s">
        <v>87</v>
      </c>
      <c r="AY139" s="188" t="s">
        <v>177</v>
      </c>
      <c r="BK139" s="190">
        <f>SUM(BK140:BK143)</f>
        <v>0</v>
      </c>
    </row>
    <row r="140" spans="1:65" s="2" customFormat="1" ht="24.2" customHeight="1">
      <c r="A140" s="35"/>
      <c r="B140" s="36"/>
      <c r="C140" s="193" t="s">
        <v>195</v>
      </c>
      <c r="D140" s="193" t="s">
        <v>180</v>
      </c>
      <c r="E140" s="194" t="s">
        <v>4021</v>
      </c>
      <c r="F140" s="195" t="s">
        <v>4022</v>
      </c>
      <c r="G140" s="196" t="s">
        <v>191</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184</v>
      </c>
      <c r="AT140" s="205" t="s">
        <v>180</v>
      </c>
      <c r="AU140" s="205" t="s">
        <v>89</v>
      </c>
      <c r="AY140" s="18" t="s">
        <v>177</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184</v>
      </c>
      <c r="BM140" s="205" t="s">
        <v>4023</v>
      </c>
    </row>
    <row r="141" spans="1:65" s="2" customFormat="1" ht="16.5" customHeight="1">
      <c r="A141" s="35"/>
      <c r="B141" s="36"/>
      <c r="C141" s="193" t="s">
        <v>215</v>
      </c>
      <c r="D141" s="193" t="s">
        <v>180</v>
      </c>
      <c r="E141" s="194" t="s">
        <v>4024</v>
      </c>
      <c r="F141" s="195" t="s">
        <v>4025</v>
      </c>
      <c r="G141" s="196" t="s">
        <v>191</v>
      </c>
      <c r="H141" s="197">
        <v>1</v>
      </c>
      <c r="I141" s="198"/>
      <c r="J141" s="199">
        <f>ROUND(I141*H141,2)</f>
        <v>0</v>
      </c>
      <c r="K141" s="200"/>
      <c r="L141" s="40"/>
      <c r="M141" s="201" t="s">
        <v>1</v>
      </c>
      <c r="N141" s="202" t="s">
        <v>45</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184</v>
      </c>
      <c r="AT141" s="205" t="s">
        <v>180</v>
      </c>
      <c r="AU141" s="205" t="s">
        <v>89</v>
      </c>
      <c r="AY141" s="18" t="s">
        <v>177</v>
      </c>
      <c r="BE141" s="206">
        <f>IF(N141="základní",J141,0)</f>
        <v>0</v>
      </c>
      <c r="BF141" s="206">
        <f>IF(N141="snížená",J141,0)</f>
        <v>0</v>
      </c>
      <c r="BG141" s="206">
        <f>IF(N141="zákl. přenesená",J141,0)</f>
        <v>0</v>
      </c>
      <c r="BH141" s="206">
        <f>IF(N141="sníž. přenesená",J141,0)</f>
        <v>0</v>
      </c>
      <c r="BI141" s="206">
        <f>IF(N141="nulová",J141,0)</f>
        <v>0</v>
      </c>
      <c r="BJ141" s="18" t="s">
        <v>87</v>
      </c>
      <c r="BK141" s="206">
        <f>ROUND(I141*H141,2)</f>
        <v>0</v>
      </c>
      <c r="BL141" s="18" t="s">
        <v>184</v>
      </c>
      <c r="BM141" s="205" t="s">
        <v>4026</v>
      </c>
    </row>
    <row r="142" spans="1:65" s="2" customFormat="1" ht="37.9" customHeight="1">
      <c r="A142" s="35"/>
      <c r="B142" s="36"/>
      <c r="C142" s="193" t="s">
        <v>219</v>
      </c>
      <c r="D142" s="193" t="s">
        <v>180</v>
      </c>
      <c r="E142" s="194" t="s">
        <v>4027</v>
      </c>
      <c r="F142" s="195" t="s">
        <v>4028</v>
      </c>
      <c r="G142" s="196" t="s">
        <v>191</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184</v>
      </c>
      <c r="AT142" s="205" t="s">
        <v>180</v>
      </c>
      <c r="AU142" s="205" t="s">
        <v>89</v>
      </c>
      <c r="AY142" s="18" t="s">
        <v>177</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184</v>
      </c>
      <c r="BM142" s="205" t="s">
        <v>4029</v>
      </c>
    </row>
    <row r="143" spans="1:65" s="2" customFormat="1" ht="66.75" customHeight="1">
      <c r="A143" s="35"/>
      <c r="B143" s="36"/>
      <c r="C143" s="193" t="s">
        <v>225</v>
      </c>
      <c r="D143" s="193" t="s">
        <v>180</v>
      </c>
      <c r="E143" s="194" t="s">
        <v>4030</v>
      </c>
      <c r="F143" s="195" t="s">
        <v>4031</v>
      </c>
      <c r="G143" s="196" t="s">
        <v>191</v>
      </c>
      <c r="H143" s="197">
        <v>2</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184</v>
      </c>
      <c r="AT143" s="205" t="s">
        <v>180</v>
      </c>
      <c r="AU143" s="205" t="s">
        <v>89</v>
      </c>
      <c r="AY143" s="18" t="s">
        <v>177</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184</v>
      </c>
      <c r="BM143" s="205" t="s">
        <v>4032</v>
      </c>
    </row>
    <row r="144" spans="1:65" s="12" customFormat="1" ht="22.9" customHeight="1">
      <c r="B144" s="177"/>
      <c r="C144" s="178"/>
      <c r="D144" s="179" t="s">
        <v>79</v>
      </c>
      <c r="E144" s="191" t="s">
        <v>4033</v>
      </c>
      <c r="F144" s="191" t="s">
        <v>4033</v>
      </c>
      <c r="G144" s="178"/>
      <c r="H144" s="178"/>
      <c r="I144" s="181"/>
      <c r="J144" s="192">
        <f>BK144</f>
        <v>0</v>
      </c>
      <c r="K144" s="178"/>
      <c r="L144" s="183"/>
      <c r="M144" s="184"/>
      <c r="N144" s="185"/>
      <c r="O144" s="185"/>
      <c r="P144" s="186">
        <f>SUM(P145:P149)</f>
        <v>0</v>
      </c>
      <c r="Q144" s="185"/>
      <c r="R144" s="186">
        <f>SUM(R145:R149)</f>
        <v>0</v>
      </c>
      <c r="S144" s="185"/>
      <c r="T144" s="187">
        <f>SUM(T145:T149)</f>
        <v>0</v>
      </c>
      <c r="AR144" s="188" t="s">
        <v>87</v>
      </c>
      <c r="AT144" s="189" t="s">
        <v>79</v>
      </c>
      <c r="AU144" s="189" t="s">
        <v>87</v>
      </c>
      <c r="AY144" s="188" t="s">
        <v>177</v>
      </c>
      <c r="BK144" s="190">
        <f>SUM(BK145:BK149)</f>
        <v>0</v>
      </c>
    </row>
    <row r="145" spans="1:65" s="2" customFormat="1" ht="24.2" customHeight="1">
      <c r="A145" s="35"/>
      <c r="B145" s="36"/>
      <c r="C145" s="193" t="s">
        <v>229</v>
      </c>
      <c r="D145" s="193" t="s">
        <v>180</v>
      </c>
      <c r="E145" s="194" t="s">
        <v>4034</v>
      </c>
      <c r="F145" s="195" t="s">
        <v>4035</v>
      </c>
      <c r="G145" s="196" t="s">
        <v>191</v>
      </c>
      <c r="H145" s="197">
        <v>54</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184</v>
      </c>
      <c r="AT145" s="205" t="s">
        <v>180</v>
      </c>
      <c r="AU145" s="205" t="s">
        <v>89</v>
      </c>
      <c r="AY145" s="18" t="s">
        <v>177</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184</v>
      </c>
      <c r="BM145" s="205" t="s">
        <v>4036</v>
      </c>
    </row>
    <row r="146" spans="1:65" s="2" customFormat="1" ht="16.5" customHeight="1">
      <c r="A146" s="35"/>
      <c r="B146" s="36"/>
      <c r="C146" s="193" t="s">
        <v>233</v>
      </c>
      <c r="D146" s="193" t="s">
        <v>180</v>
      </c>
      <c r="E146" s="194" t="s">
        <v>4037</v>
      </c>
      <c r="F146" s="195" t="s">
        <v>4038</v>
      </c>
      <c r="G146" s="196" t="s">
        <v>191</v>
      </c>
      <c r="H146" s="197">
        <v>99</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184</v>
      </c>
      <c r="AT146" s="205" t="s">
        <v>180</v>
      </c>
      <c r="AU146" s="205" t="s">
        <v>89</v>
      </c>
      <c r="AY146" s="18" t="s">
        <v>177</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184</v>
      </c>
      <c r="BM146" s="205" t="s">
        <v>4039</v>
      </c>
    </row>
    <row r="147" spans="1:65" s="2" customFormat="1" ht="24.2" customHeight="1">
      <c r="A147" s="35"/>
      <c r="B147" s="36"/>
      <c r="C147" s="193" t="s">
        <v>8</v>
      </c>
      <c r="D147" s="193" t="s">
        <v>180</v>
      </c>
      <c r="E147" s="194" t="s">
        <v>4040</v>
      </c>
      <c r="F147" s="195" t="s">
        <v>4035</v>
      </c>
      <c r="G147" s="196" t="s">
        <v>191</v>
      </c>
      <c r="H147" s="197">
        <v>45</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184</v>
      </c>
      <c r="AT147" s="205" t="s">
        <v>180</v>
      </c>
      <c r="AU147" s="205" t="s">
        <v>89</v>
      </c>
      <c r="AY147" s="18" t="s">
        <v>177</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184</v>
      </c>
      <c r="BM147" s="205" t="s">
        <v>4041</v>
      </c>
    </row>
    <row r="148" spans="1:65" s="2" customFormat="1" ht="55.5" customHeight="1">
      <c r="A148" s="35"/>
      <c r="B148" s="36"/>
      <c r="C148" s="193" t="s">
        <v>242</v>
      </c>
      <c r="D148" s="193" t="s">
        <v>180</v>
      </c>
      <c r="E148" s="194" t="s">
        <v>4042</v>
      </c>
      <c r="F148" s="195" t="s">
        <v>4043</v>
      </c>
      <c r="G148" s="196" t="s">
        <v>191</v>
      </c>
      <c r="H148" s="197">
        <v>2</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184</v>
      </c>
      <c r="AT148" s="205" t="s">
        <v>180</v>
      </c>
      <c r="AU148" s="205" t="s">
        <v>89</v>
      </c>
      <c r="AY148" s="18" t="s">
        <v>177</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184</v>
      </c>
      <c r="BM148" s="205" t="s">
        <v>4044</v>
      </c>
    </row>
    <row r="149" spans="1:65" s="2" customFormat="1" ht="33" customHeight="1">
      <c r="A149" s="35"/>
      <c r="B149" s="36"/>
      <c r="C149" s="193" t="s">
        <v>248</v>
      </c>
      <c r="D149" s="193" t="s">
        <v>180</v>
      </c>
      <c r="E149" s="194" t="s">
        <v>4045</v>
      </c>
      <c r="F149" s="195" t="s">
        <v>4046</v>
      </c>
      <c r="G149" s="196" t="s">
        <v>191</v>
      </c>
      <c r="H149" s="197">
        <v>25</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184</v>
      </c>
      <c r="AT149" s="205" t="s">
        <v>180</v>
      </c>
      <c r="AU149" s="205" t="s">
        <v>89</v>
      </c>
      <c r="AY149" s="18" t="s">
        <v>177</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184</v>
      </c>
      <c r="BM149" s="205" t="s">
        <v>4047</v>
      </c>
    </row>
    <row r="150" spans="1:65" s="12" customFormat="1" ht="22.9" customHeight="1">
      <c r="B150" s="177"/>
      <c r="C150" s="178"/>
      <c r="D150" s="179" t="s">
        <v>79</v>
      </c>
      <c r="E150" s="191" t="s">
        <v>4048</v>
      </c>
      <c r="F150" s="191" t="s">
        <v>4048</v>
      </c>
      <c r="G150" s="178"/>
      <c r="H150" s="178"/>
      <c r="I150" s="181"/>
      <c r="J150" s="192">
        <f>BK150</f>
        <v>0</v>
      </c>
      <c r="K150" s="178"/>
      <c r="L150" s="183"/>
      <c r="M150" s="184"/>
      <c r="N150" s="185"/>
      <c r="O150" s="185"/>
      <c r="P150" s="186">
        <f>P151</f>
        <v>0</v>
      </c>
      <c r="Q150" s="185"/>
      <c r="R150" s="186">
        <f>R151</f>
        <v>0</v>
      </c>
      <c r="S150" s="185"/>
      <c r="T150" s="187">
        <f>T151</f>
        <v>0</v>
      </c>
      <c r="AR150" s="188" t="s">
        <v>87</v>
      </c>
      <c r="AT150" s="189" t="s">
        <v>79</v>
      </c>
      <c r="AU150" s="189" t="s">
        <v>87</v>
      </c>
      <c r="AY150" s="188" t="s">
        <v>177</v>
      </c>
      <c r="BK150" s="190">
        <f>BK151</f>
        <v>0</v>
      </c>
    </row>
    <row r="151" spans="1:65" s="2" customFormat="1" ht="24.2" customHeight="1">
      <c r="A151" s="35"/>
      <c r="B151" s="36"/>
      <c r="C151" s="193" t="s">
        <v>254</v>
      </c>
      <c r="D151" s="193" t="s">
        <v>180</v>
      </c>
      <c r="E151" s="194" t="s">
        <v>4049</v>
      </c>
      <c r="F151" s="195" t="s">
        <v>4050</v>
      </c>
      <c r="G151" s="196" t="s">
        <v>191</v>
      </c>
      <c r="H151" s="197">
        <v>4</v>
      </c>
      <c r="I151" s="198"/>
      <c r="J151" s="199">
        <f>ROUND(I151*H151,2)</f>
        <v>0</v>
      </c>
      <c r="K151" s="200"/>
      <c r="L151" s="40"/>
      <c r="M151" s="201" t="s">
        <v>1</v>
      </c>
      <c r="N151" s="202" t="s">
        <v>45</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184</v>
      </c>
      <c r="AT151" s="205" t="s">
        <v>180</v>
      </c>
      <c r="AU151" s="205" t="s">
        <v>89</v>
      </c>
      <c r="AY151" s="18" t="s">
        <v>177</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184</v>
      </c>
      <c r="BM151" s="205" t="s">
        <v>4051</v>
      </c>
    </row>
    <row r="152" spans="1:65" s="12" customFormat="1" ht="22.9" customHeight="1">
      <c r="B152" s="177"/>
      <c r="C152" s="178"/>
      <c r="D152" s="179" t="s">
        <v>79</v>
      </c>
      <c r="E152" s="191" t="s">
        <v>2329</v>
      </c>
      <c r="F152" s="191" t="s">
        <v>2329</v>
      </c>
      <c r="G152" s="178"/>
      <c r="H152" s="178"/>
      <c r="I152" s="181"/>
      <c r="J152" s="192">
        <f>BK152</f>
        <v>0</v>
      </c>
      <c r="K152" s="178"/>
      <c r="L152" s="183"/>
      <c r="M152" s="184"/>
      <c r="N152" s="185"/>
      <c r="O152" s="185"/>
      <c r="P152" s="186">
        <f>SUM(P153:P156)</f>
        <v>0</v>
      </c>
      <c r="Q152" s="185"/>
      <c r="R152" s="186">
        <f>SUM(R153:R156)</f>
        <v>0</v>
      </c>
      <c r="S152" s="185"/>
      <c r="T152" s="187">
        <f>SUM(T153:T156)</f>
        <v>0</v>
      </c>
      <c r="AR152" s="188" t="s">
        <v>87</v>
      </c>
      <c r="AT152" s="189" t="s">
        <v>79</v>
      </c>
      <c r="AU152" s="189" t="s">
        <v>87</v>
      </c>
      <c r="AY152" s="188" t="s">
        <v>177</v>
      </c>
      <c r="BK152" s="190">
        <f>SUM(BK153:BK156)</f>
        <v>0</v>
      </c>
    </row>
    <row r="153" spans="1:65" s="2" customFormat="1" ht="37.9" customHeight="1">
      <c r="A153" s="35"/>
      <c r="B153" s="36"/>
      <c r="C153" s="193" t="s">
        <v>193</v>
      </c>
      <c r="D153" s="193" t="s">
        <v>180</v>
      </c>
      <c r="E153" s="194" t="s">
        <v>4052</v>
      </c>
      <c r="F153" s="195" t="s">
        <v>4053</v>
      </c>
      <c r="G153" s="196" t="s">
        <v>191</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184</v>
      </c>
      <c r="AT153" s="205" t="s">
        <v>180</v>
      </c>
      <c r="AU153" s="205" t="s">
        <v>89</v>
      </c>
      <c r="AY153" s="18" t="s">
        <v>177</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184</v>
      </c>
      <c r="BM153" s="205" t="s">
        <v>4054</v>
      </c>
    </row>
    <row r="154" spans="1:65" s="2" customFormat="1" ht="16.5" customHeight="1">
      <c r="A154" s="35"/>
      <c r="B154" s="36"/>
      <c r="C154" s="193" t="s">
        <v>260</v>
      </c>
      <c r="D154" s="193" t="s">
        <v>180</v>
      </c>
      <c r="E154" s="194" t="s">
        <v>4055</v>
      </c>
      <c r="F154" s="195" t="s">
        <v>4056</v>
      </c>
      <c r="G154" s="196" t="s">
        <v>191</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184</v>
      </c>
      <c r="AT154" s="205" t="s">
        <v>180</v>
      </c>
      <c r="AU154" s="205" t="s">
        <v>89</v>
      </c>
      <c r="AY154" s="18" t="s">
        <v>177</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184</v>
      </c>
      <c r="BM154" s="205" t="s">
        <v>4057</v>
      </c>
    </row>
    <row r="155" spans="1:65" s="2" customFormat="1" ht="62.65" customHeight="1">
      <c r="A155" s="35"/>
      <c r="B155" s="36"/>
      <c r="C155" s="193" t="s">
        <v>264</v>
      </c>
      <c r="D155" s="193" t="s">
        <v>180</v>
      </c>
      <c r="E155" s="194" t="s">
        <v>4058</v>
      </c>
      <c r="F155" s="195" t="s">
        <v>4059</v>
      </c>
      <c r="G155" s="196" t="s">
        <v>191</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184</v>
      </c>
      <c r="AT155" s="205" t="s">
        <v>180</v>
      </c>
      <c r="AU155" s="205" t="s">
        <v>89</v>
      </c>
      <c r="AY155" s="18" t="s">
        <v>177</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184</v>
      </c>
      <c r="BM155" s="205" t="s">
        <v>4060</v>
      </c>
    </row>
    <row r="156" spans="1:65" s="2" customFormat="1" ht="24.2" customHeight="1">
      <c r="A156" s="35"/>
      <c r="B156" s="36"/>
      <c r="C156" s="193" t="s">
        <v>268</v>
      </c>
      <c r="D156" s="193" t="s">
        <v>180</v>
      </c>
      <c r="E156" s="194" t="s">
        <v>4061</v>
      </c>
      <c r="F156" s="195" t="s">
        <v>4062</v>
      </c>
      <c r="G156" s="196" t="s">
        <v>191</v>
      </c>
      <c r="H156" s="197">
        <v>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184</v>
      </c>
      <c r="AT156" s="205" t="s">
        <v>180</v>
      </c>
      <c r="AU156" s="205" t="s">
        <v>89</v>
      </c>
      <c r="AY156" s="18" t="s">
        <v>177</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184</v>
      </c>
      <c r="BM156" s="205" t="s">
        <v>4063</v>
      </c>
    </row>
    <row r="157" spans="1:65" s="12" customFormat="1" ht="22.9" customHeight="1">
      <c r="B157" s="177"/>
      <c r="C157" s="178"/>
      <c r="D157" s="179" t="s">
        <v>79</v>
      </c>
      <c r="E157" s="191" t="s">
        <v>4064</v>
      </c>
      <c r="F157" s="191" t="s">
        <v>4064</v>
      </c>
      <c r="G157" s="178"/>
      <c r="H157" s="178"/>
      <c r="I157" s="181"/>
      <c r="J157" s="192">
        <f>BK157</f>
        <v>0</v>
      </c>
      <c r="K157" s="178"/>
      <c r="L157" s="183"/>
      <c r="M157" s="184"/>
      <c r="N157" s="185"/>
      <c r="O157" s="185"/>
      <c r="P157" s="186">
        <f>SUM(P158:P159)</f>
        <v>0</v>
      </c>
      <c r="Q157" s="185"/>
      <c r="R157" s="186">
        <f>SUM(R158:R159)</f>
        <v>0</v>
      </c>
      <c r="S157" s="185"/>
      <c r="T157" s="187">
        <f>SUM(T158:T159)</f>
        <v>0</v>
      </c>
      <c r="AR157" s="188" t="s">
        <v>87</v>
      </c>
      <c r="AT157" s="189" t="s">
        <v>79</v>
      </c>
      <c r="AU157" s="189" t="s">
        <v>87</v>
      </c>
      <c r="AY157" s="188" t="s">
        <v>177</v>
      </c>
      <c r="BK157" s="190">
        <f>SUM(BK158:BK159)</f>
        <v>0</v>
      </c>
    </row>
    <row r="158" spans="1:65" s="2" customFormat="1" ht="24.2" customHeight="1">
      <c r="A158" s="35"/>
      <c r="B158" s="36"/>
      <c r="C158" s="193" t="s">
        <v>272</v>
      </c>
      <c r="D158" s="193" t="s">
        <v>180</v>
      </c>
      <c r="E158" s="194" t="s">
        <v>4065</v>
      </c>
      <c r="F158" s="195" t="s">
        <v>4066</v>
      </c>
      <c r="G158" s="196" t="s">
        <v>191</v>
      </c>
      <c r="H158" s="197">
        <v>15</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184</v>
      </c>
      <c r="AT158" s="205" t="s">
        <v>180</v>
      </c>
      <c r="AU158" s="205" t="s">
        <v>89</v>
      </c>
      <c r="AY158" s="18" t="s">
        <v>177</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184</v>
      </c>
      <c r="BM158" s="205" t="s">
        <v>4067</v>
      </c>
    </row>
    <row r="159" spans="1:65" s="2" customFormat="1" ht="44.25" customHeight="1">
      <c r="A159" s="35"/>
      <c r="B159" s="36"/>
      <c r="C159" s="193" t="s">
        <v>7</v>
      </c>
      <c r="D159" s="193" t="s">
        <v>180</v>
      </c>
      <c r="E159" s="194" t="s">
        <v>4068</v>
      </c>
      <c r="F159" s="195" t="s">
        <v>4069</v>
      </c>
      <c r="G159" s="196" t="s">
        <v>191</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184</v>
      </c>
      <c r="AT159" s="205" t="s">
        <v>180</v>
      </c>
      <c r="AU159" s="205" t="s">
        <v>89</v>
      </c>
      <c r="AY159" s="18" t="s">
        <v>177</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184</v>
      </c>
      <c r="BM159" s="205" t="s">
        <v>4070</v>
      </c>
    </row>
    <row r="160" spans="1:65" s="12" customFormat="1" ht="22.9" customHeight="1">
      <c r="B160" s="177"/>
      <c r="C160" s="178"/>
      <c r="D160" s="179" t="s">
        <v>79</v>
      </c>
      <c r="E160" s="191" t="s">
        <v>3079</v>
      </c>
      <c r="F160" s="191" t="s">
        <v>3079</v>
      </c>
      <c r="G160" s="178"/>
      <c r="H160" s="178"/>
      <c r="I160" s="181"/>
      <c r="J160" s="192">
        <f>BK160</f>
        <v>0</v>
      </c>
      <c r="K160" s="178"/>
      <c r="L160" s="183"/>
      <c r="M160" s="184"/>
      <c r="N160" s="185"/>
      <c r="O160" s="185"/>
      <c r="P160" s="186">
        <f>SUM(P161:P164)</f>
        <v>0</v>
      </c>
      <c r="Q160" s="185"/>
      <c r="R160" s="186">
        <f>SUM(R161:R164)</f>
        <v>0</v>
      </c>
      <c r="S160" s="185"/>
      <c r="T160" s="187">
        <f>SUM(T161:T164)</f>
        <v>0</v>
      </c>
      <c r="AR160" s="188" t="s">
        <v>87</v>
      </c>
      <c r="AT160" s="189" t="s">
        <v>79</v>
      </c>
      <c r="AU160" s="189" t="s">
        <v>87</v>
      </c>
      <c r="AY160" s="188" t="s">
        <v>177</v>
      </c>
      <c r="BK160" s="190">
        <f>SUM(BK161:BK164)</f>
        <v>0</v>
      </c>
    </row>
    <row r="161" spans="1:65" s="2" customFormat="1" ht="55.5" customHeight="1">
      <c r="A161" s="35"/>
      <c r="B161" s="36"/>
      <c r="C161" s="193" t="s">
        <v>285</v>
      </c>
      <c r="D161" s="193" t="s">
        <v>180</v>
      </c>
      <c r="E161" s="194" t="s">
        <v>4071</v>
      </c>
      <c r="F161" s="195" t="s">
        <v>4072</v>
      </c>
      <c r="G161" s="196" t="s">
        <v>251</v>
      </c>
      <c r="H161" s="197">
        <v>326</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184</v>
      </c>
      <c r="AT161" s="205" t="s">
        <v>180</v>
      </c>
      <c r="AU161" s="205" t="s">
        <v>89</v>
      </c>
      <c r="AY161" s="18" t="s">
        <v>177</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184</v>
      </c>
      <c r="BM161" s="205" t="s">
        <v>4073</v>
      </c>
    </row>
    <row r="162" spans="1:65" s="2" customFormat="1" ht="33" customHeight="1">
      <c r="A162" s="35"/>
      <c r="B162" s="36"/>
      <c r="C162" s="193" t="s">
        <v>290</v>
      </c>
      <c r="D162" s="193" t="s">
        <v>180</v>
      </c>
      <c r="E162" s="194" t="s">
        <v>4074</v>
      </c>
      <c r="F162" s="195" t="s">
        <v>4075</v>
      </c>
      <c r="G162" s="196" t="s">
        <v>251</v>
      </c>
      <c r="H162" s="197">
        <v>128</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184</v>
      </c>
      <c r="AT162" s="205" t="s">
        <v>180</v>
      </c>
      <c r="AU162" s="205" t="s">
        <v>89</v>
      </c>
      <c r="AY162" s="18" t="s">
        <v>177</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184</v>
      </c>
      <c r="BM162" s="205" t="s">
        <v>4076</v>
      </c>
    </row>
    <row r="163" spans="1:65" s="2" customFormat="1" ht="55.5" customHeight="1">
      <c r="A163" s="35"/>
      <c r="B163" s="36"/>
      <c r="C163" s="193" t="s">
        <v>296</v>
      </c>
      <c r="D163" s="193" t="s">
        <v>180</v>
      </c>
      <c r="E163" s="194" t="s">
        <v>4077</v>
      </c>
      <c r="F163" s="195" t="s">
        <v>4078</v>
      </c>
      <c r="G163" s="196" t="s">
        <v>251</v>
      </c>
      <c r="H163" s="197">
        <v>162</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184</v>
      </c>
      <c r="AT163" s="205" t="s">
        <v>180</v>
      </c>
      <c r="AU163" s="205" t="s">
        <v>89</v>
      </c>
      <c r="AY163" s="18" t="s">
        <v>177</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184</v>
      </c>
      <c r="BM163" s="205" t="s">
        <v>4079</v>
      </c>
    </row>
    <row r="164" spans="1:65" s="2" customFormat="1" ht="37.9" customHeight="1">
      <c r="A164" s="35"/>
      <c r="B164" s="36"/>
      <c r="C164" s="193" t="s">
        <v>301</v>
      </c>
      <c r="D164" s="193" t="s">
        <v>180</v>
      </c>
      <c r="E164" s="194" t="s">
        <v>4080</v>
      </c>
      <c r="F164" s="195" t="s">
        <v>4081</v>
      </c>
      <c r="G164" s="196" t="s">
        <v>251</v>
      </c>
      <c r="H164" s="197">
        <v>32</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184</v>
      </c>
      <c r="AT164" s="205" t="s">
        <v>180</v>
      </c>
      <c r="AU164" s="205" t="s">
        <v>89</v>
      </c>
      <c r="AY164" s="18" t="s">
        <v>177</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184</v>
      </c>
      <c r="BM164" s="205" t="s">
        <v>4082</v>
      </c>
    </row>
    <row r="165" spans="1:65" s="12" customFormat="1" ht="25.9" customHeight="1">
      <c r="B165" s="177"/>
      <c r="C165" s="178"/>
      <c r="D165" s="179" t="s">
        <v>79</v>
      </c>
      <c r="E165" s="180" t="s">
        <v>4083</v>
      </c>
      <c r="F165" s="180" t="s">
        <v>4083</v>
      </c>
      <c r="G165" s="178"/>
      <c r="H165" s="178"/>
      <c r="I165" s="181"/>
      <c r="J165" s="182">
        <f>BK165</f>
        <v>0</v>
      </c>
      <c r="K165" s="178"/>
      <c r="L165" s="183"/>
      <c r="M165" s="184"/>
      <c r="N165" s="185"/>
      <c r="O165" s="185"/>
      <c r="P165" s="186">
        <f>SUM(P166:P191)</f>
        <v>0</v>
      </c>
      <c r="Q165" s="185"/>
      <c r="R165" s="186">
        <f>SUM(R166:R191)</f>
        <v>0</v>
      </c>
      <c r="S165" s="185"/>
      <c r="T165" s="187">
        <f>SUM(T166:T191)</f>
        <v>0</v>
      </c>
      <c r="AR165" s="188" t="s">
        <v>87</v>
      </c>
      <c r="AT165" s="189" t="s">
        <v>79</v>
      </c>
      <c r="AU165" s="189" t="s">
        <v>80</v>
      </c>
      <c r="AY165" s="188" t="s">
        <v>177</v>
      </c>
      <c r="BK165" s="190">
        <f>SUM(BK166:BK191)</f>
        <v>0</v>
      </c>
    </row>
    <row r="166" spans="1:65" s="2" customFormat="1" ht="16.5" customHeight="1">
      <c r="A166" s="35"/>
      <c r="B166" s="36"/>
      <c r="C166" s="193" t="s">
        <v>305</v>
      </c>
      <c r="D166" s="193" t="s">
        <v>180</v>
      </c>
      <c r="E166" s="194" t="s">
        <v>4084</v>
      </c>
      <c r="F166" s="195" t="s">
        <v>4085</v>
      </c>
      <c r="G166" s="196" t="s">
        <v>191</v>
      </c>
      <c r="H166" s="197">
        <v>1</v>
      </c>
      <c r="I166" s="198"/>
      <c r="J166" s="199">
        <f t="shared" ref="J166:J191" si="0">ROUND(I166*H166,2)</f>
        <v>0</v>
      </c>
      <c r="K166" s="200"/>
      <c r="L166" s="40"/>
      <c r="M166" s="201" t="s">
        <v>1</v>
      </c>
      <c r="N166" s="202" t="s">
        <v>45</v>
      </c>
      <c r="O166" s="72"/>
      <c r="P166" s="203">
        <f t="shared" ref="P166:P191" si="1">O166*H166</f>
        <v>0</v>
      </c>
      <c r="Q166" s="203">
        <v>0</v>
      </c>
      <c r="R166" s="203">
        <f t="shared" ref="R166:R191" si="2">Q166*H166</f>
        <v>0</v>
      </c>
      <c r="S166" s="203">
        <v>0</v>
      </c>
      <c r="T166" s="204">
        <f t="shared" ref="T166:T191" si="3">S166*H166</f>
        <v>0</v>
      </c>
      <c r="U166" s="35"/>
      <c r="V166" s="35"/>
      <c r="W166" s="35"/>
      <c r="X166" s="35"/>
      <c r="Y166" s="35"/>
      <c r="Z166" s="35"/>
      <c r="AA166" s="35"/>
      <c r="AB166" s="35"/>
      <c r="AC166" s="35"/>
      <c r="AD166" s="35"/>
      <c r="AE166" s="35"/>
      <c r="AR166" s="205" t="s">
        <v>184</v>
      </c>
      <c r="AT166" s="205" t="s">
        <v>180</v>
      </c>
      <c r="AU166" s="205" t="s">
        <v>87</v>
      </c>
      <c r="AY166" s="18" t="s">
        <v>177</v>
      </c>
      <c r="BE166" s="206">
        <f t="shared" ref="BE166:BE191" si="4">IF(N166="základní",J166,0)</f>
        <v>0</v>
      </c>
      <c r="BF166" s="206">
        <f t="shared" ref="BF166:BF191" si="5">IF(N166="snížená",J166,0)</f>
        <v>0</v>
      </c>
      <c r="BG166" s="206">
        <f t="shared" ref="BG166:BG191" si="6">IF(N166="zákl. přenesená",J166,0)</f>
        <v>0</v>
      </c>
      <c r="BH166" s="206">
        <f t="shared" ref="BH166:BH191" si="7">IF(N166="sníž. přenesená",J166,0)</f>
        <v>0</v>
      </c>
      <c r="BI166" s="206">
        <f t="shared" ref="BI166:BI191" si="8">IF(N166="nulová",J166,0)</f>
        <v>0</v>
      </c>
      <c r="BJ166" s="18" t="s">
        <v>87</v>
      </c>
      <c r="BK166" s="206">
        <f t="shared" ref="BK166:BK191" si="9">ROUND(I166*H166,2)</f>
        <v>0</v>
      </c>
      <c r="BL166" s="18" t="s">
        <v>184</v>
      </c>
      <c r="BM166" s="205" t="s">
        <v>4086</v>
      </c>
    </row>
    <row r="167" spans="1:65" s="2" customFormat="1" ht="37.9" customHeight="1">
      <c r="A167" s="35"/>
      <c r="B167" s="36"/>
      <c r="C167" s="193" t="s">
        <v>312</v>
      </c>
      <c r="D167" s="193" t="s">
        <v>180</v>
      </c>
      <c r="E167" s="194" t="s">
        <v>4087</v>
      </c>
      <c r="F167" s="195" t="s">
        <v>4088</v>
      </c>
      <c r="G167" s="196" t="s">
        <v>191</v>
      </c>
      <c r="H167" s="197">
        <v>3</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184</v>
      </c>
      <c r="AT167" s="205" t="s">
        <v>180</v>
      </c>
      <c r="AU167" s="205" t="s">
        <v>87</v>
      </c>
      <c r="AY167" s="18" t="s">
        <v>177</v>
      </c>
      <c r="BE167" s="206">
        <f t="shared" si="4"/>
        <v>0</v>
      </c>
      <c r="BF167" s="206">
        <f t="shared" si="5"/>
        <v>0</v>
      </c>
      <c r="BG167" s="206">
        <f t="shared" si="6"/>
        <v>0</v>
      </c>
      <c r="BH167" s="206">
        <f t="shared" si="7"/>
        <v>0</v>
      </c>
      <c r="BI167" s="206">
        <f t="shared" si="8"/>
        <v>0</v>
      </c>
      <c r="BJ167" s="18" t="s">
        <v>87</v>
      </c>
      <c r="BK167" s="206">
        <f t="shared" si="9"/>
        <v>0</v>
      </c>
      <c r="BL167" s="18" t="s">
        <v>184</v>
      </c>
      <c r="BM167" s="205" t="s">
        <v>4089</v>
      </c>
    </row>
    <row r="168" spans="1:65" s="2" customFormat="1" ht="16.5" customHeight="1">
      <c r="A168" s="35"/>
      <c r="B168" s="36"/>
      <c r="C168" s="193" t="s">
        <v>317</v>
      </c>
      <c r="D168" s="193" t="s">
        <v>180</v>
      </c>
      <c r="E168" s="194" t="s">
        <v>4090</v>
      </c>
      <c r="F168" s="195" t="s">
        <v>4091</v>
      </c>
      <c r="G168" s="196" t="s">
        <v>191</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184</v>
      </c>
      <c r="AT168" s="205" t="s">
        <v>180</v>
      </c>
      <c r="AU168" s="205" t="s">
        <v>87</v>
      </c>
      <c r="AY168" s="18" t="s">
        <v>177</v>
      </c>
      <c r="BE168" s="206">
        <f t="shared" si="4"/>
        <v>0</v>
      </c>
      <c r="BF168" s="206">
        <f t="shared" si="5"/>
        <v>0</v>
      </c>
      <c r="BG168" s="206">
        <f t="shared" si="6"/>
        <v>0</v>
      </c>
      <c r="BH168" s="206">
        <f t="shared" si="7"/>
        <v>0</v>
      </c>
      <c r="BI168" s="206">
        <f t="shared" si="8"/>
        <v>0</v>
      </c>
      <c r="BJ168" s="18" t="s">
        <v>87</v>
      </c>
      <c r="BK168" s="206">
        <f t="shared" si="9"/>
        <v>0</v>
      </c>
      <c r="BL168" s="18" t="s">
        <v>184</v>
      </c>
      <c r="BM168" s="205" t="s">
        <v>4092</v>
      </c>
    </row>
    <row r="169" spans="1:65" s="2" customFormat="1" ht="16.5" customHeight="1">
      <c r="A169" s="35"/>
      <c r="B169" s="36"/>
      <c r="C169" s="193" t="s">
        <v>321</v>
      </c>
      <c r="D169" s="193" t="s">
        <v>180</v>
      </c>
      <c r="E169" s="194" t="s">
        <v>4093</v>
      </c>
      <c r="F169" s="195" t="s">
        <v>4094</v>
      </c>
      <c r="G169" s="196" t="s">
        <v>191</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184</v>
      </c>
      <c r="AT169" s="205" t="s">
        <v>180</v>
      </c>
      <c r="AU169" s="205" t="s">
        <v>87</v>
      </c>
      <c r="AY169" s="18" t="s">
        <v>177</v>
      </c>
      <c r="BE169" s="206">
        <f t="shared" si="4"/>
        <v>0</v>
      </c>
      <c r="BF169" s="206">
        <f t="shared" si="5"/>
        <v>0</v>
      </c>
      <c r="BG169" s="206">
        <f t="shared" si="6"/>
        <v>0</v>
      </c>
      <c r="BH169" s="206">
        <f t="shared" si="7"/>
        <v>0</v>
      </c>
      <c r="BI169" s="206">
        <f t="shared" si="8"/>
        <v>0</v>
      </c>
      <c r="BJ169" s="18" t="s">
        <v>87</v>
      </c>
      <c r="BK169" s="206">
        <f t="shared" si="9"/>
        <v>0</v>
      </c>
      <c r="BL169" s="18" t="s">
        <v>184</v>
      </c>
      <c r="BM169" s="205" t="s">
        <v>4095</v>
      </c>
    </row>
    <row r="170" spans="1:65" s="2" customFormat="1" ht="24.2" customHeight="1">
      <c r="A170" s="35"/>
      <c r="B170" s="36"/>
      <c r="C170" s="193" t="s">
        <v>326</v>
      </c>
      <c r="D170" s="193" t="s">
        <v>180</v>
      </c>
      <c r="E170" s="194" t="s">
        <v>4096</v>
      </c>
      <c r="F170" s="195" t="s">
        <v>4097</v>
      </c>
      <c r="G170" s="196" t="s">
        <v>251</v>
      </c>
      <c r="H170" s="197">
        <v>80</v>
      </c>
      <c r="I170" s="198"/>
      <c r="J170" s="199">
        <f t="shared" si="0"/>
        <v>0</v>
      </c>
      <c r="K170" s="200"/>
      <c r="L170" s="40"/>
      <c r="M170" s="201" t="s">
        <v>1</v>
      </c>
      <c r="N170" s="202" t="s">
        <v>45</v>
      </c>
      <c r="O170" s="72"/>
      <c r="P170" s="203">
        <f t="shared" si="1"/>
        <v>0</v>
      </c>
      <c r="Q170" s="203">
        <v>0</v>
      </c>
      <c r="R170" s="203">
        <f t="shared" si="2"/>
        <v>0</v>
      </c>
      <c r="S170" s="203">
        <v>0</v>
      </c>
      <c r="T170" s="204">
        <f t="shared" si="3"/>
        <v>0</v>
      </c>
      <c r="U170" s="35"/>
      <c r="V170" s="35"/>
      <c r="W170" s="35"/>
      <c r="X170" s="35"/>
      <c r="Y170" s="35"/>
      <c r="Z170" s="35"/>
      <c r="AA170" s="35"/>
      <c r="AB170" s="35"/>
      <c r="AC170" s="35"/>
      <c r="AD170" s="35"/>
      <c r="AE170" s="35"/>
      <c r="AR170" s="205" t="s">
        <v>184</v>
      </c>
      <c r="AT170" s="205" t="s">
        <v>180</v>
      </c>
      <c r="AU170" s="205" t="s">
        <v>87</v>
      </c>
      <c r="AY170" s="18" t="s">
        <v>177</v>
      </c>
      <c r="BE170" s="206">
        <f t="shared" si="4"/>
        <v>0</v>
      </c>
      <c r="BF170" s="206">
        <f t="shared" si="5"/>
        <v>0</v>
      </c>
      <c r="BG170" s="206">
        <f t="shared" si="6"/>
        <v>0</v>
      </c>
      <c r="BH170" s="206">
        <f t="shared" si="7"/>
        <v>0</v>
      </c>
      <c r="BI170" s="206">
        <f t="shared" si="8"/>
        <v>0</v>
      </c>
      <c r="BJ170" s="18" t="s">
        <v>87</v>
      </c>
      <c r="BK170" s="206">
        <f t="shared" si="9"/>
        <v>0</v>
      </c>
      <c r="BL170" s="18" t="s">
        <v>184</v>
      </c>
      <c r="BM170" s="205" t="s">
        <v>4098</v>
      </c>
    </row>
    <row r="171" spans="1:65" s="2" customFormat="1" ht="16.5" customHeight="1">
      <c r="A171" s="35"/>
      <c r="B171" s="36"/>
      <c r="C171" s="193" t="s">
        <v>331</v>
      </c>
      <c r="D171" s="193" t="s">
        <v>180</v>
      </c>
      <c r="E171" s="194" t="s">
        <v>4099</v>
      </c>
      <c r="F171" s="195" t="s">
        <v>4100</v>
      </c>
      <c r="G171" s="196" t="s">
        <v>191</v>
      </c>
      <c r="H171" s="197">
        <v>8</v>
      </c>
      <c r="I171" s="198"/>
      <c r="J171" s="199">
        <f t="shared" si="0"/>
        <v>0</v>
      </c>
      <c r="K171" s="200"/>
      <c r="L171" s="40"/>
      <c r="M171" s="201" t="s">
        <v>1</v>
      </c>
      <c r="N171" s="202" t="s">
        <v>45</v>
      </c>
      <c r="O171" s="72"/>
      <c r="P171" s="203">
        <f t="shared" si="1"/>
        <v>0</v>
      </c>
      <c r="Q171" s="203">
        <v>0</v>
      </c>
      <c r="R171" s="203">
        <f t="shared" si="2"/>
        <v>0</v>
      </c>
      <c r="S171" s="203">
        <v>0</v>
      </c>
      <c r="T171" s="204">
        <f t="shared" si="3"/>
        <v>0</v>
      </c>
      <c r="U171" s="35"/>
      <c r="V171" s="35"/>
      <c r="W171" s="35"/>
      <c r="X171" s="35"/>
      <c r="Y171" s="35"/>
      <c r="Z171" s="35"/>
      <c r="AA171" s="35"/>
      <c r="AB171" s="35"/>
      <c r="AC171" s="35"/>
      <c r="AD171" s="35"/>
      <c r="AE171" s="35"/>
      <c r="AR171" s="205" t="s">
        <v>184</v>
      </c>
      <c r="AT171" s="205" t="s">
        <v>180</v>
      </c>
      <c r="AU171" s="205" t="s">
        <v>87</v>
      </c>
      <c r="AY171" s="18" t="s">
        <v>177</v>
      </c>
      <c r="BE171" s="206">
        <f t="shared" si="4"/>
        <v>0</v>
      </c>
      <c r="BF171" s="206">
        <f t="shared" si="5"/>
        <v>0</v>
      </c>
      <c r="BG171" s="206">
        <f t="shared" si="6"/>
        <v>0</v>
      </c>
      <c r="BH171" s="206">
        <f t="shared" si="7"/>
        <v>0</v>
      </c>
      <c r="BI171" s="206">
        <f t="shared" si="8"/>
        <v>0</v>
      </c>
      <c r="BJ171" s="18" t="s">
        <v>87</v>
      </c>
      <c r="BK171" s="206">
        <f t="shared" si="9"/>
        <v>0</v>
      </c>
      <c r="BL171" s="18" t="s">
        <v>184</v>
      </c>
      <c r="BM171" s="205" t="s">
        <v>4101</v>
      </c>
    </row>
    <row r="172" spans="1:65" s="2" customFormat="1" ht="24.2" customHeight="1">
      <c r="A172" s="35"/>
      <c r="B172" s="36"/>
      <c r="C172" s="193" t="s">
        <v>335</v>
      </c>
      <c r="D172" s="193" t="s">
        <v>180</v>
      </c>
      <c r="E172" s="194" t="s">
        <v>4102</v>
      </c>
      <c r="F172" s="195" t="s">
        <v>4103</v>
      </c>
      <c r="G172" s="196" t="s">
        <v>191</v>
      </c>
      <c r="H172" s="197">
        <v>1</v>
      </c>
      <c r="I172" s="198"/>
      <c r="J172" s="199">
        <f t="shared" si="0"/>
        <v>0</v>
      </c>
      <c r="K172" s="200"/>
      <c r="L172" s="40"/>
      <c r="M172" s="201" t="s">
        <v>1</v>
      </c>
      <c r="N172" s="202" t="s">
        <v>45</v>
      </c>
      <c r="O172" s="72"/>
      <c r="P172" s="203">
        <f t="shared" si="1"/>
        <v>0</v>
      </c>
      <c r="Q172" s="203">
        <v>0</v>
      </c>
      <c r="R172" s="203">
        <f t="shared" si="2"/>
        <v>0</v>
      </c>
      <c r="S172" s="203">
        <v>0</v>
      </c>
      <c r="T172" s="204">
        <f t="shared" si="3"/>
        <v>0</v>
      </c>
      <c r="U172" s="35"/>
      <c r="V172" s="35"/>
      <c r="W172" s="35"/>
      <c r="X172" s="35"/>
      <c r="Y172" s="35"/>
      <c r="Z172" s="35"/>
      <c r="AA172" s="35"/>
      <c r="AB172" s="35"/>
      <c r="AC172" s="35"/>
      <c r="AD172" s="35"/>
      <c r="AE172" s="35"/>
      <c r="AR172" s="205" t="s">
        <v>184</v>
      </c>
      <c r="AT172" s="205" t="s">
        <v>180</v>
      </c>
      <c r="AU172" s="205" t="s">
        <v>87</v>
      </c>
      <c r="AY172" s="18" t="s">
        <v>177</v>
      </c>
      <c r="BE172" s="206">
        <f t="shared" si="4"/>
        <v>0</v>
      </c>
      <c r="BF172" s="206">
        <f t="shared" si="5"/>
        <v>0</v>
      </c>
      <c r="BG172" s="206">
        <f t="shared" si="6"/>
        <v>0</v>
      </c>
      <c r="BH172" s="206">
        <f t="shared" si="7"/>
        <v>0</v>
      </c>
      <c r="BI172" s="206">
        <f t="shared" si="8"/>
        <v>0</v>
      </c>
      <c r="BJ172" s="18" t="s">
        <v>87</v>
      </c>
      <c r="BK172" s="206">
        <f t="shared" si="9"/>
        <v>0</v>
      </c>
      <c r="BL172" s="18" t="s">
        <v>184</v>
      </c>
      <c r="BM172" s="205" t="s">
        <v>4104</v>
      </c>
    </row>
    <row r="173" spans="1:65" s="2" customFormat="1" ht="16.5" customHeight="1">
      <c r="A173" s="35"/>
      <c r="B173" s="36"/>
      <c r="C173" s="193" t="s">
        <v>339</v>
      </c>
      <c r="D173" s="193" t="s">
        <v>180</v>
      </c>
      <c r="E173" s="194" t="s">
        <v>4105</v>
      </c>
      <c r="F173" s="195" t="s">
        <v>4106</v>
      </c>
      <c r="G173" s="196" t="s">
        <v>191</v>
      </c>
      <c r="H173" s="197">
        <v>2</v>
      </c>
      <c r="I173" s="198"/>
      <c r="J173" s="199">
        <f t="shared" si="0"/>
        <v>0</v>
      </c>
      <c r="K173" s="200"/>
      <c r="L173" s="40"/>
      <c r="M173" s="201" t="s">
        <v>1</v>
      </c>
      <c r="N173" s="202" t="s">
        <v>45</v>
      </c>
      <c r="O173" s="72"/>
      <c r="P173" s="203">
        <f t="shared" si="1"/>
        <v>0</v>
      </c>
      <c r="Q173" s="203">
        <v>0</v>
      </c>
      <c r="R173" s="203">
        <f t="shared" si="2"/>
        <v>0</v>
      </c>
      <c r="S173" s="203">
        <v>0</v>
      </c>
      <c r="T173" s="204">
        <f t="shared" si="3"/>
        <v>0</v>
      </c>
      <c r="U173" s="35"/>
      <c r="V173" s="35"/>
      <c r="W173" s="35"/>
      <c r="X173" s="35"/>
      <c r="Y173" s="35"/>
      <c r="Z173" s="35"/>
      <c r="AA173" s="35"/>
      <c r="AB173" s="35"/>
      <c r="AC173" s="35"/>
      <c r="AD173" s="35"/>
      <c r="AE173" s="35"/>
      <c r="AR173" s="205" t="s">
        <v>184</v>
      </c>
      <c r="AT173" s="205" t="s">
        <v>180</v>
      </c>
      <c r="AU173" s="205" t="s">
        <v>87</v>
      </c>
      <c r="AY173" s="18" t="s">
        <v>177</v>
      </c>
      <c r="BE173" s="206">
        <f t="shared" si="4"/>
        <v>0</v>
      </c>
      <c r="BF173" s="206">
        <f t="shared" si="5"/>
        <v>0</v>
      </c>
      <c r="BG173" s="206">
        <f t="shared" si="6"/>
        <v>0</v>
      </c>
      <c r="BH173" s="206">
        <f t="shared" si="7"/>
        <v>0</v>
      </c>
      <c r="BI173" s="206">
        <f t="shared" si="8"/>
        <v>0</v>
      </c>
      <c r="BJ173" s="18" t="s">
        <v>87</v>
      </c>
      <c r="BK173" s="206">
        <f t="shared" si="9"/>
        <v>0</v>
      </c>
      <c r="BL173" s="18" t="s">
        <v>184</v>
      </c>
      <c r="BM173" s="205" t="s">
        <v>4107</v>
      </c>
    </row>
    <row r="174" spans="1:65" s="2" customFormat="1" ht="44.25" customHeight="1">
      <c r="A174" s="35"/>
      <c r="B174" s="36"/>
      <c r="C174" s="193" t="s">
        <v>344</v>
      </c>
      <c r="D174" s="193" t="s">
        <v>180</v>
      </c>
      <c r="E174" s="194" t="s">
        <v>4108</v>
      </c>
      <c r="F174" s="195" t="s">
        <v>4109</v>
      </c>
      <c r="G174" s="196" t="s">
        <v>191</v>
      </c>
      <c r="H174" s="197">
        <v>1</v>
      </c>
      <c r="I174" s="198"/>
      <c r="J174" s="199">
        <f t="shared" si="0"/>
        <v>0</v>
      </c>
      <c r="K174" s="200"/>
      <c r="L174" s="40"/>
      <c r="M174" s="201" t="s">
        <v>1</v>
      </c>
      <c r="N174" s="202" t="s">
        <v>45</v>
      </c>
      <c r="O174" s="72"/>
      <c r="P174" s="203">
        <f t="shared" si="1"/>
        <v>0</v>
      </c>
      <c r="Q174" s="203">
        <v>0</v>
      </c>
      <c r="R174" s="203">
        <f t="shared" si="2"/>
        <v>0</v>
      </c>
      <c r="S174" s="203">
        <v>0</v>
      </c>
      <c r="T174" s="204">
        <f t="shared" si="3"/>
        <v>0</v>
      </c>
      <c r="U174" s="35"/>
      <c r="V174" s="35"/>
      <c r="W174" s="35"/>
      <c r="X174" s="35"/>
      <c r="Y174" s="35"/>
      <c r="Z174" s="35"/>
      <c r="AA174" s="35"/>
      <c r="AB174" s="35"/>
      <c r="AC174" s="35"/>
      <c r="AD174" s="35"/>
      <c r="AE174" s="35"/>
      <c r="AR174" s="205" t="s">
        <v>184</v>
      </c>
      <c r="AT174" s="205" t="s">
        <v>180</v>
      </c>
      <c r="AU174" s="205" t="s">
        <v>87</v>
      </c>
      <c r="AY174" s="18" t="s">
        <v>177</v>
      </c>
      <c r="BE174" s="206">
        <f t="shared" si="4"/>
        <v>0</v>
      </c>
      <c r="BF174" s="206">
        <f t="shared" si="5"/>
        <v>0</v>
      </c>
      <c r="BG174" s="206">
        <f t="shared" si="6"/>
        <v>0</v>
      </c>
      <c r="BH174" s="206">
        <f t="shared" si="7"/>
        <v>0</v>
      </c>
      <c r="BI174" s="206">
        <f t="shared" si="8"/>
        <v>0</v>
      </c>
      <c r="BJ174" s="18" t="s">
        <v>87</v>
      </c>
      <c r="BK174" s="206">
        <f t="shared" si="9"/>
        <v>0</v>
      </c>
      <c r="BL174" s="18" t="s">
        <v>184</v>
      </c>
      <c r="BM174" s="205" t="s">
        <v>4110</v>
      </c>
    </row>
    <row r="175" spans="1:65" s="2" customFormat="1" ht="37.9" customHeight="1">
      <c r="A175" s="35"/>
      <c r="B175" s="36"/>
      <c r="C175" s="193" t="s">
        <v>348</v>
      </c>
      <c r="D175" s="193" t="s">
        <v>180</v>
      </c>
      <c r="E175" s="194" t="s">
        <v>4111</v>
      </c>
      <c r="F175" s="195" t="s">
        <v>4112</v>
      </c>
      <c r="G175" s="196" t="s">
        <v>191</v>
      </c>
      <c r="H175" s="197">
        <v>1</v>
      </c>
      <c r="I175" s="198"/>
      <c r="J175" s="199">
        <f t="shared" si="0"/>
        <v>0</v>
      </c>
      <c r="K175" s="200"/>
      <c r="L175" s="40"/>
      <c r="M175" s="201" t="s">
        <v>1</v>
      </c>
      <c r="N175" s="202" t="s">
        <v>45</v>
      </c>
      <c r="O175" s="72"/>
      <c r="P175" s="203">
        <f t="shared" si="1"/>
        <v>0</v>
      </c>
      <c r="Q175" s="203">
        <v>0</v>
      </c>
      <c r="R175" s="203">
        <f t="shared" si="2"/>
        <v>0</v>
      </c>
      <c r="S175" s="203">
        <v>0</v>
      </c>
      <c r="T175" s="204">
        <f t="shared" si="3"/>
        <v>0</v>
      </c>
      <c r="U175" s="35"/>
      <c r="V175" s="35"/>
      <c r="W175" s="35"/>
      <c r="X175" s="35"/>
      <c r="Y175" s="35"/>
      <c r="Z175" s="35"/>
      <c r="AA175" s="35"/>
      <c r="AB175" s="35"/>
      <c r="AC175" s="35"/>
      <c r="AD175" s="35"/>
      <c r="AE175" s="35"/>
      <c r="AR175" s="205" t="s">
        <v>184</v>
      </c>
      <c r="AT175" s="205" t="s">
        <v>180</v>
      </c>
      <c r="AU175" s="205" t="s">
        <v>87</v>
      </c>
      <c r="AY175" s="18" t="s">
        <v>177</v>
      </c>
      <c r="BE175" s="206">
        <f t="shared" si="4"/>
        <v>0</v>
      </c>
      <c r="BF175" s="206">
        <f t="shared" si="5"/>
        <v>0</v>
      </c>
      <c r="BG175" s="206">
        <f t="shared" si="6"/>
        <v>0</v>
      </c>
      <c r="BH175" s="206">
        <f t="shared" si="7"/>
        <v>0</v>
      </c>
      <c r="BI175" s="206">
        <f t="shared" si="8"/>
        <v>0</v>
      </c>
      <c r="BJ175" s="18" t="s">
        <v>87</v>
      </c>
      <c r="BK175" s="206">
        <f t="shared" si="9"/>
        <v>0</v>
      </c>
      <c r="BL175" s="18" t="s">
        <v>184</v>
      </c>
      <c r="BM175" s="205" t="s">
        <v>4113</v>
      </c>
    </row>
    <row r="176" spans="1:65" s="2" customFormat="1" ht="21.75" customHeight="1">
      <c r="A176" s="35"/>
      <c r="B176" s="36"/>
      <c r="C176" s="193" t="s">
        <v>352</v>
      </c>
      <c r="D176" s="193" t="s">
        <v>180</v>
      </c>
      <c r="E176" s="194" t="s">
        <v>4114</v>
      </c>
      <c r="F176" s="195" t="s">
        <v>4115</v>
      </c>
      <c r="G176" s="196" t="s">
        <v>191</v>
      </c>
      <c r="H176" s="197">
        <v>10</v>
      </c>
      <c r="I176" s="198"/>
      <c r="J176" s="199">
        <f t="shared" si="0"/>
        <v>0</v>
      </c>
      <c r="K176" s="200"/>
      <c r="L176" s="40"/>
      <c r="M176" s="201" t="s">
        <v>1</v>
      </c>
      <c r="N176" s="202" t="s">
        <v>45</v>
      </c>
      <c r="O176" s="72"/>
      <c r="P176" s="203">
        <f t="shared" si="1"/>
        <v>0</v>
      </c>
      <c r="Q176" s="203">
        <v>0</v>
      </c>
      <c r="R176" s="203">
        <f t="shared" si="2"/>
        <v>0</v>
      </c>
      <c r="S176" s="203">
        <v>0</v>
      </c>
      <c r="T176" s="204">
        <f t="shared" si="3"/>
        <v>0</v>
      </c>
      <c r="U176" s="35"/>
      <c r="V176" s="35"/>
      <c r="W176" s="35"/>
      <c r="X176" s="35"/>
      <c r="Y176" s="35"/>
      <c r="Z176" s="35"/>
      <c r="AA176" s="35"/>
      <c r="AB176" s="35"/>
      <c r="AC176" s="35"/>
      <c r="AD176" s="35"/>
      <c r="AE176" s="35"/>
      <c r="AR176" s="205" t="s">
        <v>184</v>
      </c>
      <c r="AT176" s="205" t="s">
        <v>180</v>
      </c>
      <c r="AU176" s="205" t="s">
        <v>87</v>
      </c>
      <c r="AY176" s="18" t="s">
        <v>177</v>
      </c>
      <c r="BE176" s="206">
        <f t="shared" si="4"/>
        <v>0</v>
      </c>
      <c r="BF176" s="206">
        <f t="shared" si="5"/>
        <v>0</v>
      </c>
      <c r="BG176" s="206">
        <f t="shared" si="6"/>
        <v>0</v>
      </c>
      <c r="BH176" s="206">
        <f t="shared" si="7"/>
        <v>0</v>
      </c>
      <c r="BI176" s="206">
        <f t="shared" si="8"/>
        <v>0</v>
      </c>
      <c r="BJ176" s="18" t="s">
        <v>87</v>
      </c>
      <c r="BK176" s="206">
        <f t="shared" si="9"/>
        <v>0</v>
      </c>
      <c r="BL176" s="18" t="s">
        <v>184</v>
      </c>
      <c r="BM176" s="205" t="s">
        <v>4116</v>
      </c>
    </row>
    <row r="177" spans="1:65" s="2" customFormat="1" ht="21.75" customHeight="1">
      <c r="A177" s="35"/>
      <c r="B177" s="36"/>
      <c r="C177" s="193" t="s">
        <v>356</v>
      </c>
      <c r="D177" s="193" t="s">
        <v>180</v>
      </c>
      <c r="E177" s="194" t="s">
        <v>4117</v>
      </c>
      <c r="F177" s="195" t="s">
        <v>4118</v>
      </c>
      <c r="G177" s="196" t="s">
        <v>191</v>
      </c>
      <c r="H177" s="197">
        <v>24</v>
      </c>
      <c r="I177" s="198"/>
      <c r="J177" s="199">
        <f t="shared" si="0"/>
        <v>0</v>
      </c>
      <c r="K177" s="200"/>
      <c r="L177" s="40"/>
      <c r="M177" s="201" t="s">
        <v>1</v>
      </c>
      <c r="N177" s="202" t="s">
        <v>45</v>
      </c>
      <c r="O177" s="72"/>
      <c r="P177" s="203">
        <f t="shared" si="1"/>
        <v>0</v>
      </c>
      <c r="Q177" s="203">
        <v>0</v>
      </c>
      <c r="R177" s="203">
        <f t="shared" si="2"/>
        <v>0</v>
      </c>
      <c r="S177" s="203">
        <v>0</v>
      </c>
      <c r="T177" s="204">
        <f t="shared" si="3"/>
        <v>0</v>
      </c>
      <c r="U177" s="35"/>
      <c r="V177" s="35"/>
      <c r="W177" s="35"/>
      <c r="X177" s="35"/>
      <c r="Y177" s="35"/>
      <c r="Z177" s="35"/>
      <c r="AA177" s="35"/>
      <c r="AB177" s="35"/>
      <c r="AC177" s="35"/>
      <c r="AD177" s="35"/>
      <c r="AE177" s="35"/>
      <c r="AR177" s="205" t="s">
        <v>184</v>
      </c>
      <c r="AT177" s="205" t="s">
        <v>180</v>
      </c>
      <c r="AU177" s="205" t="s">
        <v>87</v>
      </c>
      <c r="AY177" s="18" t="s">
        <v>177</v>
      </c>
      <c r="BE177" s="206">
        <f t="shared" si="4"/>
        <v>0</v>
      </c>
      <c r="BF177" s="206">
        <f t="shared" si="5"/>
        <v>0</v>
      </c>
      <c r="BG177" s="206">
        <f t="shared" si="6"/>
        <v>0</v>
      </c>
      <c r="BH177" s="206">
        <f t="shared" si="7"/>
        <v>0</v>
      </c>
      <c r="BI177" s="206">
        <f t="shared" si="8"/>
        <v>0</v>
      </c>
      <c r="BJ177" s="18" t="s">
        <v>87</v>
      </c>
      <c r="BK177" s="206">
        <f t="shared" si="9"/>
        <v>0</v>
      </c>
      <c r="BL177" s="18" t="s">
        <v>184</v>
      </c>
      <c r="BM177" s="205" t="s">
        <v>4119</v>
      </c>
    </row>
    <row r="178" spans="1:65" s="2" customFormat="1" ht="21.75" customHeight="1">
      <c r="A178" s="35"/>
      <c r="B178" s="36"/>
      <c r="C178" s="193" t="s">
        <v>361</v>
      </c>
      <c r="D178" s="193" t="s">
        <v>180</v>
      </c>
      <c r="E178" s="194" t="s">
        <v>4120</v>
      </c>
      <c r="F178" s="195" t="s">
        <v>4121</v>
      </c>
      <c r="G178" s="196" t="s">
        <v>191</v>
      </c>
      <c r="H178" s="197">
        <v>24</v>
      </c>
      <c r="I178" s="198"/>
      <c r="J178" s="199">
        <f t="shared" si="0"/>
        <v>0</v>
      </c>
      <c r="K178" s="200"/>
      <c r="L178" s="40"/>
      <c r="M178" s="201" t="s">
        <v>1</v>
      </c>
      <c r="N178" s="202" t="s">
        <v>45</v>
      </c>
      <c r="O178" s="72"/>
      <c r="P178" s="203">
        <f t="shared" si="1"/>
        <v>0</v>
      </c>
      <c r="Q178" s="203">
        <v>0</v>
      </c>
      <c r="R178" s="203">
        <f t="shared" si="2"/>
        <v>0</v>
      </c>
      <c r="S178" s="203">
        <v>0</v>
      </c>
      <c r="T178" s="204">
        <f t="shared" si="3"/>
        <v>0</v>
      </c>
      <c r="U178" s="35"/>
      <c r="V178" s="35"/>
      <c r="W178" s="35"/>
      <c r="X178" s="35"/>
      <c r="Y178" s="35"/>
      <c r="Z178" s="35"/>
      <c r="AA178" s="35"/>
      <c r="AB178" s="35"/>
      <c r="AC178" s="35"/>
      <c r="AD178" s="35"/>
      <c r="AE178" s="35"/>
      <c r="AR178" s="205" t="s">
        <v>184</v>
      </c>
      <c r="AT178" s="205" t="s">
        <v>180</v>
      </c>
      <c r="AU178" s="205" t="s">
        <v>87</v>
      </c>
      <c r="AY178" s="18" t="s">
        <v>177</v>
      </c>
      <c r="BE178" s="206">
        <f t="shared" si="4"/>
        <v>0</v>
      </c>
      <c r="BF178" s="206">
        <f t="shared" si="5"/>
        <v>0</v>
      </c>
      <c r="BG178" s="206">
        <f t="shared" si="6"/>
        <v>0</v>
      </c>
      <c r="BH178" s="206">
        <f t="shared" si="7"/>
        <v>0</v>
      </c>
      <c r="BI178" s="206">
        <f t="shared" si="8"/>
        <v>0</v>
      </c>
      <c r="BJ178" s="18" t="s">
        <v>87</v>
      </c>
      <c r="BK178" s="206">
        <f t="shared" si="9"/>
        <v>0</v>
      </c>
      <c r="BL178" s="18" t="s">
        <v>184</v>
      </c>
      <c r="BM178" s="205" t="s">
        <v>4122</v>
      </c>
    </row>
    <row r="179" spans="1:65" s="2" customFormat="1" ht="24.2" customHeight="1">
      <c r="A179" s="35"/>
      <c r="B179" s="36"/>
      <c r="C179" s="193" t="s">
        <v>365</v>
      </c>
      <c r="D179" s="193" t="s">
        <v>180</v>
      </c>
      <c r="E179" s="194" t="s">
        <v>4123</v>
      </c>
      <c r="F179" s="195" t="s">
        <v>4124</v>
      </c>
      <c r="G179" s="196" t="s">
        <v>251</v>
      </c>
      <c r="H179" s="197">
        <v>826</v>
      </c>
      <c r="I179" s="198"/>
      <c r="J179" s="199">
        <f t="shared" si="0"/>
        <v>0</v>
      </c>
      <c r="K179" s="200"/>
      <c r="L179" s="40"/>
      <c r="M179" s="201" t="s">
        <v>1</v>
      </c>
      <c r="N179" s="202" t="s">
        <v>45</v>
      </c>
      <c r="O179" s="72"/>
      <c r="P179" s="203">
        <f t="shared" si="1"/>
        <v>0</v>
      </c>
      <c r="Q179" s="203">
        <v>0</v>
      </c>
      <c r="R179" s="203">
        <f t="shared" si="2"/>
        <v>0</v>
      </c>
      <c r="S179" s="203">
        <v>0</v>
      </c>
      <c r="T179" s="204">
        <f t="shared" si="3"/>
        <v>0</v>
      </c>
      <c r="U179" s="35"/>
      <c r="V179" s="35"/>
      <c r="W179" s="35"/>
      <c r="X179" s="35"/>
      <c r="Y179" s="35"/>
      <c r="Z179" s="35"/>
      <c r="AA179" s="35"/>
      <c r="AB179" s="35"/>
      <c r="AC179" s="35"/>
      <c r="AD179" s="35"/>
      <c r="AE179" s="35"/>
      <c r="AR179" s="205" t="s">
        <v>184</v>
      </c>
      <c r="AT179" s="205" t="s">
        <v>180</v>
      </c>
      <c r="AU179" s="205" t="s">
        <v>87</v>
      </c>
      <c r="AY179" s="18" t="s">
        <v>177</v>
      </c>
      <c r="BE179" s="206">
        <f t="shared" si="4"/>
        <v>0</v>
      </c>
      <c r="BF179" s="206">
        <f t="shared" si="5"/>
        <v>0</v>
      </c>
      <c r="BG179" s="206">
        <f t="shared" si="6"/>
        <v>0</v>
      </c>
      <c r="BH179" s="206">
        <f t="shared" si="7"/>
        <v>0</v>
      </c>
      <c r="BI179" s="206">
        <f t="shared" si="8"/>
        <v>0</v>
      </c>
      <c r="BJ179" s="18" t="s">
        <v>87</v>
      </c>
      <c r="BK179" s="206">
        <f t="shared" si="9"/>
        <v>0</v>
      </c>
      <c r="BL179" s="18" t="s">
        <v>184</v>
      </c>
      <c r="BM179" s="205" t="s">
        <v>4125</v>
      </c>
    </row>
    <row r="180" spans="1:65" s="2" customFormat="1" ht="24.2" customHeight="1">
      <c r="A180" s="35"/>
      <c r="B180" s="36"/>
      <c r="C180" s="193" t="s">
        <v>371</v>
      </c>
      <c r="D180" s="193" t="s">
        <v>180</v>
      </c>
      <c r="E180" s="194" t="s">
        <v>4126</v>
      </c>
      <c r="F180" s="195" t="s">
        <v>4127</v>
      </c>
      <c r="G180" s="196" t="s">
        <v>191</v>
      </c>
      <c r="H180" s="197">
        <v>1</v>
      </c>
      <c r="I180" s="198"/>
      <c r="J180" s="199">
        <f t="shared" si="0"/>
        <v>0</v>
      </c>
      <c r="K180" s="200"/>
      <c r="L180" s="40"/>
      <c r="M180" s="201" t="s">
        <v>1</v>
      </c>
      <c r="N180" s="202" t="s">
        <v>45</v>
      </c>
      <c r="O180" s="72"/>
      <c r="P180" s="203">
        <f t="shared" si="1"/>
        <v>0</v>
      </c>
      <c r="Q180" s="203">
        <v>0</v>
      </c>
      <c r="R180" s="203">
        <f t="shared" si="2"/>
        <v>0</v>
      </c>
      <c r="S180" s="203">
        <v>0</v>
      </c>
      <c r="T180" s="204">
        <f t="shared" si="3"/>
        <v>0</v>
      </c>
      <c r="U180" s="35"/>
      <c r="V180" s="35"/>
      <c r="W180" s="35"/>
      <c r="X180" s="35"/>
      <c r="Y180" s="35"/>
      <c r="Z180" s="35"/>
      <c r="AA180" s="35"/>
      <c r="AB180" s="35"/>
      <c r="AC180" s="35"/>
      <c r="AD180" s="35"/>
      <c r="AE180" s="35"/>
      <c r="AR180" s="205" t="s">
        <v>184</v>
      </c>
      <c r="AT180" s="205" t="s">
        <v>180</v>
      </c>
      <c r="AU180" s="205" t="s">
        <v>87</v>
      </c>
      <c r="AY180" s="18" t="s">
        <v>177</v>
      </c>
      <c r="BE180" s="206">
        <f t="shared" si="4"/>
        <v>0</v>
      </c>
      <c r="BF180" s="206">
        <f t="shared" si="5"/>
        <v>0</v>
      </c>
      <c r="BG180" s="206">
        <f t="shared" si="6"/>
        <v>0</v>
      </c>
      <c r="BH180" s="206">
        <f t="shared" si="7"/>
        <v>0</v>
      </c>
      <c r="BI180" s="206">
        <f t="shared" si="8"/>
        <v>0</v>
      </c>
      <c r="BJ180" s="18" t="s">
        <v>87</v>
      </c>
      <c r="BK180" s="206">
        <f t="shared" si="9"/>
        <v>0</v>
      </c>
      <c r="BL180" s="18" t="s">
        <v>184</v>
      </c>
      <c r="BM180" s="205" t="s">
        <v>4128</v>
      </c>
    </row>
    <row r="181" spans="1:65" s="2" customFormat="1" ht="16.5" customHeight="1">
      <c r="A181" s="35"/>
      <c r="B181" s="36"/>
      <c r="C181" s="193" t="s">
        <v>377</v>
      </c>
      <c r="D181" s="193" t="s">
        <v>180</v>
      </c>
      <c r="E181" s="194" t="s">
        <v>4129</v>
      </c>
      <c r="F181" s="195" t="s">
        <v>4130</v>
      </c>
      <c r="G181" s="196" t="s">
        <v>251</v>
      </c>
      <c r="H181" s="197">
        <v>80</v>
      </c>
      <c r="I181" s="198"/>
      <c r="J181" s="199">
        <f t="shared" si="0"/>
        <v>0</v>
      </c>
      <c r="K181" s="200"/>
      <c r="L181" s="40"/>
      <c r="M181" s="201" t="s">
        <v>1</v>
      </c>
      <c r="N181" s="202" t="s">
        <v>45</v>
      </c>
      <c r="O181" s="72"/>
      <c r="P181" s="203">
        <f t="shared" si="1"/>
        <v>0</v>
      </c>
      <c r="Q181" s="203">
        <v>0</v>
      </c>
      <c r="R181" s="203">
        <f t="shared" si="2"/>
        <v>0</v>
      </c>
      <c r="S181" s="203">
        <v>0</v>
      </c>
      <c r="T181" s="204">
        <f t="shared" si="3"/>
        <v>0</v>
      </c>
      <c r="U181" s="35"/>
      <c r="V181" s="35"/>
      <c r="W181" s="35"/>
      <c r="X181" s="35"/>
      <c r="Y181" s="35"/>
      <c r="Z181" s="35"/>
      <c r="AA181" s="35"/>
      <c r="AB181" s="35"/>
      <c r="AC181" s="35"/>
      <c r="AD181" s="35"/>
      <c r="AE181" s="35"/>
      <c r="AR181" s="205" t="s">
        <v>184</v>
      </c>
      <c r="AT181" s="205" t="s">
        <v>180</v>
      </c>
      <c r="AU181" s="205" t="s">
        <v>87</v>
      </c>
      <c r="AY181" s="18" t="s">
        <v>177</v>
      </c>
      <c r="BE181" s="206">
        <f t="shared" si="4"/>
        <v>0</v>
      </c>
      <c r="BF181" s="206">
        <f t="shared" si="5"/>
        <v>0</v>
      </c>
      <c r="BG181" s="206">
        <f t="shared" si="6"/>
        <v>0</v>
      </c>
      <c r="BH181" s="206">
        <f t="shared" si="7"/>
        <v>0</v>
      </c>
      <c r="BI181" s="206">
        <f t="shared" si="8"/>
        <v>0</v>
      </c>
      <c r="BJ181" s="18" t="s">
        <v>87</v>
      </c>
      <c r="BK181" s="206">
        <f t="shared" si="9"/>
        <v>0</v>
      </c>
      <c r="BL181" s="18" t="s">
        <v>184</v>
      </c>
      <c r="BM181" s="205" t="s">
        <v>4131</v>
      </c>
    </row>
    <row r="182" spans="1:65" s="2" customFormat="1" ht="16.5" customHeight="1">
      <c r="A182" s="35"/>
      <c r="B182" s="36"/>
      <c r="C182" s="193" t="s">
        <v>382</v>
      </c>
      <c r="D182" s="193" t="s">
        <v>180</v>
      </c>
      <c r="E182" s="194" t="s">
        <v>4132</v>
      </c>
      <c r="F182" s="195" t="s">
        <v>4133</v>
      </c>
      <c r="G182" s="196" t="s">
        <v>251</v>
      </c>
      <c r="H182" s="197">
        <v>220</v>
      </c>
      <c r="I182" s="198"/>
      <c r="J182" s="199">
        <f t="shared" si="0"/>
        <v>0</v>
      </c>
      <c r="K182" s="200"/>
      <c r="L182" s="40"/>
      <c r="M182" s="201" t="s">
        <v>1</v>
      </c>
      <c r="N182" s="202" t="s">
        <v>45</v>
      </c>
      <c r="O182" s="72"/>
      <c r="P182" s="203">
        <f t="shared" si="1"/>
        <v>0</v>
      </c>
      <c r="Q182" s="203">
        <v>0</v>
      </c>
      <c r="R182" s="203">
        <f t="shared" si="2"/>
        <v>0</v>
      </c>
      <c r="S182" s="203">
        <v>0</v>
      </c>
      <c r="T182" s="204">
        <f t="shared" si="3"/>
        <v>0</v>
      </c>
      <c r="U182" s="35"/>
      <c r="V182" s="35"/>
      <c r="W182" s="35"/>
      <c r="X182" s="35"/>
      <c r="Y182" s="35"/>
      <c r="Z182" s="35"/>
      <c r="AA182" s="35"/>
      <c r="AB182" s="35"/>
      <c r="AC182" s="35"/>
      <c r="AD182" s="35"/>
      <c r="AE182" s="35"/>
      <c r="AR182" s="205" t="s">
        <v>184</v>
      </c>
      <c r="AT182" s="205" t="s">
        <v>180</v>
      </c>
      <c r="AU182" s="205" t="s">
        <v>87</v>
      </c>
      <c r="AY182" s="18" t="s">
        <v>177</v>
      </c>
      <c r="BE182" s="206">
        <f t="shared" si="4"/>
        <v>0</v>
      </c>
      <c r="BF182" s="206">
        <f t="shared" si="5"/>
        <v>0</v>
      </c>
      <c r="BG182" s="206">
        <f t="shared" si="6"/>
        <v>0</v>
      </c>
      <c r="BH182" s="206">
        <f t="shared" si="7"/>
        <v>0</v>
      </c>
      <c r="BI182" s="206">
        <f t="shared" si="8"/>
        <v>0</v>
      </c>
      <c r="BJ182" s="18" t="s">
        <v>87</v>
      </c>
      <c r="BK182" s="206">
        <f t="shared" si="9"/>
        <v>0</v>
      </c>
      <c r="BL182" s="18" t="s">
        <v>184</v>
      </c>
      <c r="BM182" s="205" t="s">
        <v>4134</v>
      </c>
    </row>
    <row r="183" spans="1:65" s="2" customFormat="1" ht="16.5" customHeight="1">
      <c r="A183" s="35"/>
      <c r="B183" s="36"/>
      <c r="C183" s="193" t="s">
        <v>386</v>
      </c>
      <c r="D183" s="193" t="s">
        <v>180</v>
      </c>
      <c r="E183" s="194" t="s">
        <v>4135</v>
      </c>
      <c r="F183" s="195" t="s">
        <v>4136</v>
      </c>
      <c r="G183" s="196" t="s">
        <v>251</v>
      </c>
      <c r="H183" s="197">
        <v>162</v>
      </c>
      <c r="I183" s="198"/>
      <c r="J183" s="199">
        <f t="shared" si="0"/>
        <v>0</v>
      </c>
      <c r="K183" s="200"/>
      <c r="L183" s="40"/>
      <c r="M183" s="201" t="s">
        <v>1</v>
      </c>
      <c r="N183" s="202" t="s">
        <v>45</v>
      </c>
      <c r="O183" s="72"/>
      <c r="P183" s="203">
        <f t="shared" si="1"/>
        <v>0</v>
      </c>
      <c r="Q183" s="203">
        <v>0</v>
      </c>
      <c r="R183" s="203">
        <f t="shared" si="2"/>
        <v>0</v>
      </c>
      <c r="S183" s="203">
        <v>0</v>
      </c>
      <c r="T183" s="204">
        <f t="shared" si="3"/>
        <v>0</v>
      </c>
      <c r="U183" s="35"/>
      <c r="V183" s="35"/>
      <c r="W183" s="35"/>
      <c r="X183" s="35"/>
      <c r="Y183" s="35"/>
      <c r="Z183" s="35"/>
      <c r="AA183" s="35"/>
      <c r="AB183" s="35"/>
      <c r="AC183" s="35"/>
      <c r="AD183" s="35"/>
      <c r="AE183" s="35"/>
      <c r="AR183" s="205" t="s">
        <v>184</v>
      </c>
      <c r="AT183" s="205" t="s">
        <v>180</v>
      </c>
      <c r="AU183" s="205" t="s">
        <v>87</v>
      </c>
      <c r="AY183" s="18" t="s">
        <v>177</v>
      </c>
      <c r="BE183" s="206">
        <f t="shared" si="4"/>
        <v>0</v>
      </c>
      <c r="BF183" s="206">
        <f t="shared" si="5"/>
        <v>0</v>
      </c>
      <c r="BG183" s="206">
        <f t="shared" si="6"/>
        <v>0</v>
      </c>
      <c r="BH183" s="206">
        <f t="shared" si="7"/>
        <v>0</v>
      </c>
      <c r="BI183" s="206">
        <f t="shared" si="8"/>
        <v>0</v>
      </c>
      <c r="BJ183" s="18" t="s">
        <v>87</v>
      </c>
      <c r="BK183" s="206">
        <f t="shared" si="9"/>
        <v>0</v>
      </c>
      <c r="BL183" s="18" t="s">
        <v>184</v>
      </c>
      <c r="BM183" s="205" t="s">
        <v>4137</v>
      </c>
    </row>
    <row r="184" spans="1:65" s="2" customFormat="1" ht="16.5" customHeight="1">
      <c r="A184" s="35"/>
      <c r="B184" s="36"/>
      <c r="C184" s="193" t="s">
        <v>391</v>
      </c>
      <c r="D184" s="193" t="s">
        <v>180</v>
      </c>
      <c r="E184" s="194" t="s">
        <v>4138</v>
      </c>
      <c r="F184" s="195" t="s">
        <v>4139</v>
      </c>
      <c r="G184" s="196" t="s">
        <v>251</v>
      </c>
      <c r="H184" s="197">
        <v>382</v>
      </c>
      <c r="I184" s="198"/>
      <c r="J184" s="199">
        <f t="shared" si="0"/>
        <v>0</v>
      </c>
      <c r="K184" s="200"/>
      <c r="L184" s="40"/>
      <c r="M184" s="201" t="s">
        <v>1</v>
      </c>
      <c r="N184" s="202" t="s">
        <v>45</v>
      </c>
      <c r="O184" s="72"/>
      <c r="P184" s="203">
        <f t="shared" si="1"/>
        <v>0</v>
      </c>
      <c r="Q184" s="203">
        <v>0</v>
      </c>
      <c r="R184" s="203">
        <f t="shared" si="2"/>
        <v>0</v>
      </c>
      <c r="S184" s="203">
        <v>0</v>
      </c>
      <c r="T184" s="204">
        <f t="shared" si="3"/>
        <v>0</v>
      </c>
      <c r="U184" s="35"/>
      <c r="V184" s="35"/>
      <c r="W184" s="35"/>
      <c r="X184" s="35"/>
      <c r="Y184" s="35"/>
      <c r="Z184" s="35"/>
      <c r="AA184" s="35"/>
      <c r="AB184" s="35"/>
      <c r="AC184" s="35"/>
      <c r="AD184" s="35"/>
      <c r="AE184" s="35"/>
      <c r="AR184" s="205" t="s">
        <v>184</v>
      </c>
      <c r="AT184" s="205" t="s">
        <v>180</v>
      </c>
      <c r="AU184" s="205" t="s">
        <v>87</v>
      </c>
      <c r="AY184" s="18" t="s">
        <v>177</v>
      </c>
      <c r="BE184" s="206">
        <f t="shared" si="4"/>
        <v>0</v>
      </c>
      <c r="BF184" s="206">
        <f t="shared" si="5"/>
        <v>0</v>
      </c>
      <c r="BG184" s="206">
        <f t="shared" si="6"/>
        <v>0</v>
      </c>
      <c r="BH184" s="206">
        <f t="shared" si="7"/>
        <v>0</v>
      </c>
      <c r="BI184" s="206">
        <f t="shared" si="8"/>
        <v>0</v>
      </c>
      <c r="BJ184" s="18" t="s">
        <v>87</v>
      </c>
      <c r="BK184" s="206">
        <f t="shared" si="9"/>
        <v>0</v>
      </c>
      <c r="BL184" s="18" t="s">
        <v>184</v>
      </c>
      <c r="BM184" s="205" t="s">
        <v>4140</v>
      </c>
    </row>
    <row r="185" spans="1:65" s="2" customFormat="1" ht="16.5" customHeight="1">
      <c r="A185" s="35"/>
      <c r="B185" s="36"/>
      <c r="C185" s="193" t="s">
        <v>395</v>
      </c>
      <c r="D185" s="193" t="s">
        <v>180</v>
      </c>
      <c r="E185" s="194" t="s">
        <v>4141</v>
      </c>
      <c r="F185" s="195" t="s">
        <v>4142</v>
      </c>
      <c r="G185" s="196" t="s">
        <v>251</v>
      </c>
      <c r="H185" s="197">
        <v>22</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184</v>
      </c>
      <c r="AT185" s="205" t="s">
        <v>180</v>
      </c>
      <c r="AU185" s="205" t="s">
        <v>87</v>
      </c>
      <c r="AY185" s="18" t="s">
        <v>177</v>
      </c>
      <c r="BE185" s="206">
        <f t="shared" si="4"/>
        <v>0</v>
      </c>
      <c r="BF185" s="206">
        <f t="shared" si="5"/>
        <v>0</v>
      </c>
      <c r="BG185" s="206">
        <f t="shared" si="6"/>
        <v>0</v>
      </c>
      <c r="BH185" s="206">
        <f t="shared" si="7"/>
        <v>0</v>
      </c>
      <c r="BI185" s="206">
        <f t="shared" si="8"/>
        <v>0</v>
      </c>
      <c r="BJ185" s="18" t="s">
        <v>87</v>
      </c>
      <c r="BK185" s="206">
        <f t="shared" si="9"/>
        <v>0</v>
      </c>
      <c r="BL185" s="18" t="s">
        <v>184</v>
      </c>
      <c r="BM185" s="205" t="s">
        <v>4143</v>
      </c>
    </row>
    <row r="186" spans="1:65" s="2" customFormat="1" ht="16.5" customHeight="1">
      <c r="A186" s="35"/>
      <c r="B186" s="36"/>
      <c r="C186" s="193" t="s">
        <v>399</v>
      </c>
      <c r="D186" s="193" t="s">
        <v>180</v>
      </c>
      <c r="E186" s="194" t="s">
        <v>4144</v>
      </c>
      <c r="F186" s="195" t="s">
        <v>4145</v>
      </c>
      <c r="G186" s="196" t="s">
        <v>191</v>
      </c>
      <c r="H186" s="197">
        <v>1</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184</v>
      </c>
      <c r="AT186" s="205" t="s">
        <v>180</v>
      </c>
      <c r="AU186" s="205" t="s">
        <v>87</v>
      </c>
      <c r="AY186" s="18" t="s">
        <v>177</v>
      </c>
      <c r="BE186" s="206">
        <f t="shared" si="4"/>
        <v>0</v>
      </c>
      <c r="BF186" s="206">
        <f t="shared" si="5"/>
        <v>0</v>
      </c>
      <c r="BG186" s="206">
        <f t="shared" si="6"/>
        <v>0</v>
      </c>
      <c r="BH186" s="206">
        <f t="shared" si="7"/>
        <v>0</v>
      </c>
      <c r="BI186" s="206">
        <f t="shared" si="8"/>
        <v>0</v>
      </c>
      <c r="BJ186" s="18" t="s">
        <v>87</v>
      </c>
      <c r="BK186" s="206">
        <f t="shared" si="9"/>
        <v>0</v>
      </c>
      <c r="BL186" s="18" t="s">
        <v>184</v>
      </c>
      <c r="BM186" s="205" t="s">
        <v>4146</v>
      </c>
    </row>
    <row r="187" spans="1:65" s="2" customFormat="1" ht="16.5" customHeight="1">
      <c r="A187" s="35"/>
      <c r="B187" s="36"/>
      <c r="C187" s="193" t="s">
        <v>403</v>
      </c>
      <c r="D187" s="193" t="s">
        <v>180</v>
      </c>
      <c r="E187" s="194" t="s">
        <v>4147</v>
      </c>
      <c r="F187" s="195" t="s">
        <v>4148</v>
      </c>
      <c r="G187" s="196" t="s">
        <v>191</v>
      </c>
      <c r="H187" s="197">
        <v>1</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184</v>
      </c>
      <c r="AT187" s="205" t="s">
        <v>180</v>
      </c>
      <c r="AU187" s="205" t="s">
        <v>87</v>
      </c>
      <c r="AY187" s="18" t="s">
        <v>177</v>
      </c>
      <c r="BE187" s="206">
        <f t="shared" si="4"/>
        <v>0</v>
      </c>
      <c r="BF187" s="206">
        <f t="shared" si="5"/>
        <v>0</v>
      </c>
      <c r="BG187" s="206">
        <f t="shared" si="6"/>
        <v>0</v>
      </c>
      <c r="BH187" s="206">
        <f t="shared" si="7"/>
        <v>0</v>
      </c>
      <c r="BI187" s="206">
        <f t="shared" si="8"/>
        <v>0</v>
      </c>
      <c r="BJ187" s="18" t="s">
        <v>87</v>
      </c>
      <c r="BK187" s="206">
        <f t="shared" si="9"/>
        <v>0</v>
      </c>
      <c r="BL187" s="18" t="s">
        <v>184</v>
      </c>
      <c r="BM187" s="205" t="s">
        <v>4149</v>
      </c>
    </row>
    <row r="188" spans="1:65" s="2" customFormat="1" ht="16.5" customHeight="1">
      <c r="A188" s="35"/>
      <c r="B188" s="36"/>
      <c r="C188" s="193" t="s">
        <v>407</v>
      </c>
      <c r="D188" s="193" t="s">
        <v>180</v>
      </c>
      <c r="E188" s="194" t="s">
        <v>4150</v>
      </c>
      <c r="F188" s="195" t="s">
        <v>4151</v>
      </c>
      <c r="G188" s="196" t="s">
        <v>191</v>
      </c>
      <c r="H188" s="197">
        <v>8</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184</v>
      </c>
      <c r="AT188" s="205" t="s">
        <v>180</v>
      </c>
      <c r="AU188" s="205" t="s">
        <v>87</v>
      </c>
      <c r="AY188" s="18" t="s">
        <v>177</v>
      </c>
      <c r="BE188" s="206">
        <f t="shared" si="4"/>
        <v>0</v>
      </c>
      <c r="BF188" s="206">
        <f t="shared" si="5"/>
        <v>0</v>
      </c>
      <c r="BG188" s="206">
        <f t="shared" si="6"/>
        <v>0</v>
      </c>
      <c r="BH188" s="206">
        <f t="shared" si="7"/>
        <v>0</v>
      </c>
      <c r="BI188" s="206">
        <f t="shared" si="8"/>
        <v>0</v>
      </c>
      <c r="BJ188" s="18" t="s">
        <v>87</v>
      </c>
      <c r="BK188" s="206">
        <f t="shared" si="9"/>
        <v>0</v>
      </c>
      <c r="BL188" s="18" t="s">
        <v>184</v>
      </c>
      <c r="BM188" s="205" t="s">
        <v>4152</v>
      </c>
    </row>
    <row r="189" spans="1:65" s="2" customFormat="1" ht="16.5" customHeight="1">
      <c r="A189" s="35"/>
      <c r="B189" s="36"/>
      <c r="C189" s="193" t="s">
        <v>415</v>
      </c>
      <c r="D189" s="193" t="s">
        <v>180</v>
      </c>
      <c r="E189" s="194" t="s">
        <v>4153</v>
      </c>
      <c r="F189" s="195" t="s">
        <v>4154</v>
      </c>
      <c r="G189" s="196" t="s">
        <v>191</v>
      </c>
      <c r="H189" s="197">
        <v>52</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184</v>
      </c>
      <c r="AT189" s="205" t="s">
        <v>180</v>
      </c>
      <c r="AU189" s="205" t="s">
        <v>87</v>
      </c>
      <c r="AY189" s="18" t="s">
        <v>177</v>
      </c>
      <c r="BE189" s="206">
        <f t="shared" si="4"/>
        <v>0</v>
      </c>
      <c r="BF189" s="206">
        <f t="shared" si="5"/>
        <v>0</v>
      </c>
      <c r="BG189" s="206">
        <f t="shared" si="6"/>
        <v>0</v>
      </c>
      <c r="BH189" s="206">
        <f t="shared" si="7"/>
        <v>0</v>
      </c>
      <c r="BI189" s="206">
        <f t="shared" si="8"/>
        <v>0</v>
      </c>
      <c r="BJ189" s="18" t="s">
        <v>87</v>
      </c>
      <c r="BK189" s="206">
        <f t="shared" si="9"/>
        <v>0</v>
      </c>
      <c r="BL189" s="18" t="s">
        <v>184</v>
      </c>
      <c r="BM189" s="205" t="s">
        <v>4155</v>
      </c>
    </row>
    <row r="190" spans="1:65" s="2" customFormat="1" ht="16.5" customHeight="1">
      <c r="A190" s="35"/>
      <c r="B190" s="36"/>
      <c r="C190" s="193" t="s">
        <v>423</v>
      </c>
      <c r="D190" s="193" t="s">
        <v>180</v>
      </c>
      <c r="E190" s="194" t="s">
        <v>4156</v>
      </c>
      <c r="F190" s="195" t="s">
        <v>4157</v>
      </c>
      <c r="G190" s="196" t="s">
        <v>191</v>
      </c>
      <c r="H190" s="197">
        <v>6</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184</v>
      </c>
      <c r="AT190" s="205" t="s">
        <v>180</v>
      </c>
      <c r="AU190" s="205" t="s">
        <v>87</v>
      </c>
      <c r="AY190" s="18" t="s">
        <v>177</v>
      </c>
      <c r="BE190" s="206">
        <f t="shared" si="4"/>
        <v>0</v>
      </c>
      <c r="BF190" s="206">
        <f t="shared" si="5"/>
        <v>0</v>
      </c>
      <c r="BG190" s="206">
        <f t="shared" si="6"/>
        <v>0</v>
      </c>
      <c r="BH190" s="206">
        <f t="shared" si="7"/>
        <v>0</v>
      </c>
      <c r="BI190" s="206">
        <f t="shared" si="8"/>
        <v>0</v>
      </c>
      <c r="BJ190" s="18" t="s">
        <v>87</v>
      </c>
      <c r="BK190" s="206">
        <f t="shared" si="9"/>
        <v>0</v>
      </c>
      <c r="BL190" s="18" t="s">
        <v>184</v>
      </c>
      <c r="BM190" s="205" t="s">
        <v>4158</v>
      </c>
    </row>
    <row r="191" spans="1:65" s="2" customFormat="1" ht="16.5" customHeight="1">
      <c r="A191" s="35"/>
      <c r="B191" s="36"/>
      <c r="C191" s="193" t="s">
        <v>429</v>
      </c>
      <c r="D191" s="193" t="s">
        <v>180</v>
      </c>
      <c r="E191" s="194" t="s">
        <v>4159</v>
      </c>
      <c r="F191" s="195" t="s">
        <v>4160</v>
      </c>
      <c r="G191" s="196" t="s">
        <v>191</v>
      </c>
      <c r="H191" s="197">
        <v>9</v>
      </c>
      <c r="I191" s="198"/>
      <c r="J191" s="199">
        <f t="shared" si="0"/>
        <v>0</v>
      </c>
      <c r="K191" s="200"/>
      <c r="L191" s="40"/>
      <c r="M191" s="201" t="s">
        <v>1</v>
      </c>
      <c r="N191" s="202" t="s">
        <v>45</v>
      </c>
      <c r="O191" s="72"/>
      <c r="P191" s="203">
        <f t="shared" si="1"/>
        <v>0</v>
      </c>
      <c r="Q191" s="203">
        <v>0</v>
      </c>
      <c r="R191" s="203">
        <f t="shared" si="2"/>
        <v>0</v>
      </c>
      <c r="S191" s="203">
        <v>0</v>
      </c>
      <c r="T191" s="204">
        <f t="shared" si="3"/>
        <v>0</v>
      </c>
      <c r="U191" s="35"/>
      <c r="V191" s="35"/>
      <c r="W191" s="35"/>
      <c r="X191" s="35"/>
      <c r="Y191" s="35"/>
      <c r="Z191" s="35"/>
      <c r="AA191" s="35"/>
      <c r="AB191" s="35"/>
      <c r="AC191" s="35"/>
      <c r="AD191" s="35"/>
      <c r="AE191" s="35"/>
      <c r="AR191" s="205" t="s">
        <v>184</v>
      </c>
      <c r="AT191" s="205" t="s">
        <v>180</v>
      </c>
      <c r="AU191" s="205" t="s">
        <v>87</v>
      </c>
      <c r="AY191" s="18" t="s">
        <v>177</v>
      </c>
      <c r="BE191" s="206">
        <f t="shared" si="4"/>
        <v>0</v>
      </c>
      <c r="BF191" s="206">
        <f t="shared" si="5"/>
        <v>0</v>
      </c>
      <c r="BG191" s="206">
        <f t="shared" si="6"/>
        <v>0</v>
      </c>
      <c r="BH191" s="206">
        <f t="shared" si="7"/>
        <v>0</v>
      </c>
      <c r="BI191" s="206">
        <f t="shared" si="8"/>
        <v>0</v>
      </c>
      <c r="BJ191" s="18" t="s">
        <v>87</v>
      </c>
      <c r="BK191" s="206">
        <f t="shared" si="9"/>
        <v>0</v>
      </c>
      <c r="BL191" s="18" t="s">
        <v>184</v>
      </c>
      <c r="BM191" s="205" t="s">
        <v>4161</v>
      </c>
    </row>
    <row r="192" spans="1:65" s="12" customFormat="1" ht="25.9" customHeight="1">
      <c r="B192" s="177"/>
      <c r="C192" s="178"/>
      <c r="D192" s="179" t="s">
        <v>79</v>
      </c>
      <c r="E192" s="180" t="s">
        <v>4162</v>
      </c>
      <c r="F192" s="180" t="s">
        <v>4162</v>
      </c>
      <c r="G192" s="178"/>
      <c r="H192" s="178"/>
      <c r="I192" s="181"/>
      <c r="J192" s="182">
        <f>BK192</f>
        <v>0</v>
      </c>
      <c r="K192" s="178"/>
      <c r="L192" s="183"/>
      <c r="M192" s="184"/>
      <c r="N192" s="185"/>
      <c r="O192" s="185"/>
      <c r="P192" s="186">
        <f>SUM(P193:P205)</f>
        <v>0</v>
      </c>
      <c r="Q192" s="185"/>
      <c r="R192" s="186">
        <f>SUM(R193:R205)</f>
        <v>0</v>
      </c>
      <c r="S192" s="185"/>
      <c r="T192" s="187">
        <f>SUM(T193:T205)</f>
        <v>0</v>
      </c>
      <c r="AR192" s="188" t="s">
        <v>87</v>
      </c>
      <c r="AT192" s="189" t="s">
        <v>79</v>
      </c>
      <c r="AU192" s="189" t="s">
        <v>80</v>
      </c>
      <c r="AY192" s="188" t="s">
        <v>177</v>
      </c>
      <c r="BK192" s="190">
        <f>SUM(BK193:BK205)</f>
        <v>0</v>
      </c>
    </row>
    <row r="193" spans="1:65" s="2" customFormat="1" ht="16.5" customHeight="1">
      <c r="A193" s="35"/>
      <c r="B193" s="36"/>
      <c r="C193" s="193" t="s">
        <v>433</v>
      </c>
      <c r="D193" s="193" t="s">
        <v>180</v>
      </c>
      <c r="E193" s="194" t="s">
        <v>4163</v>
      </c>
      <c r="F193" s="195" t="s">
        <v>4164</v>
      </c>
      <c r="G193" s="196" t="s">
        <v>251</v>
      </c>
      <c r="H193" s="197">
        <v>482</v>
      </c>
      <c r="I193" s="198"/>
      <c r="J193" s="199">
        <f t="shared" ref="J193:J205" si="10">ROUND(I193*H193,2)</f>
        <v>0</v>
      </c>
      <c r="K193" s="200"/>
      <c r="L193" s="40"/>
      <c r="M193" s="201" t="s">
        <v>1</v>
      </c>
      <c r="N193" s="202" t="s">
        <v>45</v>
      </c>
      <c r="O193" s="72"/>
      <c r="P193" s="203">
        <f t="shared" ref="P193:P205" si="11">O193*H193</f>
        <v>0</v>
      </c>
      <c r="Q193" s="203">
        <v>0</v>
      </c>
      <c r="R193" s="203">
        <f t="shared" ref="R193:R205" si="12">Q193*H193</f>
        <v>0</v>
      </c>
      <c r="S193" s="203">
        <v>0</v>
      </c>
      <c r="T193" s="204">
        <f t="shared" ref="T193:T205" si="13">S193*H193</f>
        <v>0</v>
      </c>
      <c r="U193" s="35"/>
      <c r="V193" s="35"/>
      <c r="W193" s="35"/>
      <c r="X193" s="35"/>
      <c r="Y193" s="35"/>
      <c r="Z193" s="35"/>
      <c r="AA193" s="35"/>
      <c r="AB193" s="35"/>
      <c r="AC193" s="35"/>
      <c r="AD193" s="35"/>
      <c r="AE193" s="35"/>
      <c r="AR193" s="205" t="s">
        <v>184</v>
      </c>
      <c r="AT193" s="205" t="s">
        <v>180</v>
      </c>
      <c r="AU193" s="205" t="s">
        <v>87</v>
      </c>
      <c r="AY193" s="18" t="s">
        <v>177</v>
      </c>
      <c r="BE193" s="206">
        <f t="shared" ref="BE193:BE205" si="14">IF(N193="základní",J193,0)</f>
        <v>0</v>
      </c>
      <c r="BF193" s="206">
        <f t="shared" ref="BF193:BF205" si="15">IF(N193="snížená",J193,0)</f>
        <v>0</v>
      </c>
      <c r="BG193" s="206">
        <f t="shared" ref="BG193:BG205" si="16">IF(N193="zákl. přenesená",J193,0)</f>
        <v>0</v>
      </c>
      <c r="BH193" s="206">
        <f t="shared" ref="BH193:BH205" si="17">IF(N193="sníž. přenesená",J193,0)</f>
        <v>0</v>
      </c>
      <c r="BI193" s="206">
        <f t="shared" ref="BI193:BI205" si="18">IF(N193="nulová",J193,0)</f>
        <v>0</v>
      </c>
      <c r="BJ193" s="18" t="s">
        <v>87</v>
      </c>
      <c r="BK193" s="206">
        <f t="shared" ref="BK193:BK205" si="19">ROUND(I193*H193,2)</f>
        <v>0</v>
      </c>
      <c r="BL193" s="18" t="s">
        <v>184</v>
      </c>
      <c r="BM193" s="205" t="s">
        <v>4165</v>
      </c>
    </row>
    <row r="194" spans="1:65" s="2" customFormat="1" ht="16.5" customHeight="1">
      <c r="A194" s="35"/>
      <c r="B194" s="36"/>
      <c r="C194" s="193" t="s">
        <v>438</v>
      </c>
      <c r="D194" s="193" t="s">
        <v>180</v>
      </c>
      <c r="E194" s="194" t="s">
        <v>4166</v>
      </c>
      <c r="F194" s="195" t="s">
        <v>4167</v>
      </c>
      <c r="G194" s="196" t="s">
        <v>191</v>
      </c>
      <c r="H194" s="197">
        <v>6</v>
      </c>
      <c r="I194" s="198"/>
      <c r="J194" s="199">
        <f t="shared" si="10"/>
        <v>0</v>
      </c>
      <c r="K194" s="200"/>
      <c r="L194" s="40"/>
      <c r="M194" s="201" t="s">
        <v>1</v>
      </c>
      <c r="N194" s="202" t="s">
        <v>45</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184</v>
      </c>
      <c r="AT194" s="205" t="s">
        <v>180</v>
      </c>
      <c r="AU194" s="205" t="s">
        <v>87</v>
      </c>
      <c r="AY194" s="18" t="s">
        <v>177</v>
      </c>
      <c r="BE194" s="206">
        <f t="shared" si="14"/>
        <v>0</v>
      </c>
      <c r="BF194" s="206">
        <f t="shared" si="15"/>
        <v>0</v>
      </c>
      <c r="BG194" s="206">
        <f t="shared" si="16"/>
        <v>0</v>
      </c>
      <c r="BH194" s="206">
        <f t="shared" si="17"/>
        <v>0</v>
      </c>
      <c r="BI194" s="206">
        <f t="shared" si="18"/>
        <v>0</v>
      </c>
      <c r="BJ194" s="18" t="s">
        <v>87</v>
      </c>
      <c r="BK194" s="206">
        <f t="shared" si="19"/>
        <v>0</v>
      </c>
      <c r="BL194" s="18" t="s">
        <v>184</v>
      </c>
      <c r="BM194" s="205" t="s">
        <v>4168</v>
      </c>
    </row>
    <row r="195" spans="1:65" s="2" customFormat="1" ht="21.75" customHeight="1">
      <c r="A195" s="35"/>
      <c r="B195" s="36"/>
      <c r="C195" s="193" t="s">
        <v>442</v>
      </c>
      <c r="D195" s="193" t="s">
        <v>180</v>
      </c>
      <c r="E195" s="194" t="s">
        <v>4169</v>
      </c>
      <c r="F195" s="195" t="s">
        <v>4170</v>
      </c>
      <c r="G195" s="196" t="s">
        <v>191</v>
      </c>
      <c r="H195" s="197">
        <v>1</v>
      </c>
      <c r="I195" s="198"/>
      <c r="J195" s="199">
        <f t="shared" si="10"/>
        <v>0</v>
      </c>
      <c r="K195" s="200"/>
      <c r="L195" s="40"/>
      <c r="M195" s="201" t="s">
        <v>1</v>
      </c>
      <c r="N195" s="202" t="s">
        <v>45</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184</v>
      </c>
      <c r="AT195" s="205" t="s">
        <v>180</v>
      </c>
      <c r="AU195" s="205" t="s">
        <v>87</v>
      </c>
      <c r="AY195" s="18" t="s">
        <v>177</v>
      </c>
      <c r="BE195" s="206">
        <f t="shared" si="14"/>
        <v>0</v>
      </c>
      <c r="BF195" s="206">
        <f t="shared" si="15"/>
        <v>0</v>
      </c>
      <c r="BG195" s="206">
        <f t="shared" si="16"/>
        <v>0</v>
      </c>
      <c r="BH195" s="206">
        <f t="shared" si="17"/>
        <v>0</v>
      </c>
      <c r="BI195" s="206">
        <f t="shared" si="18"/>
        <v>0</v>
      </c>
      <c r="BJ195" s="18" t="s">
        <v>87</v>
      </c>
      <c r="BK195" s="206">
        <f t="shared" si="19"/>
        <v>0</v>
      </c>
      <c r="BL195" s="18" t="s">
        <v>184</v>
      </c>
      <c r="BM195" s="205" t="s">
        <v>4171</v>
      </c>
    </row>
    <row r="196" spans="1:65" s="2" customFormat="1" ht="21.75" customHeight="1">
      <c r="A196" s="35"/>
      <c r="B196" s="36"/>
      <c r="C196" s="193" t="s">
        <v>446</v>
      </c>
      <c r="D196" s="193" t="s">
        <v>180</v>
      </c>
      <c r="E196" s="194" t="s">
        <v>4172</v>
      </c>
      <c r="F196" s="195" t="s">
        <v>4173</v>
      </c>
      <c r="G196" s="196" t="s">
        <v>191</v>
      </c>
      <c r="H196" s="197">
        <v>1</v>
      </c>
      <c r="I196" s="198"/>
      <c r="J196" s="199">
        <f t="shared" si="10"/>
        <v>0</v>
      </c>
      <c r="K196" s="200"/>
      <c r="L196" s="40"/>
      <c r="M196" s="201" t="s">
        <v>1</v>
      </c>
      <c r="N196" s="202" t="s">
        <v>45</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184</v>
      </c>
      <c r="AT196" s="205" t="s">
        <v>180</v>
      </c>
      <c r="AU196" s="205" t="s">
        <v>87</v>
      </c>
      <c r="AY196" s="18" t="s">
        <v>177</v>
      </c>
      <c r="BE196" s="206">
        <f t="shared" si="14"/>
        <v>0</v>
      </c>
      <c r="BF196" s="206">
        <f t="shared" si="15"/>
        <v>0</v>
      </c>
      <c r="BG196" s="206">
        <f t="shared" si="16"/>
        <v>0</v>
      </c>
      <c r="BH196" s="206">
        <f t="shared" si="17"/>
        <v>0</v>
      </c>
      <c r="BI196" s="206">
        <f t="shared" si="18"/>
        <v>0</v>
      </c>
      <c r="BJ196" s="18" t="s">
        <v>87</v>
      </c>
      <c r="BK196" s="206">
        <f t="shared" si="19"/>
        <v>0</v>
      </c>
      <c r="BL196" s="18" t="s">
        <v>184</v>
      </c>
      <c r="BM196" s="205" t="s">
        <v>4174</v>
      </c>
    </row>
    <row r="197" spans="1:65" s="2" customFormat="1" ht="24.2" customHeight="1">
      <c r="A197" s="35"/>
      <c r="B197" s="36"/>
      <c r="C197" s="193" t="s">
        <v>450</v>
      </c>
      <c r="D197" s="193" t="s">
        <v>180</v>
      </c>
      <c r="E197" s="194" t="s">
        <v>4175</v>
      </c>
      <c r="F197" s="195" t="s">
        <v>4176</v>
      </c>
      <c r="G197" s="196" t="s">
        <v>191</v>
      </c>
      <c r="H197" s="197">
        <v>2</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184</v>
      </c>
      <c r="AT197" s="205" t="s">
        <v>180</v>
      </c>
      <c r="AU197" s="205" t="s">
        <v>87</v>
      </c>
      <c r="AY197" s="18" t="s">
        <v>177</v>
      </c>
      <c r="BE197" s="206">
        <f t="shared" si="14"/>
        <v>0</v>
      </c>
      <c r="BF197" s="206">
        <f t="shared" si="15"/>
        <v>0</v>
      </c>
      <c r="BG197" s="206">
        <f t="shared" si="16"/>
        <v>0</v>
      </c>
      <c r="BH197" s="206">
        <f t="shared" si="17"/>
        <v>0</v>
      </c>
      <c r="BI197" s="206">
        <f t="shared" si="18"/>
        <v>0</v>
      </c>
      <c r="BJ197" s="18" t="s">
        <v>87</v>
      </c>
      <c r="BK197" s="206">
        <f t="shared" si="19"/>
        <v>0</v>
      </c>
      <c r="BL197" s="18" t="s">
        <v>184</v>
      </c>
      <c r="BM197" s="205" t="s">
        <v>4177</v>
      </c>
    </row>
    <row r="198" spans="1:65" s="2" customFormat="1" ht="16.5" customHeight="1">
      <c r="A198" s="35"/>
      <c r="B198" s="36"/>
      <c r="C198" s="193" t="s">
        <v>454</v>
      </c>
      <c r="D198" s="193" t="s">
        <v>180</v>
      </c>
      <c r="E198" s="194" t="s">
        <v>4178</v>
      </c>
      <c r="F198" s="195" t="s">
        <v>4179</v>
      </c>
      <c r="G198" s="196" t="s">
        <v>191</v>
      </c>
      <c r="H198" s="197">
        <v>1</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184</v>
      </c>
      <c r="AT198" s="205" t="s">
        <v>180</v>
      </c>
      <c r="AU198" s="205" t="s">
        <v>87</v>
      </c>
      <c r="AY198" s="18" t="s">
        <v>177</v>
      </c>
      <c r="BE198" s="206">
        <f t="shared" si="14"/>
        <v>0</v>
      </c>
      <c r="BF198" s="206">
        <f t="shared" si="15"/>
        <v>0</v>
      </c>
      <c r="BG198" s="206">
        <f t="shared" si="16"/>
        <v>0</v>
      </c>
      <c r="BH198" s="206">
        <f t="shared" si="17"/>
        <v>0</v>
      </c>
      <c r="BI198" s="206">
        <f t="shared" si="18"/>
        <v>0</v>
      </c>
      <c r="BJ198" s="18" t="s">
        <v>87</v>
      </c>
      <c r="BK198" s="206">
        <f t="shared" si="19"/>
        <v>0</v>
      </c>
      <c r="BL198" s="18" t="s">
        <v>184</v>
      </c>
      <c r="BM198" s="205" t="s">
        <v>4180</v>
      </c>
    </row>
    <row r="199" spans="1:65" s="2" customFormat="1" ht="21.75" customHeight="1">
      <c r="A199" s="35"/>
      <c r="B199" s="36"/>
      <c r="C199" s="193" t="s">
        <v>458</v>
      </c>
      <c r="D199" s="193" t="s">
        <v>180</v>
      </c>
      <c r="E199" s="194" t="s">
        <v>4181</v>
      </c>
      <c r="F199" s="195" t="s">
        <v>4182</v>
      </c>
      <c r="G199" s="196" t="s">
        <v>191</v>
      </c>
      <c r="H199" s="197">
        <v>4</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184</v>
      </c>
      <c r="AT199" s="205" t="s">
        <v>180</v>
      </c>
      <c r="AU199" s="205" t="s">
        <v>87</v>
      </c>
      <c r="AY199" s="18" t="s">
        <v>177</v>
      </c>
      <c r="BE199" s="206">
        <f t="shared" si="14"/>
        <v>0</v>
      </c>
      <c r="BF199" s="206">
        <f t="shared" si="15"/>
        <v>0</v>
      </c>
      <c r="BG199" s="206">
        <f t="shared" si="16"/>
        <v>0</v>
      </c>
      <c r="BH199" s="206">
        <f t="shared" si="17"/>
        <v>0</v>
      </c>
      <c r="BI199" s="206">
        <f t="shared" si="18"/>
        <v>0</v>
      </c>
      <c r="BJ199" s="18" t="s">
        <v>87</v>
      </c>
      <c r="BK199" s="206">
        <f t="shared" si="19"/>
        <v>0</v>
      </c>
      <c r="BL199" s="18" t="s">
        <v>184</v>
      </c>
      <c r="BM199" s="205" t="s">
        <v>4183</v>
      </c>
    </row>
    <row r="200" spans="1:65" s="2" customFormat="1" ht="24.2" customHeight="1">
      <c r="A200" s="35"/>
      <c r="B200" s="36"/>
      <c r="C200" s="193" t="s">
        <v>464</v>
      </c>
      <c r="D200" s="193" t="s">
        <v>180</v>
      </c>
      <c r="E200" s="194" t="s">
        <v>4184</v>
      </c>
      <c r="F200" s="195" t="s">
        <v>4185</v>
      </c>
      <c r="G200" s="196" t="s">
        <v>191</v>
      </c>
      <c r="H200" s="197">
        <v>1</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184</v>
      </c>
      <c r="AT200" s="205" t="s">
        <v>180</v>
      </c>
      <c r="AU200" s="205" t="s">
        <v>87</v>
      </c>
      <c r="AY200" s="18" t="s">
        <v>177</v>
      </c>
      <c r="BE200" s="206">
        <f t="shared" si="14"/>
        <v>0</v>
      </c>
      <c r="BF200" s="206">
        <f t="shared" si="15"/>
        <v>0</v>
      </c>
      <c r="BG200" s="206">
        <f t="shared" si="16"/>
        <v>0</v>
      </c>
      <c r="BH200" s="206">
        <f t="shared" si="17"/>
        <v>0</v>
      </c>
      <c r="BI200" s="206">
        <f t="shared" si="18"/>
        <v>0</v>
      </c>
      <c r="BJ200" s="18" t="s">
        <v>87</v>
      </c>
      <c r="BK200" s="206">
        <f t="shared" si="19"/>
        <v>0</v>
      </c>
      <c r="BL200" s="18" t="s">
        <v>184</v>
      </c>
      <c r="BM200" s="205" t="s">
        <v>4186</v>
      </c>
    </row>
    <row r="201" spans="1:65" s="2" customFormat="1" ht="21.75" customHeight="1">
      <c r="A201" s="35"/>
      <c r="B201" s="36"/>
      <c r="C201" s="193" t="s">
        <v>468</v>
      </c>
      <c r="D201" s="193" t="s">
        <v>180</v>
      </c>
      <c r="E201" s="194" t="s">
        <v>4187</v>
      </c>
      <c r="F201" s="195" t="s">
        <v>4188</v>
      </c>
      <c r="G201" s="196" t="s">
        <v>191</v>
      </c>
      <c r="H201" s="197">
        <v>35</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184</v>
      </c>
      <c r="AT201" s="205" t="s">
        <v>180</v>
      </c>
      <c r="AU201" s="205" t="s">
        <v>87</v>
      </c>
      <c r="AY201" s="18" t="s">
        <v>177</v>
      </c>
      <c r="BE201" s="206">
        <f t="shared" si="14"/>
        <v>0</v>
      </c>
      <c r="BF201" s="206">
        <f t="shared" si="15"/>
        <v>0</v>
      </c>
      <c r="BG201" s="206">
        <f t="shared" si="16"/>
        <v>0</v>
      </c>
      <c r="BH201" s="206">
        <f t="shared" si="17"/>
        <v>0</v>
      </c>
      <c r="BI201" s="206">
        <f t="shared" si="18"/>
        <v>0</v>
      </c>
      <c r="BJ201" s="18" t="s">
        <v>87</v>
      </c>
      <c r="BK201" s="206">
        <f t="shared" si="19"/>
        <v>0</v>
      </c>
      <c r="BL201" s="18" t="s">
        <v>184</v>
      </c>
      <c r="BM201" s="205" t="s">
        <v>4189</v>
      </c>
    </row>
    <row r="202" spans="1:65" s="2" customFormat="1" ht="16.5" customHeight="1">
      <c r="A202" s="35"/>
      <c r="B202" s="36"/>
      <c r="C202" s="193" t="s">
        <v>474</v>
      </c>
      <c r="D202" s="193" t="s">
        <v>180</v>
      </c>
      <c r="E202" s="194" t="s">
        <v>4190</v>
      </c>
      <c r="F202" s="195" t="s">
        <v>4191</v>
      </c>
      <c r="G202" s="196" t="s">
        <v>191</v>
      </c>
      <c r="H202" s="197">
        <v>4</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184</v>
      </c>
      <c r="AT202" s="205" t="s">
        <v>180</v>
      </c>
      <c r="AU202" s="205" t="s">
        <v>87</v>
      </c>
      <c r="AY202" s="18" t="s">
        <v>177</v>
      </c>
      <c r="BE202" s="206">
        <f t="shared" si="14"/>
        <v>0</v>
      </c>
      <c r="BF202" s="206">
        <f t="shared" si="15"/>
        <v>0</v>
      </c>
      <c r="BG202" s="206">
        <f t="shared" si="16"/>
        <v>0</v>
      </c>
      <c r="BH202" s="206">
        <f t="shared" si="17"/>
        <v>0</v>
      </c>
      <c r="BI202" s="206">
        <f t="shared" si="18"/>
        <v>0</v>
      </c>
      <c r="BJ202" s="18" t="s">
        <v>87</v>
      </c>
      <c r="BK202" s="206">
        <f t="shared" si="19"/>
        <v>0</v>
      </c>
      <c r="BL202" s="18" t="s">
        <v>184</v>
      </c>
      <c r="BM202" s="205" t="s">
        <v>4192</v>
      </c>
    </row>
    <row r="203" spans="1:65" s="2" customFormat="1" ht="21.75" customHeight="1">
      <c r="A203" s="35"/>
      <c r="B203" s="36"/>
      <c r="C203" s="193" t="s">
        <v>478</v>
      </c>
      <c r="D203" s="193" t="s">
        <v>180</v>
      </c>
      <c r="E203" s="194" t="s">
        <v>4193</v>
      </c>
      <c r="F203" s="195" t="s">
        <v>4194</v>
      </c>
      <c r="G203" s="196" t="s">
        <v>191</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184</v>
      </c>
      <c r="AT203" s="205" t="s">
        <v>180</v>
      </c>
      <c r="AU203" s="205" t="s">
        <v>87</v>
      </c>
      <c r="AY203" s="18" t="s">
        <v>177</v>
      </c>
      <c r="BE203" s="206">
        <f t="shared" si="14"/>
        <v>0</v>
      </c>
      <c r="BF203" s="206">
        <f t="shared" si="15"/>
        <v>0</v>
      </c>
      <c r="BG203" s="206">
        <f t="shared" si="16"/>
        <v>0</v>
      </c>
      <c r="BH203" s="206">
        <f t="shared" si="17"/>
        <v>0</v>
      </c>
      <c r="BI203" s="206">
        <f t="shared" si="18"/>
        <v>0</v>
      </c>
      <c r="BJ203" s="18" t="s">
        <v>87</v>
      </c>
      <c r="BK203" s="206">
        <f t="shared" si="19"/>
        <v>0</v>
      </c>
      <c r="BL203" s="18" t="s">
        <v>184</v>
      </c>
      <c r="BM203" s="205" t="s">
        <v>4195</v>
      </c>
    </row>
    <row r="204" spans="1:65" s="2" customFormat="1" ht="16.5" customHeight="1">
      <c r="A204" s="35"/>
      <c r="B204" s="36"/>
      <c r="C204" s="193" t="s">
        <v>482</v>
      </c>
      <c r="D204" s="193" t="s">
        <v>180</v>
      </c>
      <c r="E204" s="194" t="s">
        <v>4196</v>
      </c>
      <c r="F204" s="195" t="s">
        <v>4197</v>
      </c>
      <c r="G204" s="196" t="s">
        <v>191</v>
      </c>
      <c r="H204" s="197">
        <v>1</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184</v>
      </c>
      <c r="AT204" s="205" t="s">
        <v>180</v>
      </c>
      <c r="AU204" s="205" t="s">
        <v>87</v>
      </c>
      <c r="AY204" s="18" t="s">
        <v>177</v>
      </c>
      <c r="BE204" s="206">
        <f t="shared" si="14"/>
        <v>0</v>
      </c>
      <c r="BF204" s="206">
        <f t="shared" si="15"/>
        <v>0</v>
      </c>
      <c r="BG204" s="206">
        <f t="shared" si="16"/>
        <v>0</v>
      </c>
      <c r="BH204" s="206">
        <f t="shared" si="17"/>
        <v>0</v>
      </c>
      <c r="BI204" s="206">
        <f t="shared" si="18"/>
        <v>0</v>
      </c>
      <c r="BJ204" s="18" t="s">
        <v>87</v>
      </c>
      <c r="BK204" s="206">
        <f t="shared" si="19"/>
        <v>0</v>
      </c>
      <c r="BL204" s="18" t="s">
        <v>184</v>
      </c>
      <c r="BM204" s="205" t="s">
        <v>4198</v>
      </c>
    </row>
    <row r="205" spans="1:65" s="2" customFormat="1" ht="16.5" customHeight="1">
      <c r="A205" s="35"/>
      <c r="B205" s="36"/>
      <c r="C205" s="193" t="s">
        <v>486</v>
      </c>
      <c r="D205" s="193" t="s">
        <v>180</v>
      </c>
      <c r="E205" s="194" t="s">
        <v>4199</v>
      </c>
      <c r="F205" s="195" t="s">
        <v>4200</v>
      </c>
      <c r="G205" s="196" t="s">
        <v>191</v>
      </c>
      <c r="H205" s="197">
        <v>900</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184</v>
      </c>
      <c r="AT205" s="205" t="s">
        <v>180</v>
      </c>
      <c r="AU205" s="205" t="s">
        <v>87</v>
      </c>
      <c r="AY205" s="18" t="s">
        <v>177</v>
      </c>
      <c r="BE205" s="206">
        <f t="shared" si="14"/>
        <v>0</v>
      </c>
      <c r="BF205" s="206">
        <f t="shared" si="15"/>
        <v>0</v>
      </c>
      <c r="BG205" s="206">
        <f t="shared" si="16"/>
        <v>0</v>
      </c>
      <c r="BH205" s="206">
        <f t="shared" si="17"/>
        <v>0</v>
      </c>
      <c r="BI205" s="206">
        <f t="shared" si="18"/>
        <v>0</v>
      </c>
      <c r="BJ205" s="18" t="s">
        <v>87</v>
      </c>
      <c r="BK205" s="206">
        <f t="shared" si="19"/>
        <v>0</v>
      </c>
      <c r="BL205" s="18" t="s">
        <v>184</v>
      </c>
      <c r="BM205" s="205" t="s">
        <v>4201</v>
      </c>
    </row>
    <row r="206" spans="1:65" s="12" customFormat="1" ht="25.9" customHeight="1">
      <c r="B206" s="177"/>
      <c r="C206" s="178"/>
      <c r="D206" s="179" t="s">
        <v>79</v>
      </c>
      <c r="E206" s="180" t="s">
        <v>4202</v>
      </c>
      <c r="F206" s="180" t="s">
        <v>4202</v>
      </c>
      <c r="G206" s="178"/>
      <c r="H206" s="178"/>
      <c r="I206" s="181"/>
      <c r="J206" s="182">
        <f>BK206</f>
        <v>0</v>
      </c>
      <c r="K206" s="178"/>
      <c r="L206" s="183"/>
      <c r="M206" s="184"/>
      <c r="N206" s="185"/>
      <c r="O206" s="185"/>
      <c r="P206" s="186">
        <f>SUM(P207:P285)</f>
        <v>0</v>
      </c>
      <c r="Q206" s="185"/>
      <c r="R206" s="186">
        <f>SUM(R207:R285)</f>
        <v>0</v>
      </c>
      <c r="S206" s="185"/>
      <c r="T206" s="187">
        <f>SUM(T207:T285)</f>
        <v>0</v>
      </c>
      <c r="AR206" s="188" t="s">
        <v>87</v>
      </c>
      <c r="AT206" s="189" t="s">
        <v>79</v>
      </c>
      <c r="AU206" s="189" t="s">
        <v>80</v>
      </c>
      <c r="AY206" s="188" t="s">
        <v>177</v>
      </c>
      <c r="BK206" s="190">
        <f>SUM(BK207:BK285)</f>
        <v>0</v>
      </c>
    </row>
    <row r="207" spans="1:65" s="2" customFormat="1" ht="16.5" customHeight="1">
      <c r="A207" s="35"/>
      <c r="B207" s="36"/>
      <c r="C207" s="193" t="s">
        <v>490</v>
      </c>
      <c r="D207" s="193" t="s">
        <v>180</v>
      </c>
      <c r="E207" s="194" t="s">
        <v>4203</v>
      </c>
      <c r="F207" s="195" t="s">
        <v>4204</v>
      </c>
      <c r="G207" s="196" t="s">
        <v>191</v>
      </c>
      <c r="H207" s="197">
        <v>3</v>
      </c>
      <c r="I207" s="198"/>
      <c r="J207" s="199">
        <f t="shared" ref="J207:J238" si="20">ROUND(I207*H207,2)</f>
        <v>0</v>
      </c>
      <c r="K207" s="200"/>
      <c r="L207" s="40"/>
      <c r="M207" s="201" t="s">
        <v>1</v>
      </c>
      <c r="N207" s="202" t="s">
        <v>45</v>
      </c>
      <c r="O207" s="72"/>
      <c r="P207" s="203">
        <f t="shared" ref="P207:P238" si="21">O207*H207</f>
        <v>0</v>
      </c>
      <c r="Q207" s="203">
        <v>0</v>
      </c>
      <c r="R207" s="203">
        <f t="shared" ref="R207:R238" si="22">Q207*H207</f>
        <v>0</v>
      </c>
      <c r="S207" s="203">
        <v>0</v>
      </c>
      <c r="T207" s="204">
        <f t="shared" ref="T207:T238" si="23">S207*H207</f>
        <v>0</v>
      </c>
      <c r="U207" s="35"/>
      <c r="V207" s="35"/>
      <c r="W207" s="35"/>
      <c r="X207" s="35"/>
      <c r="Y207" s="35"/>
      <c r="Z207" s="35"/>
      <c r="AA207" s="35"/>
      <c r="AB207" s="35"/>
      <c r="AC207" s="35"/>
      <c r="AD207" s="35"/>
      <c r="AE207" s="35"/>
      <c r="AR207" s="205" t="s">
        <v>184</v>
      </c>
      <c r="AT207" s="205" t="s">
        <v>180</v>
      </c>
      <c r="AU207" s="205" t="s">
        <v>87</v>
      </c>
      <c r="AY207" s="18" t="s">
        <v>177</v>
      </c>
      <c r="BE207" s="206">
        <f t="shared" ref="BE207:BE238" si="24">IF(N207="základní",J207,0)</f>
        <v>0</v>
      </c>
      <c r="BF207" s="206">
        <f t="shared" ref="BF207:BF238" si="25">IF(N207="snížená",J207,0)</f>
        <v>0</v>
      </c>
      <c r="BG207" s="206">
        <f t="shared" ref="BG207:BG238" si="26">IF(N207="zákl. přenesená",J207,0)</f>
        <v>0</v>
      </c>
      <c r="BH207" s="206">
        <f t="shared" ref="BH207:BH238" si="27">IF(N207="sníž. přenesená",J207,0)</f>
        <v>0</v>
      </c>
      <c r="BI207" s="206">
        <f t="shared" ref="BI207:BI238" si="28">IF(N207="nulová",J207,0)</f>
        <v>0</v>
      </c>
      <c r="BJ207" s="18" t="s">
        <v>87</v>
      </c>
      <c r="BK207" s="206">
        <f t="shared" ref="BK207:BK238" si="29">ROUND(I207*H207,2)</f>
        <v>0</v>
      </c>
      <c r="BL207" s="18" t="s">
        <v>184</v>
      </c>
      <c r="BM207" s="205" t="s">
        <v>4205</v>
      </c>
    </row>
    <row r="208" spans="1:65" s="2" customFormat="1" ht="16.5" customHeight="1">
      <c r="A208" s="35"/>
      <c r="B208" s="36"/>
      <c r="C208" s="193" t="s">
        <v>492</v>
      </c>
      <c r="D208" s="193" t="s">
        <v>180</v>
      </c>
      <c r="E208" s="194" t="s">
        <v>4206</v>
      </c>
      <c r="F208" s="195" t="s">
        <v>4207</v>
      </c>
      <c r="G208" s="196" t="s">
        <v>251</v>
      </c>
      <c r="H208" s="197">
        <v>30</v>
      </c>
      <c r="I208" s="198"/>
      <c r="J208" s="199">
        <f t="shared" si="20"/>
        <v>0</v>
      </c>
      <c r="K208" s="200"/>
      <c r="L208" s="40"/>
      <c r="M208" s="201" t="s">
        <v>1</v>
      </c>
      <c r="N208" s="202" t="s">
        <v>45</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184</v>
      </c>
      <c r="AT208" s="205" t="s">
        <v>180</v>
      </c>
      <c r="AU208" s="205" t="s">
        <v>87</v>
      </c>
      <c r="AY208" s="18" t="s">
        <v>177</v>
      </c>
      <c r="BE208" s="206">
        <f t="shared" si="24"/>
        <v>0</v>
      </c>
      <c r="BF208" s="206">
        <f t="shared" si="25"/>
        <v>0</v>
      </c>
      <c r="BG208" s="206">
        <f t="shared" si="26"/>
        <v>0</v>
      </c>
      <c r="BH208" s="206">
        <f t="shared" si="27"/>
        <v>0</v>
      </c>
      <c r="BI208" s="206">
        <f t="shared" si="28"/>
        <v>0</v>
      </c>
      <c r="BJ208" s="18" t="s">
        <v>87</v>
      </c>
      <c r="BK208" s="206">
        <f t="shared" si="29"/>
        <v>0</v>
      </c>
      <c r="BL208" s="18" t="s">
        <v>184</v>
      </c>
      <c r="BM208" s="205" t="s">
        <v>4208</v>
      </c>
    </row>
    <row r="209" spans="1:65" s="2" customFormat="1" ht="16.5" customHeight="1">
      <c r="A209" s="35"/>
      <c r="B209" s="36"/>
      <c r="C209" s="193" t="s">
        <v>498</v>
      </c>
      <c r="D209" s="193" t="s">
        <v>180</v>
      </c>
      <c r="E209" s="194" t="s">
        <v>4209</v>
      </c>
      <c r="F209" s="195" t="s">
        <v>4210</v>
      </c>
      <c r="G209" s="196" t="s">
        <v>191</v>
      </c>
      <c r="H209" s="197">
        <v>1</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184</v>
      </c>
      <c r="AT209" s="205" t="s">
        <v>180</v>
      </c>
      <c r="AU209" s="205" t="s">
        <v>87</v>
      </c>
      <c r="AY209" s="18" t="s">
        <v>177</v>
      </c>
      <c r="BE209" s="206">
        <f t="shared" si="24"/>
        <v>0</v>
      </c>
      <c r="BF209" s="206">
        <f t="shared" si="25"/>
        <v>0</v>
      </c>
      <c r="BG209" s="206">
        <f t="shared" si="26"/>
        <v>0</v>
      </c>
      <c r="BH209" s="206">
        <f t="shared" si="27"/>
        <v>0</v>
      </c>
      <c r="BI209" s="206">
        <f t="shared" si="28"/>
        <v>0</v>
      </c>
      <c r="BJ209" s="18" t="s">
        <v>87</v>
      </c>
      <c r="BK209" s="206">
        <f t="shared" si="29"/>
        <v>0</v>
      </c>
      <c r="BL209" s="18" t="s">
        <v>184</v>
      </c>
      <c r="BM209" s="205" t="s">
        <v>4211</v>
      </c>
    </row>
    <row r="210" spans="1:65" s="2" customFormat="1" ht="16.5" customHeight="1">
      <c r="A210" s="35"/>
      <c r="B210" s="36"/>
      <c r="C210" s="193" t="s">
        <v>502</v>
      </c>
      <c r="D210" s="193" t="s">
        <v>180</v>
      </c>
      <c r="E210" s="194" t="s">
        <v>4212</v>
      </c>
      <c r="F210" s="195" t="s">
        <v>4213</v>
      </c>
      <c r="G210" s="196" t="s">
        <v>251</v>
      </c>
      <c r="H210" s="197">
        <v>66</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184</v>
      </c>
      <c r="AT210" s="205" t="s">
        <v>180</v>
      </c>
      <c r="AU210" s="205" t="s">
        <v>87</v>
      </c>
      <c r="AY210" s="18" t="s">
        <v>177</v>
      </c>
      <c r="BE210" s="206">
        <f t="shared" si="24"/>
        <v>0</v>
      </c>
      <c r="BF210" s="206">
        <f t="shared" si="25"/>
        <v>0</v>
      </c>
      <c r="BG210" s="206">
        <f t="shared" si="26"/>
        <v>0</v>
      </c>
      <c r="BH210" s="206">
        <f t="shared" si="27"/>
        <v>0</v>
      </c>
      <c r="BI210" s="206">
        <f t="shared" si="28"/>
        <v>0</v>
      </c>
      <c r="BJ210" s="18" t="s">
        <v>87</v>
      </c>
      <c r="BK210" s="206">
        <f t="shared" si="29"/>
        <v>0</v>
      </c>
      <c r="BL210" s="18" t="s">
        <v>184</v>
      </c>
      <c r="BM210" s="205" t="s">
        <v>4214</v>
      </c>
    </row>
    <row r="211" spans="1:65" s="2" customFormat="1" ht="16.5" customHeight="1">
      <c r="A211" s="35"/>
      <c r="B211" s="36"/>
      <c r="C211" s="193" t="s">
        <v>507</v>
      </c>
      <c r="D211" s="193" t="s">
        <v>180</v>
      </c>
      <c r="E211" s="194" t="s">
        <v>4215</v>
      </c>
      <c r="F211" s="195" t="s">
        <v>4216</v>
      </c>
      <c r="G211" s="196" t="s">
        <v>191</v>
      </c>
      <c r="H211" s="197">
        <v>24</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184</v>
      </c>
      <c r="AT211" s="205" t="s">
        <v>180</v>
      </c>
      <c r="AU211" s="205" t="s">
        <v>87</v>
      </c>
      <c r="AY211" s="18" t="s">
        <v>177</v>
      </c>
      <c r="BE211" s="206">
        <f t="shared" si="24"/>
        <v>0</v>
      </c>
      <c r="BF211" s="206">
        <f t="shared" si="25"/>
        <v>0</v>
      </c>
      <c r="BG211" s="206">
        <f t="shared" si="26"/>
        <v>0</v>
      </c>
      <c r="BH211" s="206">
        <f t="shared" si="27"/>
        <v>0</v>
      </c>
      <c r="BI211" s="206">
        <f t="shared" si="28"/>
        <v>0</v>
      </c>
      <c r="BJ211" s="18" t="s">
        <v>87</v>
      </c>
      <c r="BK211" s="206">
        <f t="shared" si="29"/>
        <v>0</v>
      </c>
      <c r="BL211" s="18" t="s">
        <v>184</v>
      </c>
      <c r="BM211" s="205" t="s">
        <v>4217</v>
      </c>
    </row>
    <row r="212" spans="1:65" s="2" customFormat="1" ht="16.5" customHeight="1">
      <c r="A212" s="35"/>
      <c r="B212" s="36"/>
      <c r="C212" s="193" t="s">
        <v>512</v>
      </c>
      <c r="D212" s="193" t="s">
        <v>180</v>
      </c>
      <c r="E212" s="194" t="s">
        <v>4218</v>
      </c>
      <c r="F212" s="195" t="s">
        <v>4219</v>
      </c>
      <c r="G212" s="196" t="s">
        <v>191</v>
      </c>
      <c r="H212" s="197">
        <v>48</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184</v>
      </c>
      <c r="AT212" s="205" t="s">
        <v>180</v>
      </c>
      <c r="AU212" s="205" t="s">
        <v>87</v>
      </c>
      <c r="AY212" s="18" t="s">
        <v>177</v>
      </c>
      <c r="BE212" s="206">
        <f t="shared" si="24"/>
        <v>0</v>
      </c>
      <c r="BF212" s="206">
        <f t="shared" si="25"/>
        <v>0</v>
      </c>
      <c r="BG212" s="206">
        <f t="shared" si="26"/>
        <v>0</v>
      </c>
      <c r="BH212" s="206">
        <f t="shared" si="27"/>
        <v>0</v>
      </c>
      <c r="BI212" s="206">
        <f t="shared" si="28"/>
        <v>0</v>
      </c>
      <c r="BJ212" s="18" t="s">
        <v>87</v>
      </c>
      <c r="BK212" s="206">
        <f t="shared" si="29"/>
        <v>0</v>
      </c>
      <c r="BL212" s="18" t="s">
        <v>184</v>
      </c>
      <c r="BM212" s="205" t="s">
        <v>4220</v>
      </c>
    </row>
    <row r="213" spans="1:65" s="2" customFormat="1" ht="16.5" customHeight="1">
      <c r="A213" s="35"/>
      <c r="B213" s="36"/>
      <c r="C213" s="193" t="s">
        <v>516</v>
      </c>
      <c r="D213" s="193" t="s">
        <v>180</v>
      </c>
      <c r="E213" s="194" t="s">
        <v>4221</v>
      </c>
      <c r="F213" s="195" t="s">
        <v>4222</v>
      </c>
      <c r="G213" s="196" t="s">
        <v>251</v>
      </c>
      <c r="H213" s="197">
        <v>80</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184</v>
      </c>
      <c r="AT213" s="205" t="s">
        <v>180</v>
      </c>
      <c r="AU213" s="205" t="s">
        <v>87</v>
      </c>
      <c r="AY213" s="18" t="s">
        <v>177</v>
      </c>
      <c r="BE213" s="206">
        <f t="shared" si="24"/>
        <v>0</v>
      </c>
      <c r="BF213" s="206">
        <f t="shared" si="25"/>
        <v>0</v>
      </c>
      <c r="BG213" s="206">
        <f t="shared" si="26"/>
        <v>0</v>
      </c>
      <c r="BH213" s="206">
        <f t="shared" si="27"/>
        <v>0</v>
      </c>
      <c r="BI213" s="206">
        <f t="shared" si="28"/>
        <v>0</v>
      </c>
      <c r="BJ213" s="18" t="s">
        <v>87</v>
      </c>
      <c r="BK213" s="206">
        <f t="shared" si="29"/>
        <v>0</v>
      </c>
      <c r="BL213" s="18" t="s">
        <v>184</v>
      </c>
      <c r="BM213" s="205" t="s">
        <v>4223</v>
      </c>
    </row>
    <row r="214" spans="1:65" s="2" customFormat="1" ht="16.5" customHeight="1">
      <c r="A214" s="35"/>
      <c r="B214" s="36"/>
      <c r="C214" s="193" t="s">
        <v>520</v>
      </c>
      <c r="D214" s="193" t="s">
        <v>180</v>
      </c>
      <c r="E214" s="194" t="s">
        <v>4224</v>
      </c>
      <c r="F214" s="195" t="s">
        <v>4225</v>
      </c>
      <c r="G214" s="196" t="s">
        <v>191</v>
      </c>
      <c r="H214" s="197">
        <v>8</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184</v>
      </c>
      <c r="AT214" s="205" t="s">
        <v>180</v>
      </c>
      <c r="AU214" s="205" t="s">
        <v>87</v>
      </c>
      <c r="AY214" s="18" t="s">
        <v>177</v>
      </c>
      <c r="BE214" s="206">
        <f t="shared" si="24"/>
        <v>0</v>
      </c>
      <c r="BF214" s="206">
        <f t="shared" si="25"/>
        <v>0</v>
      </c>
      <c r="BG214" s="206">
        <f t="shared" si="26"/>
        <v>0</v>
      </c>
      <c r="BH214" s="206">
        <f t="shared" si="27"/>
        <v>0</v>
      </c>
      <c r="BI214" s="206">
        <f t="shared" si="28"/>
        <v>0</v>
      </c>
      <c r="BJ214" s="18" t="s">
        <v>87</v>
      </c>
      <c r="BK214" s="206">
        <f t="shared" si="29"/>
        <v>0</v>
      </c>
      <c r="BL214" s="18" t="s">
        <v>184</v>
      </c>
      <c r="BM214" s="205" t="s">
        <v>4226</v>
      </c>
    </row>
    <row r="215" spans="1:65" s="2" customFormat="1" ht="16.5" customHeight="1">
      <c r="A215" s="35"/>
      <c r="B215" s="36"/>
      <c r="C215" s="193" t="s">
        <v>524</v>
      </c>
      <c r="D215" s="193" t="s">
        <v>180</v>
      </c>
      <c r="E215" s="194" t="s">
        <v>4227</v>
      </c>
      <c r="F215" s="195" t="s">
        <v>4228</v>
      </c>
      <c r="G215" s="196" t="s">
        <v>191</v>
      </c>
      <c r="H215" s="197">
        <v>2</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184</v>
      </c>
      <c r="AT215" s="205" t="s">
        <v>180</v>
      </c>
      <c r="AU215" s="205" t="s">
        <v>87</v>
      </c>
      <c r="AY215" s="18" t="s">
        <v>177</v>
      </c>
      <c r="BE215" s="206">
        <f t="shared" si="24"/>
        <v>0</v>
      </c>
      <c r="BF215" s="206">
        <f t="shared" si="25"/>
        <v>0</v>
      </c>
      <c r="BG215" s="206">
        <f t="shared" si="26"/>
        <v>0</v>
      </c>
      <c r="BH215" s="206">
        <f t="shared" si="27"/>
        <v>0</v>
      </c>
      <c r="BI215" s="206">
        <f t="shared" si="28"/>
        <v>0</v>
      </c>
      <c r="BJ215" s="18" t="s">
        <v>87</v>
      </c>
      <c r="BK215" s="206">
        <f t="shared" si="29"/>
        <v>0</v>
      </c>
      <c r="BL215" s="18" t="s">
        <v>184</v>
      </c>
      <c r="BM215" s="205" t="s">
        <v>4229</v>
      </c>
    </row>
    <row r="216" spans="1:65" s="2" customFormat="1" ht="16.5" customHeight="1">
      <c r="A216" s="35"/>
      <c r="B216" s="36"/>
      <c r="C216" s="193" t="s">
        <v>528</v>
      </c>
      <c r="D216" s="193" t="s">
        <v>180</v>
      </c>
      <c r="E216" s="194" t="s">
        <v>4230</v>
      </c>
      <c r="F216" s="195" t="s">
        <v>4231</v>
      </c>
      <c r="G216" s="196" t="s">
        <v>191</v>
      </c>
      <c r="H216" s="197">
        <v>8</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184</v>
      </c>
      <c r="AT216" s="205" t="s">
        <v>180</v>
      </c>
      <c r="AU216" s="205" t="s">
        <v>87</v>
      </c>
      <c r="AY216" s="18" t="s">
        <v>177</v>
      </c>
      <c r="BE216" s="206">
        <f t="shared" si="24"/>
        <v>0</v>
      </c>
      <c r="BF216" s="206">
        <f t="shared" si="25"/>
        <v>0</v>
      </c>
      <c r="BG216" s="206">
        <f t="shared" si="26"/>
        <v>0</v>
      </c>
      <c r="BH216" s="206">
        <f t="shared" si="27"/>
        <v>0</v>
      </c>
      <c r="BI216" s="206">
        <f t="shared" si="28"/>
        <v>0</v>
      </c>
      <c r="BJ216" s="18" t="s">
        <v>87</v>
      </c>
      <c r="BK216" s="206">
        <f t="shared" si="29"/>
        <v>0</v>
      </c>
      <c r="BL216" s="18" t="s">
        <v>184</v>
      </c>
      <c r="BM216" s="205" t="s">
        <v>4232</v>
      </c>
    </row>
    <row r="217" spans="1:65" s="2" customFormat="1" ht="21.75" customHeight="1">
      <c r="A217" s="35"/>
      <c r="B217" s="36"/>
      <c r="C217" s="193" t="s">
        <v>533</v>
      </c>
      <c r="D217" s="193" t="s">
        <v>180</v>
      </c>
      <c r="E217" s="194" t="s">
        <v>4233</v>
      </c>
      <c r="F217" s="195" t="s">
        <v>4234</v>
      </c>
      <c r="G217" s="196" t="s">
        <v>191</v>
      </c>
      <c r="H217" s="197">
        <v>8</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184</v>
      </c>
      <c r="AT217" s="205" t="s">
        <v>180</v>
      </c>
      <c r="AU217" s="205" t="s">
        <v>87</v>
      </c>
      <c r="AY217" s="18" t="s">
        <v>177</v>
      </c>
      <c r="BE217" s="206">
        <f t="shared" si="24"/>
        <v>0</v>
      </c>
      <c r="BF217" s="206">
        <f t="shared" si="25"/>
        <v>0</v>
      </c>
      <c r="BG217" s="206">
        <f t="shared" si="26"/>
        <v>0</v>
      </c>
      <c r="BH217" s="206">
        <f t="shared" si="27"/>
        <v>0</v>
      </c>
      <c r="BI217" s="206">
        <f t="shared" si="28"/>
        <v>0</v>
      </c>
      <c r="BJ217" s="18" t="s">
        <v>87</v>
      </c>
      <c r="BK217" s="206">
        <f t="shared" si="29"/>
        <v>0</v>
      </c>
      <c r="BL217" s="18" t="s">
        <v>184</v>
      </c>
      <c r="BM217" s="205" t="s">
        <v>4235</v>
      </c>
    </row>
    <row r="218" spans="1:65" s="2" customFormat="1" ht="16.5" customHeight="1">
      <c r="A218" s="35"/>
      <c r="B218" s="36"/>
      <c r="C218" s="193" t="s">
        <v>539</v>
      </c>
      <c r="D218" s="193" t="s">
        <v>180</v>
      </c>
      <c r="E218" s="194" t="s">
        <v>4236</v>
      </c>
      <c r="F218" s="195" t="s">
        <v>4237</v>
      </c>
      <c r="G218" s="196" t="s">
        <v>191</v>
      </c>
      <c r="H218" s="197">
        <v>1</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184</v>
      </c>
      <c r="AT218" s="205" t="s">
        <v>180</v>
      </c>
      <c r="AU218" s="205" t="s">
        <v>87</v>
      </c>
      <c r="AY218" s="18" t="s">
        <v>177</v>
      </c>
      <c r="BE218" s="206">
        <f t="shared" si="24"/>
        <v>0</v>
      </c>
      <c r="BF218" s="206">
        <f t="shared" si="25"/>
        <v>0</v>
      </c>
      <c r="BG218" s="206">
        <f t="shared" si="26"/>
        <v>0</v>
      </c>
      <c r="BH218" s="206">
        <f t="shared" si="27"/>
        <v>0</v>
      </c>
      <c r="BI218" s="206">
        <f t="shared" si="28"/>
        <v>0</v>
      </c>
      <c r="BJ218" s="18" t="s">
        <v>87</v>
      </c>
      <c r="BK218" s="206">
        <f t="shared" si="29"/>
        <v>0</v>
      </c>
      <c r="BL218" s="18" t="s">
        <v>184</v>
      </c>
      <c r="BM218" s="205" t="s">
        <v>4238</v>
      </c>
    </row>
    <row r="219" spans="1:65" s="2" customFormat="1" ht="16.5" customHeight="1">
      <c r="A219" s="35"/>
      <c r="B219" s="36"/>
      <c r="C219" s="193" t="s">
        <v>543</v>
      </c>
      <c r="D219" s="193" t="s">
        <v>180</v>
      </c>
      <c r="E219" s="194" t="s">
        <v>4239</v>
      </c>
      <c r="F219" s="195" t="s">
        <v>4240</v>
      </c>
      <c r="G219" s="196" t="s">
        <v>191</v>
      </c>
      <c r="H219" s="197">
        <v>36</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184</v>
      </c>
      <c r="AT219" s="205" t="s">
        <v>180</v>
      </c>
      <c r="AU219" s="205" t="s">
        <v>87</v>
      </c>
      <c r="AY219" s="18" t="s">
        <v>177</v>
      </c>
      <c r="BE219" s="206">
        <f t="shared" si="24"/>
        <v>0</v>
      </c>
      <c r="BF219" s="206">
        <f t="shared" si="25"/>
        <v>0</v>
      </c>
      <c r="BG219" s="206">
        <f t="shared" si="26"/>
        <v>0</v>
      </c>
      <c r="BH219" s="206">
        <f t="shared" si="27"/>
        <v>0</v>
      </c>
      <c r="BI219" s="206">
        <f t="shared" si="28"/>
        <v>0</v>
      </c>
      <c r="BJ219" s="18" t="s">
        <v>87</v>
      </c>
      <c r="BK219" s="206">
        <f t="shared" si="29"/>
        <v>0</v>
      </c>
      <c r="BL219" s="18" t="s">
        <v>184</v>
      </c>
      <c r="BM219" s="205" t="s">
        <v>4241</v>
      </c>
    </row>
    <row r="220" spans="1:65" s="2" customFormat="1" ht="24.2" customHeight="1">
      <c r="A220" s="35"/>
      <c r="B220" s="36"/>
      <c r="C220" s="193" t="s">
        <v>547</v>
      </c>
      <c r="D220" s="193" t="s">
        <v>180</v>
      </c>
      <c r="E220" s="194" t="s">
        <v>4242</v>
      </c>
      <c r="F220" s="195" t="s">
        <v>4243</v>
      </c>
      <c r="G220" s="196" t="s">
        <v>191</v>
      </c>
      <c r="H220" s="197">
        <v>6</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184</v>
      </c>
      <c r="AT220" s="205" t="s">
        <v>180</v>
      </c>
      <c r="AU220" s="205" t="s">
        <v>87</v>
      </c>
      <c r="AY220" s="18" t="s">
        <v>177</v>
      </c>
      <c r="BE220" s="206">
        <f t="shared" si="24"/>
        <v>0</v>
      </c>
      <c r="BF220" s="206">
        <f t="shared" si="25"/>
        <v>0</v>
      </c>
      <c r="BG220" s="206">
        <f t="shared" si="26"/>
        <v>0</v>
      </c>
      <c r="BH220" s="206">
        <f t="shared" si="27"/>
        <v>0</v>
      </c>
      <c r="BI220" s="206">
        <f t="shared" si="28"/>
        <v>0</v>
      </c>
      <c r="BJ220" s="18" t="s">
        <v>87</v>
      </c>
      <c r="BK220" s="206">
        <f t="shared" si="29"/>
        <v>0</v>
      </c>
      <c r="BL220" s="18" t="s">
        <v>184</v>
      </c>
      <c r="BM220" s="205" t="s">
        <v>4244</v>
      </c>
    </row>
    <row r="221" spans="1:65" s="2" customFormat="1" ht="16.5" customHeight="1">
      <c r="A221" s="35"/>
      <c r="B221" s="36"/>
      <c r="C221" s="193" t="s">
        <v>554</v>
      </c>
      <c r="D221" s="193" t="s">
        <v>180</v>
      </c>
      <c r="E221" s="194" t="s">
        <v>4245</v>
      </c>
      <c r="F221" s="195" t="s">
        <v>4246</v>
      </c>
      <c r="G221" s="196" t="s">
        <v>251</v>
      </c>
      <c r="H221" s="197">
        <v>220</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184</v>
      </c>
      <c r="AT221" s="205" t="s">
        <v>180</v>
      </c>
      <c r="AU221" s="205" t="s">
        <v>87</v>
      </c>
      <c r="AY221" s="18" t="s">
        <v>177</v>
      </c>
      <c r="BE221" s="206">
        <f t="shared" si="24"/>
        <v>0</v>
      </c>
      <c r="BF221" s="206">
        <f t="shared" si="25"/>
        <v>0</v>
      </c>
      <c r="BG221" s="206">
        <f t="shared" si="26"/>
        <v>0</v>
      </c>
      <c r="BH221" s="206">
        <f t="shared" si="27"/>
        <v>0</v>
      </c>
      <c r="BI221" s="206">
        <f t="shared" si="28"/>
        <v>0</v>
      </c>
      <c r="BJ221" s="18" t="s">
        <v>87</v>
      </c>
      <c r="BK221" s="206">
        <f t="shared" si="29"/>
        <v>0</v>
      </c>
      <c r="BL221" s="18" t="s">
        <v>184</v>
      </c>
      <c r="BM221" s="205" t="s">
        <v>4247</v>
      </c>
    </row>
    <row r="222" spans="1:65" s="2" customFormat="1" ht="16.5" customHeight="1">
      <c r="A222" s="35"/>
      <c r="B222" s="36"/>
      <c r="C222" s="193" t="s">
        <v>559</v>
      </c>
      <c r="D222" s="193" t="s">
        <v>180</v>
      </c>
      <c r="E222" s="194" t="s">
        <v>4248</v>
      </c>
      <c r="F222" s="195" t="s">
        <v>4249</v>
      </c>
      <c r="G222" s="196" t="s">
        <v>251</v>
      </c>
      <c r="H222" s="197">
        <v>162</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184</v>
      </c>
      <c r="AT222" s="205" t="s">
        <v>180</v>
      </c>
      <c r="AU222" s="205" t="s">
        <v>87</v>
      </c>
      <c r="AY222" s="18" t="s">
        <v>177</v>
      </c>
      <c r="BE222" s="206">
        <f t="shared" si="24"/>
        <v>0</v>
      </c>
      <c r="BF222" s="206">
        <f t="shared" si="25"/>
        <v>0</v>
      </c>
      <c r="BG222" s="206">
        <f t="shared" si="26"/>
        <v>0</v>
      </c>
      <c r="BH222" s="206">
        <f t="shared" si="27"/>
        <v>0</v>
      </c>
      <c r="BI222" s="206">
        <f t="shared" si="28"/>
        <v>0</v>
      </c>
      <c r="BJ222" s="18" t="s">
        <v>87</v>
      </c>
      <c r="BK222" s="206">
        <f t="shared" si="29"/>
        <v>0</v>
      </c>
      <c r="BL222" s="18" t="s">
        <v>184</v>
      </c>
      <c r="BM222" s="205" t="s">
        <v>4250</v>
      </c>
    </row>
    <row r="223" spans="1:65" s="2" customFormat="1" ht="16.5" customHeight="1">
      <c r="A223" s="35"/>
      <c r="B223" s="36"/>
      <c r="C223" s="193" t="s">
        <v>563</v>
      </c>
      <c r="D223" s="193" t="s">
        <v>180</v>
      </c>
      <c r="E223" s="194" t="s">
        <v>4251</v>
      </c>
      <c r="F223" s="195" t="s">
        <v>4139</v>
      </c>
      <c r="G223" s="196" t="s">
        <v>251</v>
      </c>
      <c r="H223" s="197">
        <v>960</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184</v>
      </c>
      <c r="AT223" s="205" t="s">
        <v>180</v>
      </c>
      <c r="AU223" s="205" t="s">
        <v>87</v>
      </c>
      <c r="AY223" s="18" t="s">
        <v>177</v>
      </c>
      <c r="BE223" s="206">
        <f t="shared" si="24"/>
        <v>0</v>
      </c>
      <c r="BF223" s="206">
        <f t="shared" si="25"/>
        <v>0</v>
      </c>
      <c r="BG223" s="206">
        <f t="shared" si="26"/>
        <v>0</v>
      </c>
      <c r="BH223" s="206">
        <f t="shared" si="27"/>
        <v>0</v>
      </c>
      <c r="BI223" s="206">
        <f t="shared" si="28"/>
        <v>0</v>
      </c>
      <c r="BJ223" s="18" t="s">
        <v>87</v>
      </c>
      <c r="BK223" s="206">
        <f t="shared" si="29"/>
        <v>0</v>
      </c>
      <c r="BL223" s="18" t="s">
        <v>184</v>
      </c>
      <c r="BM223" s="205" t="s">
        <v>4252</v>
      </c>
    </row>
    <row r="224" spans="1:65" s="2" customFormat="1" ht="16.5" customHeight="1">
      <c r="A224" s="35"/>
      <c r="B224" s="36"/>
      <c r="C224" s="193" t="s">
        <v>569</v>
      </c>
      <c r="D224" s="193" t="s">
        <v>180</v>
      </c>
      <c r="E224" s="194" t="s">
        <v>4253</v>
      </c>
      <c r="F224" s="195" t="s">
        <v>4142</v>
      </c>
      <c r="G224" s="196" t="s">
        <v>251</v>
      </c>
      <c r="H224" s="197">
        <v>22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184</v>
      </c>
      <c r="AT224" s="205" t="s">
        <v>180</v>
      </c>
      <c r="AU224" s="205" t="s">
        <v>87</v>
      </c>
      <c r="AY224" s="18" t="s">
        <v>177</v>
      </c>
      <c r="BE224" s="206">
        <f t="shared" si="24"/>
        <v>0</v>
      </c>
      <c r="BF224" s="206">
        <f t="shared" si="25"/>
        <v>0</v>
      </c>
      <c r="BG224" s="206">
        <f t="shared" si="26"/>
        <v>0</v>
      </c>
      <c r="BH224" s="206">
        <f t="shared" si="27"/>
        <v>0</v>
      </c>
      <c r="BI224" s="206">
        <f t="shared" si="28"/>
        <v>0</v>
      </c>
      <c r="BJ224" s="18" t="s">
        <v>87</v>
      </c>
      <c r="BK224" s="206">
        <f t="shared" si="29"/>
        <v>0</v>
      </c>
      <c r="BL224" s="18" t="s">
        <v>184</v>
      </c>
      <c r="BM224" s="205" t="s">
        <v>4254</v>
      </c>
    </row>
    <row r="225" spans="1:65" s="2" customFormat="1" ht="16.5" customHeight="1">
      <c r="A225" s="35"/>
      <c r="B225" s="36"/>
      <c r="C225" s="193" t="s">
        <v>576</v>
      </c>
      <c r="D225" s="193" t="s">
        <v>180</v>
      </c>
      <c r="E225" s="194" t="s">
        <v>4255</v>
      </c>
      <c r="F225" s="195" t="s">
        <v>4145</v>
      </c>
      <c r="G225" s="196" t="s">
        <v>191</v>
      </c>
      <c r="H225" s="197">
        <v>4</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184</v>
      </c>
      <c r="AT225" s="205" t="s">
        <v>180</v>
      </c>
      <c r="AU225" s="205" t="s">
        <v>87</v>
      </c>
      <c r="AY225" s="18" t="s">
        <v>177</v>
      </c>
      <c r="BE225" s="206">
        <f t="shared" si="24"/>
        <v>0</v>
      </c>
      <c r="BF225" s="206">
        <f t="shared" si="25"/>
        <v>0</v>
      </c>
      <c r="BG225" s="206">
        <f t="shared" si="26"/>
        <v>0</v>
      </c>
      <c r="BH225" s="206">
        <f t="shared" si="27"/>
        <v>0</v>
      </c>
      <c r="BI225" s="206">
        <f t="shared" si="28"/>
        <v>0</v>
      </c>
      <c r="BJ225" s="18" t="s">
        <v>87</v>
      </c>
      <c r="BK225" s="206">
        <f t="shared" si="29"/>
        <v>0</v>
      </c>
      <c r="BL225" s="18" t="s">
        <v>184</v>
      </c>
      <c r="BM225" s="205" t="s">
        <v>4256</v>
      </c>
    </row>
    <row r="226" spans="1:65" s="2" customFormat="1" ht="16.5" customHeight="1">
      <c r="A226" s="35"/>
      <c r="B226" s="36"/>
      <c r="C226" s="193" t="s">
        <v>581</v>
      </c>
      <c r="D226" s="193" t="s">
        <v>180</v>
      </c>
      <c r="E226" s="194" t="s">
        <v>4257</v>
      </c>
      <c r="F226" s="195" t="s">
        <v>4148</v>
      </c>
      <c r="G226" s="196" t="s">
        <v>191</v>
      </c>
      <c r="H226" s="197">
        <v>1</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184</v>
      </c>
      <c r="AT226" s="205" t="s">
        <v>180</v>
      </c>
      <c r="AU226" s="205" t="s">
        <v>87</v>
      </c>
      <c r="AY226" s="18" t="s">
        <v>177</v>
      </c>
      <c r="BE226" s="206">
        <f t="shared" si="24"/>
        <v>0</v>
      </c>
      <c r="BF226" s="206">
        <f t="shared" si="25"/>
        <v>0</v>
      </c>
      <c r="BG226" s="206">
        <f t="shared" si="26"/>
        <v>0</v>
      </c>
      <c r="BH226" s="206">
        <f t="shared" si="27"/>
        <v>0</v>
      </c>
      <c r="BI226" s="206">
        <f t="shared" si="28"/>
        <v>0</v>
      </c>
      <c r="BJ226" s="18" t="s">
        <v>87</v>
      </c>
      <c r="BK226" s="206">
        <f t="shared" si="29"/>
        <v>0</v>
      </c>
      <c r="BL226" s="18" t="s">
        <v>184</v>
      </c>
      <c r="BM226" s="205" t="s">
        <v>4258</v>
      </c>
    </row>
    <row r="227" spans="1:65" s="2" customFormat="1" ht="16.5" customHeight="1">
      <c r="A227" s="35"/>
      <c r="B227" s="36"/>
      <c r="C227" s="193" t="s">
        <v>586</v>
      </c>
      <c r="D227" s="193" t="s">
        <v>180</v>
      </c>
      <c r="E227" s="194" t="s">
        <v>4259</v>
      </c>
      <c r="F227" s="195" t="s">
        <v>4151</v>
      </c>
      <c r="G227" s="196" t="s">
        <v>191</v>
      </c>
      <c r="H227" s="197">
        <v>4</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184</v>
      </c>
      <c r="AT227" s="205" t="s">
        <v>180</v>
      </c>
      <c r="AU227" s="205" t="s">
        <v>87</v>
      </c>
      <c r="AY227" s="18" t="s">
        <v>177</v>
      </c>
      <c r="BE227" s="206">
        <f t="shared" si="24"/>
        <v>0</v>
      </c>
      <c r="BF227" s="206">
        <f t="shared" si="25"/>
        <v>0</v>
      </c>
      <c r="BG227" s="206">
        <f t="shared" si="26"/>
        <v>0</v>
      </c>
      <c r="BH227" s="206">
        <f t="shared" si="27"/>
        <v>0</v>
      </c>
      <c r="BI227" s="206">
        <f t="shared" si="28"/>
        <v>0</v>
      </c>
      <c r="BJ227" s="18" t="s">
        <v>87</v>
      </c>
      <c r="BK227" s="206">
        <f t="shared" si="29"/>
        <v>0</v>
      </c>
      <c r="BL227" s="18" t="s">
        <v>184</v>
      </c>
      <c r="BM227" s="205" t="s">
        <v>4260</v>
      </c>
    </row>
    <row r="228" spans="1:65" s="2" customFormat="1" ht="16.5" customHeight="1">
      <c r="A228" s="35"/>
      <c r="B228" s="36"/>
      <c r="C228" s="193" t="s">
        <v>591</v>
      </c>
      <c r="D228" s="193" t="s">
        <v>180</v>
      </c>
      <c r="E228" s="194" t="s">
        <v>4261</v>
      </c>
      <c r="F228" s="195" t="s">
        <v>4154</v>
      </c>
      <c r="G228" s="196" t="s">
        <v>191</v>
      </c>
      <c r="H228" s="197">
        <v>32</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184</v>
      </c>
      <c r="AT228" s="205" t="s">
        <v>180</v>
      </c>
      <c r="AU228" s="205" t="s">
        <v>87</v>
      </c>
      <c r="AY228" s="18" t="s">
        <v>177</v>
      </c>
      <c r="BE228" s="206">
        <f t="shared" si="24"/>
        <v>0</v>
      </c>
      <c r="BF228" s="206">
        <f t="shared" si="25"/>
        <v>0</v>
      </c>
      <c r="BG228" s="206">
        <f t="shared" si="26"/>
        <v>0</v>
      </c>
      <c r="BH228" s="206">
        <f t="shared" si="27"/>
        <v>0</v>
      </c>
      <c r="BI228" s="206">
        <f t="shared" si="28"/>
        <v>0</v>
      </c>
      <c r="BJ228" s="18" t="s">
        <v>87</v>
      </c>
      <c r="BK228" s="206">
        <f t="shared" si="29"/>
        <v>0</v>
      </c>
      <c r="BL228" s="18" t="s">
        <v>184</v>
      </c>
      <c r="BM228" s="205" t="s">
        <v>4262</v>
      </c>
    </row>
    <row r="229" spans="1:65" s="2" customFormat="1" ht="16.5" customHeight="1">
      <c r="A229" s="35"/>
      <c r="B229" s="36"/>
      <c r="C229" s="193" t="s">
        <v>595</v>
      </c>
      <c r="D229" s="193" t="s">
        <v>180</v>
      </c>
      <c r="E229" s="194" t="s">
        <v>4263</v>
      </c>
      <c r="F229" s="195" t="s">
        <v>4264</v>
      </c>
      <c r="G229" s="196" t="s">
        <v>251</v>
      </c>
      <c r="H229" s="197">
        <v>826</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184</v>
      </c>
      <c r="AT229" s="205" t="s">
        <v>180</v>
      </c>
      <c r="AU229" s="205" t="s">
        <v>87</v>
      </c>
      <c r="AY229" s="18" t="s">
        <v>177</v>
      </c>
      <c r="BE229" s="206">
        <f t="shared" si="24"/>
        <v>0</v>
      </c>
      <c r="BF229" s="206">
        <f t="shared" si="25"/>
        <v>0</v>
      </c>
      <c r="BG229" s="206">
        <f t="shared" si="26"/>
        <v>0</v>
      </c>
      <c r="BH229" s="206">
        <f t="shared" si="27"/>
        <v>0</v>
      </c>
      <c r="BI229" s="206">
        <f t="shared" si="28"/>
        <v>0</v>
      </c>
      <c r="BJ229" s="18" t="s">
        <v>87</v>
      </c>
      <c r="BK229" s="206">
        <f t="shared" si="29"/>
        <v>0</v>
      </c>
      <c r="BL229" s="18" t="s">
        <v>184</v>
      </c>
      <c r="BM229" s="205" t="s">
        <v>4265</v>
      </c>
    </row>
    <row r="230" spans="1:65" s="2" customFormat="1" ht="16.5" customHeight="1">
      <c r="A230" s="35"/>
      <c r="B230" s="36"/>
      <c r="C230" s="193" t="s">
        <v>599</v>
      </c>
      <c r="D230" s="193" t="s">
        <v>180</v>
      </c>
      <c r="E230" s="194" t="s">
        <v>4266</v>
      </c>
      <c r="F230" s="195" t="s">
        <v>4267</v>
      </c>
      <c r="G230" s="196" t="s">
        <v>251</v>
      </c>
      <c r="H230" s="197">
        <v>80</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184</v>
      </c>
      <c r="AT230" s="205" t="s">
        <v>180</v>
      </c>
      <c r="AU230" s="205" t="s">
        <v>87</v>
      </c>
      <c r="AY230" s="18" t="s">
        <v>177</v>
      </c>
      <c r="BE230" s="206">
        <f t="shared" si="24"/>
        <v>0</v>
      </c>
      <c r="BF230" s="206">
        <f t="shared" si="25"/>
        <v>0</v>
      </c>
      <c r="BG230" s="206">
        <f t="shared" si="26"/>
        <v>0</v>
      </c>
      <c r="BH230" s="206">
        <f t="shared" si="27"/>
        <v>0</v>
      </c>
      <c r="BI230" s="206">
        <f t="shared" si="28"/>
        <v>0</v>
      </c>
      <c r="BJ230" s="18" t="s">
        <v>87</v>
      </c>
      <c r="BK230" s="206">
        <f t="shared" si="29"/>
        <v>0</v>
      </c>
      <c r="BL230" s="18" t="s">
        <v>184</v>
      </c>
      <c r="BM230" s="205" t="s">
        <v>4268</v>
      </c>
    </row>
    <row r="231" spans="1:65" s="2" customFormat="1" ht="16.5" customHeight="1">
      <c r="A231" s="35"/>
      <c r="B231" s="36"/>
      <c r="C231" s="193" t="s">
        <v>604</v>
      </c>
      <c r="D231" s="193" t="s">
        <v>180</v>
      </c>
      <c r="E231" s="194" t="s">
        <v>4269</v>
      </c>
      <c r="F231" s="195" t="s">
        <v>4157</v>
      </c>
      <c r="G231" s="196" t="s">
        <v>191</v>
      </c>
      <c r="H231" s="197">
        <v>8</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184</v>
      </c>
      <c r="AT231" s="205" t="s">
        <v>180</v>
      </c>
      <c r="AU231" s="205" t="s">
        <v>87</v>
      </c>
      <c r="AY231" s="18" t="s">
        <v>177</v>
      </c>
      <c r="BE231" s="206">
        <f t="shared" si="24"/>
        <v>0</v>
      </c>
      <c r="BF231" s="206">
        <f t="shared" si="25"/>
        <v>0</v>
      </c>
      <c r="BG231" s="206">
        <f t="shared" si="26"/>
        <v>0</v>
      </c>
      <c r="BH231" s="206">
        <f t="shared" si="27"/>
        <v>0</v>
      </c>
      <c r="BI231" s="206">
        <f t="shared" si="28"/>
        <v>0</v>
      </c>
      <c r="BJ231" s="18" t="s">
        <v>87</v>
      </c>
      <c r="BK231" s="206">
        <f t="shared" si="29"/>
        <v>0</v>
      </c>
      <c r="BL231" s="18" t="s">
        <v>184</v>
      </c>
      <c r="BM231" s="205" t="s">
        <v>4270</v>
      </c>
    </row>
    <row r="232" spans="1:65" s="2" customFormat="1" ht="16.5" customHeight="1">
      <c r="A232" s="35"/>
      <c r="B232" s="36"/>
      <c r="C232" s="193" t="s">
        <v>608</v>
      </c>
      <c r="D232" s="193" t="s">
        <v>180</v>
      </c>
      <c r="E232" s="194" t="s">
        <v>4271</v>
      </c>
      <c r="F232" s="195" t="s">
        <v>4272</v>
      </c>
      <c r="G232" s="196" t="s">
        <v>191</v>
      </c>
      <c r="H232" s="197">
        <v>36</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184</v>
      </c>
      <c r="AT232" s="205" t="s">
        <v>180</v>
      </c>
      <c r="AU232" s="205" t="s">
        <v>87</v>
      </c>
      <c r="AY232" s="18" t="s">
        <v>177</v>
      </c>
      <c r="BE232" s="206">
        <f t="shared" si="24"/>
        <v>0</v>
      </c>
      <c r="BF232" s="206">
        <f t="shared" si="25"/>
        <v>0</v>
      </c>
      <c r="BG232" s="206">
        <f t="shared" si="26"/>
        <v>0</v>
      </c>
      <c r="BH232" s="206">
        <f t="shared" si="27"/>
        <v>0</v>
      </c>
      <c r="BI232" s="206">
        <f t="shared" si="28"/>
        <v>0</v>
      </c>
      <c r="BJ232" s="18" t="s">
        <v>87</v>
      </c>
      <c r="BK232" s="206">
        <f t="shared" si="29"/>
        <v>0</v>
      </c>
      <c r="BL232" s="18" t="s">
        <v>184</v>
      </c>
      <c r="BM232" s="205" t="s">
        <v>4273</v>
      </c>
    </row>
    <row r="233" spans="1:65" s="2" customFormat="1" ht="16.5" customHeight="1">
      <c r="A233" s="35"/>
      <c r="B233" s="36"/>
      <c r="C233" s="193" t="s">
        <v>613</v>
      </c>
      <c r="D233" s="193" t="s">
        <v>180</v>
      </c>
      <c r="E233" s="194" t="s">
        <v>4274</v>
      </c>
      <c r="F233" s="195" t="s">
        <v>4275</v>
      </c>
      <c r="G233" s="196" t="s">
        <v>191</v>
      </c>
      <c r="H233" s="197">
        <v>22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184</v>
      </c>
      <c r="AT233" s="205" t="s">
        <v>180</v>
      </c>
      <c r="AU233" s="205" t="s">
        <v>87</v>
      </c>
      <c r="AY233" s="18" t="s">
        <v>177</v>
      </c>
      <c r="BE233" s="206">
        <f t="shared" si="24"/>
        <v>0</v>
      </c>
      <c r="BF233" s="206">
        <f t="shared" si="25"/>
        <v>0</v>
      </c>
      <c r="BG233" s="206">
        <f t="shared" si="26"/>
        <v>0</v>
      </c>
      <c r="BH233" s="206">
        <f t="shared" si="27"/>
        <v>0</v>
      </c>
      <c r="BI233" s="206">
        <f t="shared" si="28"/>
        <v>0</v>
      </c>
      <c r="BJ233" s="18" t="s">
        <v>87</v>
      </c>
      <c r="BK233" s="206">
        <f t="shared" si="29"/>
        <v>0</v>
      </c>
      <c r="BL233" s="18" t="s">
        <v>184</v>
      </c>
      <c r="BM233" s="205" t="s">
        <v>4276</v>
      </c>
    </row>
    <row r="234" spans="1:65" s="2" customFormat="1" ht="16.5" customHeight="1">
      <c r="A234" s="35"/>
      <c r="B234" s="36"/>
      <c r="C234" s="193" t="s">
        <v>617</v>
      </c>
      <c r="D234" s="193" t="s">
        <v>180</v>
      </c>
      <c r="E234" s="194" t="s">
        <v>4277</v>
      </c>
      <c r="F234" s="195" t="s">
        <v>4278</v>
      </c>
      <c r="G234" s="196" t="s">
        <v>191</v>
      </c>
      <c r="H234" s="197">
        <v>0.14000000000000001</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184</v>
      </c>
      <c r="AT234" s="205" t="s">
        <v>180</v>
      </c>
      <c r="AU234" s="205" t="s">
        <v>87</v>
      </c>
      <c r="AY234" s="18" t="s">
        <v>177</v>
      </c>
      <c r="BE234" s="206">
        <f t="shared" si="24"/>
        <v>0</v>
      </c>
      <c r="BF234" s="206">
        <f t="shared" si="25"/>
        <v>0</v>
      </c>
      <c r="BG234" s="206">
        <f t="shared" si="26"/>
        <v>0</v>
      </c>
      <c r="BH234" s="206">
        <f t="shared" si="27"/>
        <v>0</v>
      </c>
      <c r="BI234" s="206">
        <f t="shared" si="28"/>
        <v>0</v>
      </c>
      <c r="BJ234" s="18" t="s">
        <v>87</v>
      </c>
      <c r="BK234" s="206">
        <f t="shared" si="29"/>
        <v>0</v>
      </c>
      <c r="BL234" s="18" t="s">
        <v>184</v>
      </c>
      <c r="BM234" s="205" t="s">
        <v>4279</v>
      </c>
    </row>
    <row r="235" spans="1:65" s="2" customFormat="1" ht="16.5" customHeight="1">
      <c r="A235" s="35"/>
      <c r="B235" s="36"/>
      <c r="C235" s="193" t="s">
        <v>621</v>
      </c>
      <c r="D235" s="193" t="s">
        <v>180</v>
      </c>
      <c r="E235" s="194" t="s">
        <v>4280</v>
      </c>
      <c r="F235" s="195" t="s">
        <v>4281</v>
      </c>
      <c r="G235" s="196" t="s">
        <v>191</v>
      </c>
      <c r="H235" s="197">
        <v>24</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184</v>
      </c>
      <c r="AT235" s="205" t="s">
        <v>180</v>
      </c>
      <c r="AU235" s="205" t="s">
        <v>87</v>
      </c>
      <c r="AY235" s="18" t="s">
        <v>177</v>
      </c>
      <c r="BE235" s="206">
        <f t="shared" si="24"/>
        <v>0</v>
      </c>
      <c r="BF235" s="206">
        <f t="shared" si="25"/>
        <v>0</v>
      </c>
      <c r="BG235" s="206">
        <f t="shared" si="26"/>
        <v>0</v>
      </c>
      <c r="BH235" s="206">
        <f t="shared" si="27"/>
        <v>0</v>
      </c>
      <c r="BI235" s="206">
        <f t="shared" si="28"/>
        <v>0</v>
      </c>
      <c r="BJ235" s="18" t="s">
        <v>87</v>
      </c>
      <c r="BK235" s="206">
        <f t="shared" si="29"/>
        <v>0</v>
      </c>
      <c r="BL235" s="18" t="s">
        <v>184</v>
      </c>
      <c r="BM235" s="205" t="s">
        <v>4282</v>
      </c>
    </row>
    <row r="236" spans="1:65" s="2" customFormat="1" ht="16.5" customHeight="1">
      <c r="A236" s="35"/>
      <c r="B236" s="36"/>
      <c r="C236" s="193" t="s">
        <v>625</v>
      </c>
      <c r="D236" s="193" t="s">
        <v>180</v>
      </c>
      <c r="E236" s="194" t="s">
        <v>4283</v>
      </c>
      <c r="F236" s="195" t="s">
        <v>4284</v>
      </c>
      <c r="G236" s="196" t="s">
        <v>191</v>
      </c>
      <c r="H236" s="197">
        <v>48</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184</v>
      </c>
      <c r="AT236" s="205" t="s">
        <v>180</v>
      </c>
      <c r="AU236" s="205" t="s">
        <v>87</v>
      </c>
      <c r="AY236" s="18" t="s">
        <v>177</v>
      </c>
      <c r="BE236" s="206">
        <f t="shared" si="24"/>
        <v>0</v>
      </c>
      <c r="BF236" s="206">
        <f t="shared" si="25"/>
        <v>0</v>
      </c>
      <c r="BG236" s="206">
        <f t="shared" si="26"/>
        <v>0</v>
      </c>
      <c r="BH236" s="206">
        <f t="shared" si="27"/>
        <v>0</v>
      </c>
      <c r="BI236" s="206">
        <f t="shared" si="28"/>
        <v>0</v>
      </c>
      <c r="BJ236" s="18" t="s">
        <v>87</v>
      </c>
      <c r="BK236" s="206">
        <f t="shared" si="29"/>
        <v>0</v>
      </c>
      <c r="BL236" s="18" t="s">
        <v>184</v>
      </c>
      <c r="BM236" s="205" t="s">
        <v>4285</v>
      </c>
    </row>
    <row r="237" spans="1:65" s="2" customFormat="1" ht="16.5" customHeight="1">
      <c r="A237" s="35"/>
      <c r="B237" s="36"/>
      <c r="C237" s="193" t="s">
        <v>631</v>
      </c>
      <c r="D237" s="193" t="s">
        <v>180</v>
      </c>
      <c r="E237" s="194" t="s">
        <v>4286</v>
      </c>
      <c r="F237" s="195" t="s">
        <v>4287</v>
      </c>
      <c r="G237" s="196" t="s">
        <v>191</v>
      </c>
      <c r="H237" s="197">
        <v>12</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184</v>
      </c>
      <c r="AT237" s="205" t="s">
        <v>180</v>
      </c>
      <c r="AU237" s="205" t="s">
        <v>87</v>
      </c>
      <c r="AY237" s="18" t="s">
        <v>177</v>
      </c>
      <c r="BE237" s="206">
        <f t="shared" si="24"/>
        <v>0</v>
      </c>
      <c r="BF237" s="206">
        <f t="shared" si="25"/>
        <v>0</v>
      </c>
      <c r="BG237" s="206">
        <f t="shared" si="26"/>
        <v>0</v>
      </c>
      <c r="BH237" s="206">
        <f t="shared" si="27"/>
        <v>0</v>
      </c>
      <c r="BI237" s="206">
        <f t="shared" si="28"/>
        <v>0</v>
      </c>
      <c r="BJ237" s="18" t="s">
        <v>87</v>
      </c>
      <c r="BK237" s="206">
        <f t="shared" si="29"/>
        <v>0</v>
      </c>
      <c r="BL237" s="18" t="s">
        <v>184</v>
      </c>
      <c r="BM237" s="205" t="s">
        <v>4288</v>
      </c>
    </row>
    <row r="238" spans="1:65" s="2" customFormat="1" ht="16.5" customHeight="1">
      <c r="A238" s="35"/>
      <c r="B238" s="36"/>
      <c r="C238" s="193" t="s">
        <v>638</v>
      </c>
      <c r="D238" s="193" t="s">
        <v>180</v>
      </c>
      <c r="E238" s="194" t="s">
        <v>4289</v>
      </c>
      <c r="F238" s="195" t="s">
        <v>4290</v>
      </c>
      <c r="G238" s="196" t="s">
        <v>191</v>
      </c>
      <c r="H238" s="197">
        <v>38</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184</v>
      </c>
      <c r="AT238" s="205" t="s">
        <v>180</v>
      </c>
      <c r="AU238" s="205" t="s">
        <v>87</v>
      </c>
      <c r="AY238" s="18" t="s">
        <v>177</v>
      </c>
      <c r="BE238" s="206">
        <f t="shared" si="24"/>
        <v>0</v>
      </c>
      <c r="BF238" s="206">
        <f t="shared" si="25"/>
        <v>0</v>
      </c>
      <c r="BG238" s="206">
        <f t="shared" si="26"/>
        <v>0</v>
      </c>
      <c r="BH238" s="206">
        <f t="shared" si="27"/>
        <v>0</v>
      </c>
      <c r="BI238" s="206">
        <f t="shared" si="28"/>
        <v>0</v>
      </c>
      <c r="BJ238" s="18" t="s">
        <v>87</v>
      </c>
      <c r="BK238" s="206">
        <f t="shared" si="29"/>
        <v>0</v>
      </c>
      <c r="BL238" s="18" t="s">
        <v>184</v>
      </c>
      <c r="BM238" s="205" t="s">
        <v>4291</v>
      </c>
    </row>
    <row r="239" spans="1:65" s="2" customFormat="1" ht="16.5" customHeight="1">
      <c r="A239" s="35"/>
      <c r="B239" s="36"/>
      <c r="C239" s="193" t="s">
        <v>642</v>
      </c>
      <c r="D239" s="193" t="s">
        <v>180</v>
      </c>
      <c r="E239" s="194" t="s">
        <v>4292</v>
      </c>
      <c r="F239" s="195" t="s">
        <v>4038</v>
      </c>
      <c r="G239" s="196" t="s">
        <v>191</v>
      </c>
      <c r="H239" s="197">
        <v>38</v>
      </c>
      <c r="I239" s="198"/>
      <c r="J239" s="199">
        <f t="shared" ref="J239:J270" si="30">ROUND(I239*H239,2)</f>
        <v>0</v>
      </c>
      <c r="K239" s="200"/>
      <c r="L239" s="40"/>
      <c r="M239" s="201" t="s">
        <v>1</v>
      </c>
      <c r="N239" s="202" t="s">
        <v>45</v>
      </c>
      <c r="O239" s="72"/>
      <c r="P239" s="203">
        <f t="shared" ref="P239:P270" si="31">O239*H239</f>
        <v>0</v>
      </c>
      <c r="Q239" s="203">
        <v>0</v>
      </c>
      <c r="R239" s="203">
        <f t="shared" ref="R239:R270" si="32">Q239*H239</f>
        <v>0</v>
      </c>
      <c r="S239" s="203">
        <v>0</v>
      </c>
      <c r="T239" s="204">
        <f t="shared" ref="T239:T270" si="33">S239*H239</f>
        <v>0</v>
      </c>
      <c r="U239" s="35"/>
      <c r="V239" s="35"/>
      <c r="W239" s="35"/>
      <c r="X239" s="35"/>
      <c r="Y239" s="35"/>
      <c r="Z239" s="35"/>
      <c r="AA239" s="35"/>
      <c r="AB239" s="35"/>
      <c r="AC239" s="35"/>
      <c r="AD239" s="35"/>
      <c r="AE239" s="35"/>
      <c r="AR239" s="205" t="s">
        <v>184</v>
      </c>
      <c r="AT239" s="205" t="s">
        <v>180</v>
      </c>
      <c r="AU239" s="205" t="s">
        <v>87</v>
      </c>
      <c r="AY239" s="18" t="s">
        <v>177</v>
      </c>
      <c r="BE239" s="206">
        <f t="shared" ref="BE239:BE270" si="34">IF(N239="základní",J239,0)</f>
        <v>0</v>
      </c>
      <c r="BF239" s="206">
        <f t="shared" ref="BF239:BF270" si="35">IF(N239="snížená",J239,0)</f>
        <v>0</v>
      </c>
      <c r="BG239" s="206">
        <f t="shared" ref="BG239:BG270" si="36">IF(N239="zákl. přenesená",J239,0)</f>
        <v>0</v>
      </c>
      <c r="BH239" s="206">
        <f t="shared" ref="BH239:BH270" si="37">IF(N239="sníž. přenesená",J239,0)</f>
        <v>0</v>
      </c>
      <c r="BI239" s="206">
        <f t="shared" ref="BI239:BI270" si="38">IF(N239="nulová",J239,0)</f>
        <v>0</v>
      </c>
      <c r="BJ239" s="18" t="s">
        <v>87</v>
      </c>
      <c r="BK239" s="206">
        <f t="shared" ref="BK239:BK270" si="39">ROUND(I239*H239,2)</f>
        <v>0</v>
      </c>
      <c r="BL239" s="18" t="s">
        <v>184</v>
      </c>
      <c r="BM239" s="205" t="s">
        <v>4293</v>
      </c>
    </row>
    <row r="240" spans="1:65" s="2" customFormat="1" ht="16.5" customHeight="1">
      <c r="A240" s="35"/>
      <c r="B240" s="36"/>
      <c r="C240" s="193" t="s">
        <v>648</v>
      </c>
      <c r="D240" s="193" t="s">
        <v>180</v>
      </c>
      <c r="E240" s="194" t="s">
        <v>4294</v>
      </c>
      <c r="F240" s="195" t="s">
        <v>4295</v>
      </c>
      <c r="G240" s="196" t="s">
        <v>191</v>
      </c>
      <c r="H240" s="197">
        <v>9</v>
      </c>
      <c r="I240" s="198"/>
      <c r="J240" s="199">
        <f t="shared" si="30"/>
        <v>0</v>
      </c>
      <c r="K240" s="200"/>
      <c r="L240" s="40"/>
      <c r="M240" s="201" t="s">
        <v>1</v>
      </c>
      <c r="N240" s="202" t="s">
        <v>45</v>
      </c>
      <c r="O240" s="72"/>
      <c r="P240" s="203">
        <f t="shared" si="31"/>
        <v>0</v>
      </c>
      <c r="Q240" s="203">
        <v>0</v>
      </c>
      <c r="R240" s="203">
        <f t="shared" si="32"/>
        <v>0</v>
      </c>
      <c r="S240" s="203">
        <v>0</v>
      </c>
      <c r="T240" s="204">
        <f t="shared" si="33"/>
        <v>0</v>
      </c>
      <c r="U240" s="35"/>
      <c r="V240" s="35"/>
      <c r="W240" s="35"/>
      <c r="X240" s="35"/>
      <c r="Y240" s="35"/>
      <c r="Z240" s="35"/>
      <c r="AA240" s="35"/>
      <c r="AB240" s="35"/>
      <c r="AC240" s="35"/>
      <c r="AD240" s="35"/>
      <c r="AE240" s="35"/>
      <c r="AR240" s="205" t="s">
        <v>184</v>
      </c>
      <c r="AT240" s="205" t="s">
        <v>180</v>
      </c>
      <c r="AU240" s="205" t="s">
        <v>87</v>
      </c>
      <c r="AY240" s="18" t="s">
        <v>177</v>
      </c>
      <c r="BE240" s="206">
        <f t="shared" si="34"/>
        <v>0</v>
      </c>
      <c r="BF240" s="206">
        <f t="shared" si="35"/>
        <v>0</v>
      </c>
      <c r="BG240" s="206">
        <f t="shared" si="36"/>
        <v>0</v>
      </c>
      <c r="BH240" s="206">
        <f t="shared" si="37"/>
        <v>0</v>
      </c>
      <c r="BI240" s="206">
        <f t="shared" si="38"/>
        <v>0</v>
      </c>
      <c r="BJ240" s="18" t="s">
        <v>87</v>
      </c>
      <c r="BK240" s="206">
        <f t="shared" si="39"/>
        <v>0</v>
      </c>
      <c r="BL240" s="18" t="s">
        <v>184</v>
      </c>
      <c r="BM240" s="205" t="s">
        <v>4296</v>
      </c>
    </row>
    <row r="241" spans="1:65" s="2" customFormat="1" ht="21.75" customHeight="1">
      <c r="A241" s="35"/>
      <c r="B241" s="36"/>
      <c r="C241" s="193" t="s">
        <v>655</v>
      </c>
      <c r="D241" s="193" t="s">
        <v>180</v>
      </c>
      <c r="E241" s="194" t="s">
        <v>4297</v>
      </c>
      <c r="F241" s="195" t="s">
        <v>4298</v>
      </c>
      <c r="G241" s="196" t="s">
        <v>191</v>
      </c>
      <c r="H241" s="197">
        <v>16</v>
      </c>
      <c r="I241" s="198"/>
      <c r="J241" s="199">
        <f t="shared" si="30"/>
        <v>0</v>
      </c>
      <c r="K241" s="200"/>
      <c r="L241" s="40"/>
      <c r="M241" s="201" t="s">
        <v>1</v>
      </c>
      <c r="N241" s="202" t="s">
        <v>45</v>
      </c>
      <c r="O241" s="72"/>
      <c r="P241" s="203">
        <f t="shared" si="31"/>
        <v>0</v>
      </c>
      <c r="Q241" s="203">
        <v>0</v>
      </c>
      <c r="R241" s="203">
        <f t="shared" si="32"/>
        <v>0</v>
      </c>
      <c r="S241" s="203">
        <v>0</v>
      </c>
      <c r="T241" s="204">
        <f t="shared" si="33"/>
        <v>0</v>
      </c>
      <c r="U241" s="35"/>
      <c r="V241" s="35"/>
      <c r="W241" s="35"/>
      <c r="X241" s="35"/>
      <c r="Y241" s="35"/>
      <c r="Z241" s="35"/>
      <c r="AA241" s="35"/>
      <c r="AB241" s="35"/>
      <c r="AC241" s="35"/>
      <c r="AD241" s="35"/>
      <c r="AE241" s="35"/>
      <c r="AR241" s="205" t="s">
        <v>184</v>
      </c>
      <c r="AT241" s="205" t="s">
        <v>180</v>
      </c>
      <c r="AU241" s="205" t="s">
        <v>87</v>
      </c>
      <c r="AY241" s="18" t="s">
        <v>177</v>
      </c>
      <c r="BE241" s="206">
        <f t="shared" si="34"/>
        <v>0</v>
      </c>
      <c r="BF241" s="206">
        <f t="shared" si="35"/>
        <v>0</v>
      </c>
      <c r="BG241" s="206">
        <f t="shared" si="36"/>
        <v>0</v>
      </c>
      <c r="BH241" s="206">
        <f t="shared" si="37"/>
        <v>0</v>
      </c>
      <c r="BI241" s="206">
        <f t="shared" si="38"/>
        <v>0</v>
      </c>
      <c r="BJ241" s="18" t="s">
        <v>87</v>
      </c>
      <c r="BK241" s="206">
        <f t="shared" si="39"/>
        <v>0</v>
      </c>
      <c r="BL241" s="18" t="s">
        <v>184</v>
      </c>
      <c r="BM241" s="205" t="s">
        <v>4299</v>
      </c>
    </row>
    <row r="242" spans="1:65" s="2" customFormat="1" ht="24.2" customHeight="1">
      <c r="A242" s="35"/>
      <c r="B242" s="36"/>
      <c r="C242" s="193" t="s">
        <v>659</v>
      </c>
      <c r="D242" s="193" t="s">
        <v>180</v>
      </c>
      <c r="E242" s="194" t="s">
        <v>4300</v>
      </c>
      <c r="F242" s="195" t="s">
        <v>4301</v>
      </c>
      <c r="G242" s="196" t="s">
        <v>191</v>
      </c>
      <c r="H242" s="197">
        <v>2</v>
      </c>
      <c r="I242" s="198"/>
      <c r="J242" s="199">
        <f t="shared" si="30"/>
        <v>0</v>
      </c>
      <c r="K242" s="200"/>
      <c r="L242" s="40"/>
      <c r="M242" s="201" t="s">
        <v>1</v>
      </c>
      <c r="N242" s="202" t="s">
        <v>45</v>
      </c>
      <c r="O242" s="72"/>
      <c r="P242" s="203">
        <f t="shared" si="31"/>
        <v>0</v>
      </c>
      <c r="Q242" s="203">
        <v>0</v>
      </c>
      <c r="R242" s="203">
        <f t="shared" si="32"/>
        <v>0</v>
      </c>
      <c r="S242" s="203">
        <v>0</v>
      </c>
      <c r="T242" s="204">
        <f t="shared" si="33"/>
        <v>0</v>
      </c>
      <c r="U242" s="35"/>
      <c r="V242" s="35"/>
      <c r="W242" s="35"/>
      <c r="X242" s="35"/>
      <c r="Y242" s="35"/>
      <c r="Z242" s="35"/>
      <c r="AA242" s="35"/>
      <c r="AB242" s="35"/>
      <c r="AC242" s="35"/>
      <c r="AD242" s="35"/>
      <c r="AE242" s="35"/>
      <c r="AR242" s="205" t="s">
        <v>184</v>
      </c>
      <c r="AT242" s="205" t="s">
        <v>180</v>
      </c>
      <c r="AU242" s="205" t="s">
        <v>87</v>
      </c>
      <c r="AY242" s="18" t="s">
        <v>177</v>
      </c>
      <c r="BE242" s="206">
        <f t="shared" si="34"/>
        <v>0</v>
      </c>
      <c r="BF242" s="206">
        <f t="shared" si="35"/>
        <v>0</v>
      </c>
      <c r="BG242" s="206">
        <f t="shared" si="36"/>
        <v>0</v>
      </c>
      <c r="BH242" s="206">
        <f t="shared" si="37"/>
        <v>0</v>
      </c>
      <c r="BI242" s="206">
        <f t="shared" si="38"/>
        <v>0</v>
      </c>
      <c r="BJ242" s="18" t="s">
        <v>87</v>
      </c>
      <c r="BK242" s="206">
        <f t="shared" si="39"/>
        <v>0</v>
      </c>
      <c r="BL242" s="18" t="s">
        <v>184</v>
      </c>
      <c r="BM242" s="205" t="s">
        <v>4302</v>
      </c>
    </row>
    <row r="243" spans="1:65" s="2" customFormat="1" ht="16.5" customHeight="1">
      <c r="A243" s="35"/>
      <c r="B243" s="36"/>
      <c r="C243" s="193" t="s">
        <v>665</v>
      </c>
      <c r="D243" s="193" t="s">
        <v>180</v>
      </c>
      <c r="E243" s="194" t="s">
        <v>4303</v>
      </c>
      <c r="F243" s="195" t="s">
        <v>4304</v>
      </c>
      <c r="G243" s="196" t="s">
        <v>191</v>
      </c>
      <c r="H243" s="197">
        <v>1</v>
      </c>
      <c r="I243" s="198"/>
      <c r="J243" s="199">
        <f t="shared" si="30"/>
        <v>0</v>
      </c>
      <c r="K243" s="200"/>
      <c r="L243" s="40"/>
      <c r="M243" s="201" t="s">
        <v>1</v>
      </c>
      <c r="N243" s="202" t="s">
        <v>45</v>
      </c>
      <c r="O243" s="72"/>
      <c r="P243" s="203">
        <f t="shared" si="31"/>
        <v>0</v>
      </c>
      <c r="Q243" s="203">
        <v>0</v>
      </c>
      <c r="R243" s="203">
        <f t="shared" si="32"/>
        <v>0</v>
      </c>
      <c r="S243" s="203">
        <v>0</v>
      </c>
      <c r="T243" s="204">
        <f t="shared" si="33"/>
        <v>0</v>
      </c>
      <c r="U243" s="35"/>
      <c r="V243" s="35"/>
      <c r="W243" s="35"/>
      <c r="X243" s="35"/>
      <c r="Y243" s="35"/>
      <c r="Z243" s="35"/>
      <c r="AA243" s="35"/>
      <c r="AB243" s="35"/>
      <c r="AC243" s="35"/>
      <c r="AD243" s="35"/>
      <c r="AE243" s="35"/>
      <c r="AR243" s="205" t="s">
        <v>184</v>
      </c>
      <c r="AT243" s="205" t="s">
        <v>180</v>
      </c>
      <c r="AU243" s="205" t="s">
        <v>87</v>
      </c>
      <c r="AY243" s="18" t="s">
        <v>177</v>
      </c>
      <c r="BE243" s="206">
        <f t="shared" si="34"/>
        <v>0</v>
      </c>
      <c r="BF243" s="206">
        <f t="shared" si="35"/>
        <v>0</v>
      </c>
      <c r="BG243" s="206">
        <f t="shared" si="36"/>
        <v>0</v>
      </c>
      <c r="BH243" s="206">
        <f t="shared" si="37"/>
        <v>0</v>
      </c>
      <c r="BI243" s="206">
        <f t="shared" si="38"/>
        <v>0</v>
      </c>
      <c r="BJ243" s="18" t="s">
        <v>87</v>
      </c>
      <c r="BK243" s="206">
        <f t="shared" si="39"/>
        <v>0</v>
      </c>
      <c r="BL243" s="18" t="s">
        <v>184</v>
      </c>
      <c r="BM243" s="205" t="s">
        <v>4305</v>
      </c>
    </row>
    <row r="244" spans="1:65" s="2" customFormat="1" ht="16.5" customHeight="1">
      <c r="A244" s="35"/>
      <c r="B244" s="36"/>
      <c r="C244" s="193" t="s">
        <v>669</v>
      </c>
      <c r="D244" s="193" t="s">
        <v>180</v>
      </c>
      <c r="E244" s="194" t="s">
        <v>4306</v>
      </c>
      <c r="F244" s="195" t="s">
        <v>4307</v>
      </c>
      <c r="G244" s="196" t="s">
        <v>191</v>
      </c>
      <c r="H244" s="197">
        <v>1</v>
      </c>
      <c r="I244" s="198"/>
      <c r="J244" s="199">
        <f t="shared" si="30"/>
        <v>0</v>
      </c>
      <c r="K244" s="200"/>
      <c r="L244" s="40"/>
      <c r="M244" s="201" t="s">
        <v>1</v>
      </c>
      <c r="N244" s="202" t="s">
        <v>45</v>
      </c>
      <c r="O244" s="72"/>
      <c r="P244" s="203">
        <f t="shared" si="31"/>
        <v>0</v>
      </c>
      <c r="Q244" s="203">
        <v>0</v>
      </c>
      <c r="R244" s="203">
        <f t="shared" si="32"/>
        <v>0</v>
      </c>
      <c r="S244" s="203">
        <v>0</v>
      </c>
      <c r="T244" s="204">
        <f t="shared" si="33"/>
        <v>0</v>
      </c>
      <c r="U244" s="35"/>
      <c r="V244" s="35"/>
      <c r="W244" s="35"/>
      <c r="X244" s="35"/>
      <c r="Y244" s="35"/>
      <c r="Z244" s="35"/>
      <c r="AA244" s="35"/>
      <c r="AB244" s="35"/>
      <c r="AC244" s="35"/>
      <c r="AD244" s="35"/>
      <c r="AE244" s="35"/>
      <c r="AR244" s="205" t="s">
        <v>184</v>
      </c>
      <c r="AT244" s="205" t="s">
        <v>180</v>
      </c>
      <c r="AU244" s="205" t="s">
        <v>87</v>
      </c>
      <c r="AY244" s="18" t="s">
        <v>177</v>
      </c>
      <c r="BE244" s="206">
        <f t="shared" si="34"/>
        <v>0</v>
      </c>
      <c r="BF244" s="206">
        <f t="shared" si="35"/>
        <v>0</v>
      </c>
      <c r="BG244" s="206">
        <f t="shared" si="36"/>
        <v>0</v>
      </c>
      <c r="BH244" s="206">
        <f t="shared" si="37"/>
        <v>0</v>
      </c>
      <c r="BI244" s="206">
        <f t="shared" si="38"/>
        <v>0</v>
      </c>
      <c r="BJ244" s="18" t="s">
        <v>87</v>
      </c>
      <c r="BK244" s="206">
        <f t="shared" si="39"/>
        <v>0</v>
      </c>
      <c r="BL244" s="18" t="s">
        <v>184</v>
      </c>
      <c r="BM244" s="205" t="s">
        <v>4308</v>
      </c>
    </row>
    <row r="245" spans="1:65" s="2" customFormat="1" ht="24.2" customHeight="1">
      <c r="A245" s="35"/>
      <c r="B245" s="36"/>
      <c r="C245" s="193" t="s">
        <v>676</v>
      </c>
      <c r="D245" s="193" t="s">
        <v>180</v>
      </c>
      <c r="E245" s="194" t="s">
        <v>4309</v>
      </c>
      <c r="F245" s="195" t="s">
        <v>4310</v>
      </c>
      <c r="G245" s="196" t="s">
        <v>251</v>
      </c>
      <c r="H245" s="197">
        <v>648</v>
      </c>
      <c r="I245" s="198"/>
      <c r="J245" s="199">
        <f t="shared" si="30"/>
        <v>0</v>
      </c>
      <c r="K245" s="200"/>
      <c r="L245" s="40"/>
      <c r="M245" s="201" t="s">
        <v>1</v>
      </c>
      <c r="N245" s="202" t="s">
        <v>45</v>
      </c>
      <c r="O245" s="72"/>
      <c r="P245" s="203">
        <f t="shared" si="31"/>
        <v>0</v>
      </c>
      <c r="Q245" s="203">
        <v>0</v>
      </c>
      <c r="R245" s="203">
        <f t="shared" si="32"/>
        <v>0</v>
      </c>
      <c r="S245" s="203">
        <v>0</v>
      </c>
      <c r="T245" s="204">
        <f t="shared" si="33"/>
        <v>0</v>
      </c>
      <c r="U245" s="35"/>
      <c r="V245" s="35"/>
      <c r="W245" s="35"/>
      <c r="X245" s="35"/>
      <c r="Y245" s="35"/>
      <c r="Z245" s="35"/>
      <c r="AA245" s="35"/>
      <c r="AB245" s="35"/>
      <c r="AC245" s="35"/>
      <c r="AD245" s="35"/>
      <c r="AE245" s="35"/>
      <c r="AR245" s="205" t="s">
        <v>184</v>
      </c>
      <c r="AT245" s="205" t="s">
        <v>180</v>
      </c>
      <c r="AU245" s="205" t="s">
        <v>87</v>
      </c>
      <c r="AY245" s="18" t="s">
        <v>177</v>
      </c>
      <c r="BE245" s="206">
        <f t="shared" si="34"/>
        <v>0</v>
      </c>
      <c r="BF245" s="206">
        <f t="shared" si="35"/>
        <v>0</v>
      </c>
      <c r="BG245" s="206">
        <f t="shared" si="36"/>
        <v>0</v>
      </c>
      <c r="BH245" s="206">
        <f t="shared" si="37"/>
        <v>0</v>
      </c>
      <c r="BI245" s="206">
        <f t="shared" si="38"/>
        <v>0</v>
      </c>
      <c r="BJ245" s="18" t="s">
        <v>87</v>
      </c>
      <c r="BK245" s="206">
        <f t="shared" si="39"/>
        <v>0</v>
      </c>
      <c r="BL245" s="18" t="s">
        <v>184</v>
      </c>
      <c r="BM245" s="205" t="s">
        <v>4311</v>
      </c>
    </row>
    <row r="246" spans="1:65" s="2" customFormat="1" ht="16.5" customHeight="1">
      <c r="A246" s="35"/>
      <c r="B246" s="36"/>
      <c r="C246" s="193" t="s">
        <v>680</v>
      </c>
      <c r="D246" s="193" t="s">
        <v>180</v>
      </c>
      <c r="E246" s="194" t="s">
        <v>4312</v>
      </c>
      <c r="F246" s="195" t="s">
        <v>4313</v>
      </c>
      <c r="G246" s="196" t="s">
        <v>191</v>
      </c>
      <c r="H246" s="197">
        <v>1</v>
      </c>
      <c r="I246" s="198"/>
      <c r="J246" s="199">
        <f t="shared" si="30"/>
        <v>0</v>
      </c>
      <c r="K246" s="200"/>
      <c r="L246" s="40"/>
      <c r="M246" s="201" t="s">
        <v>1</v>
      </c>
      <c r="N246" s="202" t="s">
        <v>45</v>
      </c>
      <c r="O246" s="72"/>
      <c r="P246" s="203">
        <f t="shared" si="31"/>
        <v>0</v>
      </c>
      <c r="Q246" s="203">
        <v>0</v>
      </c>
      <c r="R246" s="203">
        <f t="shared" si="32"/>
        <v>0</v>
      </c>
      <c r="S246" s="203">
        <v>0</v>
      </c>
      <c r="T246" s="204">
        <f t="shared" si="33"/>
        <v>0</v>
      </c>
      <c r="U246" s="35"/>
      <c r="V246" s="35"/>
      <c r="W246" s="35"/>
      <c r="X246" s="35"/>
      <c r="Y246" s="35"/>
      <c r="Z246" s="35"/>
      <c r="AA246" s="35"/>
      <c r="AB246" s="35"/>
      <c r="AC246" s="35"/>
      <c r="AD246" s="35"/>
      <c r="AE246" s="35"/>
      <c r="AR246" s="205" t="s">
        <v>184</v>
      </c>
      <c r="AT246" s="205" t="s">
        <v>180</v>
      </c>
      <c r="AU246" s="205" t="s">
        <v>87</v>
      </c>
      <c r="AY246" s="18" t="s">
        <v>177</v>
      </c>
      <c r="BE246" s="206">
        <f t="shared" si="34"/>
        <v>0</v>
      </c>
      <c r="BF246" s="206">
        <f t="shared" si="35"/>
        <v>0</v>
      </c>
      <c r="BG246" s="206">
        <f t="shared" si="36"/>
        <v>0</v>
      </c>
      <c r="BH246" s="206">
        <f t="shared" si="37"/>
        <v>0</v>
      </c>
      <c r="BI246" s="206">
        <f t="shared" si="38"/>
        <v>0</v>
      </c>
      <c r="BJ246" s="18" t="s">
        <v>87</v>
      </c>
      <c r="BK246" s="206">
        <f t="shared" si="39"/>
        <v>0</v>
      </c>
      <c r="BL246" s="18" t="s">
        <v>184</v>
      </c>
      <c r="BM246" s="205" t="s">
        <v>4314</v>
      </c>
    </row>
    <row r="247" spans="1:65" s="2" customFormat="1" ht="16.5" customHeight="1">
      <c r="A247" s="35"/>
      <c r="B247" s="36"/>
      <c r="C247" s="193" t="s">
        <v>684</v>
      </c>
      <c r="D247" s="193" t="s">
        <v>180</v>
      </c>
      <c r="E247" s="194" t="s">
        <v>4315</v>
      </c>
      <c r="F247" s="195" t="s">
        <v>4316</v>
      </c>
      <c r="G247" s="196" t="s">
        <v>191</v>
      </c>
      <c r="H247" s="197">
        <v>1</v>
      </c>
      <c r="I247" s="198"/>
      <c r="J247" s="199">
        <f t="shared" si="30"/>
        <v>0</v>
      </c>
      <c r="K247" s="200"/>
      <c r="L247" s="40"/>
      <c r="M247" s="201" t="s">
        <v>1</v>
      </c>
      <c r="N247" s="202" t="s">
        <v>45</v>
      </c>
      <c r="O247" s="72"/>
      <c r="P247" s="203">
        <f t="shared" si="31"/>
        <v>0</v>
      </c>
      <c r="Q247" s="203">
        <v>0</v>
      </c>
      <c r="R247" s="203">
        <f t="shared" si="32"/>
        <v>0</v>
      </c>
      <c r="S247" s="203">
        <v>0</v>
      </c>
      <c r="T247" s="204">
        <f t="shared" si="33"/>
        <v>0</v>
      </c>
      <c r="U247" s="35"/>
      <c r="V247" s="35"/>
      <c r="W247" s="35"/>
      <c r="X247" s="35"/>
      <c r="Y247" s="35"/>
      <c r="Z247" s="35"/>
      <c r="AA247" s="35"/>
      <c r="AB247" s="35"/>
      <c r="AC247" s="35"/>
      <c r="AD247" s="35"/>
      <c r="AE247" s="35"/>
      <c r="AR247" s="205" t="s">
        <v>184</v>
      </c>
      <c r="AT247" s="205" t="s">
        <v>180</v>
      </c>
      <c r="AU247" s="205" t="s">
        <v>87</v>
      </c>
      <c r="AY247" s="18" t="s">
        <v>177</v>
      </c>
      <c r="BE247" s="206">
        <f t="shared" si="34"/>
        <v>0</v>
      </c>
      <c r="BF247" s="206">
        <f t="shared" si="35"/>
        <v>0</v>
      </c>
      <c r="BG247" s="206">
        <f t="shared" si="36"/>
        <v>0</v>
      </c>
      <c r="BH247" s="206">
        <f t="shared" si="37"/>
        <v>0</v>
      </c>
      <c r="BI247" s="206">
        <f t="shared" si="38"/>
        <v>0</v>
      </c>
      <c r="BJ247" s="18" t="s">
        <v>87</v>
      </c>
      <c r="BK247" s="206">
        <f t="shared" si="39"/>
        <v>0</v>
      </c>
      <c r="BL247" s="18" t="s">
        <v>184</v>
      </c>
      <c r="BM247" s="205" t="s">
        <v>4317</v>
      </c>
    </row>
    <row r="248" spans="1:65" s="2" customFormat="1" ht="16.5" customHeight="1">
      <c r="A248" s="35"/>
      <c r="B248" s="36"/>
      <c r="C248" s="193" t="s">
        <v>688</v>
      </c>
      <c r="D248" s="193" t="s">
        <v>180</v>
      </c>
      <c r="E248" s="194" t="s">
        <v>4318</v>
      </c>
      <c r="F248" s="195" t="s">
        <v>4319</v>
      </c>
      <c r="G248" s="196" t="s">
        <v>191</v>
      </c>
      <c r="H248" s="197">
        <v>1</v>
      </c>
      <c r="I248" s="198"/>
      <c r="J248" s="199">
        <f t="shared" si="30"/>
        <v>0</v>
      </c>
      <c r="K248" s="200"/>
      <c r="L248" s="40"/>
      <c r="M248" s="201" t="s">
        <v>1</v>
      </c>
      <c r="N248" s="202" t="s">
        <v>45</v>
      </c>
      <c r="O248" s="72"/>
      <c r="P248" s="203">
        <f t="shared" si="31"/>
        <v>0</v>
      </c>
      <c r="Q248" s="203">
        <v>0</v>
      </c>
      <c r="R248" s="203">
        <f t="shared" si="32"/>
        <v>0</v>
      </c>
      <c r="S248" s="203">
        <v>0</v>
      </c>
      <c r="T248" s="204">
        <f t="shared" si="33"/>
        <v>0</v>
      </c>
      <c r="U248" s="35"/>
      <c r="V248" s="35"/>
      <c r="W248" s="35"/>
      <c r="X248" s="35"/>
      <c r="Y248" s="35"/>
      <c r="Z248" s="35"/>
      <c r="AA248" s="35"/>
      <c r="AB248" s="35"/>
      <c r="AC248" s="35"/>
      <c r="AD248" s="35"/>
      <c r="AE248" s="35"/>
      <c r="AR248" s="205" t="s">
        <v>184</v>
      </c>
      <c r="AT248" s="205" t="s">
        <v>180</v>
      </c>
      <c r="AU248" s="205" t="s">
        <v>87</v>
      </c>
      <c r="AY248" s="18" t="s">
        <v>177</v>
      </c>
      <c r="BE248" s="206">
        <f t="shared" si="34"/>
        <v>0</v>
      </c>
      <c r="BF248" s="206">
        <f t="shared" si="35"/>
        <v>0</v>
      </c>
      <c r="BG248" s="206">
        <f t="shared" si="36"/>
        <v>0</v>
      </c>
      <c r="BH248" s="206">
        <f t="shared" si="37"/>
        <v>0</v>
      </c>
      <c r="BI248" s="206">
        <f t="shared" si="38"/>
        <v>0</v>
      </c>
      <c r="BJ248" s="18" t="s">
        <v>87</v>
      </c>
      <c r="BK248" s="206">
        <f t="shared" si="39"/>
        <v>0</v>
      </c>
      <c r="BL248" s="18" t="s">
        <v>184</v>
      </c>
      <c r="BM248" s="205" t="s">
        <v>4320</v>
      </c>
    </row>
    <row r="249" spans="1:65" s="2" customFormat="1" ht="16.5" customHeight="1">
      <c r="A249" s="35"/>
      <c r="B249" s="36"/>
      <c r="C249" s="193" t="s">
        <v>695</v>
      </c>
      <c r="D249" s="193" t="s">
        <v>180</v>
      </c>
      <c r="E249" s="194" t="s">
        <v>4321</v>
      </c>
      <c r="F249" s="195" t="s">
        <v>4322</v>
      </c>
      <c r="G249" s="196" t="s">
        <v>191</v>
      </c>
      <c r="H249" s="197">
        <v>1</v>
      </c>
      <c r="I249" s="198"/>
      <c r="J249" s="199">
        <f t="shared" si="30"/>
        <v>0</v>
      </c>
      <c r="K249" s="200"/>
      <c r="L249" s="40"/>
      <c r="M249" s="201" t="s">
        <v>1</v>
      </c>
      <c r="N249" s="202" t="s">
        <v>45</v>
      </c>
      <c r="O249" s="72"/>
      <c r="P249" s="203">
        <f t="shared" si="31"/>
        <v>0</v>
      </c>
      <c r="Q249" s="203">
        <v>0</v>
      </c>
      <c r="R249" s="203">
        <f t="shared" si="32"/>
        <v>0</v>
      </c>
      <c r="S249" s="203">
        <v>0</v>
      </c>
      <c r="T249" s="204">
        <f t="shared" si="33"/>
        <v>0</v>
      </c>
      <c r="U249" s="35"/>
      <c r="V249" s="35"/>
      <c r="W249" s="35"/>
      <c r="X249" s="35"/>
      <c r="Y249" s="35"/>
      <c r="Z249" s="35"/>
      <c r="AA249" s="35"/>
      <c r="AB249" s="35"/>
      <c r="AC249" s="35"/>
      <c r="AD249" s="35"/>
      <c r="AE249" s="35"/>
      <c r="AR249" s="205" t="s">
        <v>184</v>
      </c>
      <c r="AT249" s="205" t="s">
        <v>180</v>
      </c>
      <c r="AU249" s="205" t="s">
        <v>87</v>
      </c>
      <c r="AY249" s="18" t="s">
        <v>177</v>
      </c>
      <c r="BE249" s="206">
        <f t="shared" si="34"/>
        <v>0</v>
      </c>
      <c r="BF249" s="206">
        <f t="shared" si="35"/>
        <v>0</v>
      </c>
      <c r="BG249" s="206">
        <f t="shared" si="36"/>
        <v>0</v>
      </c>
      <c r="BH249" s="206">
        <f t="shared" si="37"/>
        <v>0</v>
      </c>
      <c r="BI249" s="206">
        <f t="shared" si="38"/>
        <v>0</v>
      </c>
      <c r="BJ249" s="18" t="s">
        <v>87</v>
      </c>
      <c r="BK249" s="206">
        <f t="shared" si="39"/>
        <v>0</v>
      </c>
      <c r="BL249" s="18" t="s">
        <v>184</v>
      </c>
      <c r="BM249" s="205" t="s">
        <v>4323</v>
      </c>
    </row>
    <row r="250" spans="1:65" s="2" customFormat="1" ht="21.75" customHeight="1">
      <c r="A250" s="35"/>
      <c r="B250" s="36"/>
      <c r="C250" s="193" t="s">
        <v>1383</v>
      </c>
      <c r="D250" s="193" t="s">
        <v>180</v>
      </c>
      <c r="E250" s="194" t="s">
        <v>4324</v>
      </c>
      <c r="F250" s="195" t="s">
        <v>4325</v>
      </c>
      <c r="G250" s="196" t="s">
        <v>191</v>
      </c>
      <c r="H250" s="197">
        <v>1</v>
      </c>
      <c r="I250" s="198"/>
      <c r="J250" s="199">
        <f t="shared" si="30"/>
        <v>0</v>
      </c>
      <c r="K250" s="200"/>
      <c r="L250" s="40"/>
      <c r="M250" s="201" t="s">
        <v>1</v>
      </c>
      <c r="N250" s="202" t="s">
        <v>45</v>
      </c>
      <c r="O250" s="72"/>
      <c r="P250" s="203">
        <f t="shared" si="31"/>
        <v>0</v>
      </c>
      <c r="Q250" s="203">
        <v>0</v>
      </c>
      <c r="R250" s="203">
        <f t="shared" si="32"/>
        <v>0</v>
      </c>
      <c r="S250" s="203">
        <v>0</v>
      </c>
      <c r="T250" s="204">
        <f t="shared" si="33"/>
        <v>0</v>
      </c>
      <c r="U250" s="35"/>
      <c r="V250" s="35"/>
      <c r="W250" s="35"/>
      <c r="X250" s="35"/>
      <c r="Y250" s="35"/>
      <c r="Z250" s="35"/>
      <c r="AA250" s="35"/>
      <c r="AB250" s="35"/>
      <c r="AC250" s="35"/>
      <c r="AD250" s="35"/>
      <c r="AE250" s="35"/>
      <c r="AR250" s="205" t="s">
        <v>184</v>
      </c>
      <c r="AT250" s="205" t="s">
        <v>180</v>
      </c>
      <c r="AU250" s="205" t="s">
        <v>87</v>
      </c>
      <c r="AY250" s="18" t="s">
        <v>177</v>
      </c>
      <c r="BE250" s="206">
        <f t="shared" si="34"/>
        <v>0</v>
      </c>
      <c r="BF250" s="206">
        <f t="shared" si="35"/>
        <v>0</v>
      </c>
      <c r="BG250" s="206">
        <f t="shared" si="36"/>
        <v>0</v>
      </c>
      <c r="BH250" s="206">
        <f t="shared" si="37"/>
        <v>0</v>
      </c>
      <c r="BI250" s="206">
        <f t="shared" si="38"/>
        <v>0</v>
      </c>
      <c r="BJ250" s="18" t="s">
        <v>87</v>
      </c>
      <c r="BK250" s="206">
        <f t="shared" si="39"/>
        <v>0</v>
      </c>
      <c r="BL250" s="18" t="s">
        <v>184</v>
      </c>
      <c r="BM250" s="205" t="s">
        <v>4326</v>
      </c>
    </row>
    <row r="251" spans="1:65" s="2" customFormat="1" ht="16.5" customHeight="1">
      <c r="A251" s="35"/>
      <c r="B251" s="36"/>
      <c r="C251" s="193" t="s">
        <v>1387</v>
      </c>
      <c r="D251" s="193" t="s">
        <v>180</v>
      </c>
      <c r="E251" s="194" t="s">
        <v>4327</v>
      </c>
      <c r="F251" s="195" t="s">
        <v>4328</v>
      </c>
      <c r="G251" s="196" t="s">
        <v>191</v>
      </c>
      <c r="H251" s="197">
        <v>1</v>
      </c>
      <c r="I251" s="198"/>
      <c r="J251" s="199">
        <f t="shared" si="30"/>
        <v>0</v>
      </c>
      <c r="K251" s="200"/>
      <c r="L251" s="40"/>
      <c r="M251" s="201" t="s">
        <v>1</v>
      </c>
      <c r="N251" s="202" t="s">
        <v>45</v>
      </c>
      <c r="O251" s="72"/>
      <c r="P251" s="203">
        <f t="shared" si="31"/>
        <v>0</v>
      </c>
      <c r="Q251" s="203">
        <v>0</v>
      </c>
      <c r="R251" s="203">
        <f t="shared" si="32"/>
        <v>0</v>
      </c>
      <c r="S251" s="203">
        <v>0</v>
      </c>
      <c r="T251" s="204">
        <f t="shared" si="33"/>
        <v>0</v>
      </c>
      <c r="U251" s="35"/>
      <c r="V251" s="35"/>
      <c r="W251" s="35"/>
      <c r="X251" s="35"/>
      <c r="Y251" s="35"/>
      <c r="Z251" s="35"/>
      <c r="AA251" s="35"/>
      <c r="AB251" s="35"/>
      <c r="AC251" s="35"/>
      <c r="AD251" s="35"/>
      <c r="AE251" s="35"/>
      <c r="AR251" s="205" t="s">
        <v>184</v>
      </c>
      <c r="AT251" s="205" t="s">
        <v>180</v>
      </c>
      <c r="AU251" s="205" t="s">
        <v>87</v>
      </c>
      <c r="AY251" s="18" t="s">
        <v>177</v>
      </c>
      <c r="BE251" s="206">
        <f t="shared" si="34"/>
        <v>0</v>
      </c>
      <c r="BF251" s="206">
        <f t="shared" si="35"/>
        <v>0</v>
      </c>
      <c r="BG251" s="206">
        <f t="shared" si="36"/>
        <v>0</v>
      </c>
      <c r="BH251" s="206">
        <f t="shared" si="37"/>
        <v>0</v>
      </c>
      <c r="BI251" s="206">
        <f t="shared" si="38"/>
        <v>0</v>
      </c>
      <c r="BJ251" s="18" t="s">
        <v>87</v>
      </c>
      <c r="BK251" s="206">
        <f t="shared" si="39"/>
        <v>0</v>
      </c>
      <c r="BL251" s="18" t="s">
        <v>184</v>
      </c>
      <c r="BM251" s="205" t="s">
        <v>4329</v>
      </c>
    </row>
    <row r="252" spans="1:65" s="2" customFormat="1" ht="16.5" customHeight="1">
      <c r="A252" s="35"/>
      <c r="B252" s="36"/>
      <c r="C252" s="193" t="s">
        <v>1390</v>
      </c>
      <c r="D252" s="193" t="s">
        <v>180</v>
      </c>
      <c r="E252" s="194" t="s">
        <v>4330</v>
      </c>
      <c r="F252" s="195" t="s">
        <v>4331</v>
      </c>
      <c r="G252" s="196" t="s">
        <v>191</v>
      </c>
      <c r="H252" s="197">
        <v>1</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184</v>
      </c>
      <c r="AT252" s="205" t="s">
        <v>180</v>
      </c>
      <c r="AU252" s="205" t="s">
        <v>87</v>
      </c>
      <c r="AY252" s="18" t="s">
        <v>177</v>
      </c>
      <c r="BE252" s="206">
        <f t="shared" si="34"/>
        <v>0</v>
      </c>
      <c r="BF252" s="206">
        <f t="shared" si="35"/>
        <v>0</v>
      </c>
      <c r="BG252" s="206">
        <f t="shared" si="36"/>
        <v>0</v>
      </c>
      <c r="BH252" s="206">
        <f t="shared" si="37"/>
        <v>0</v>
      </c>
      <c r="BI252" s="206">
        <f t="shared" si="38"/>
        <v>0</v>
      </c>
      <c r="BJ252" s="18" t="s">
        <v>87</v>
      </c>
      <c r="BK252" s="206">
        <f t="shared" si="39"/>
        <v>0</v>
      </c>
      <c r="BL252" s="18" t="s">
        <v>184</v>
      </c>
      <c r="BM252" s="205" t="s">
        <v>4332</v>
      </c>
    </row>
    <row r="253" spans="1:65" s="2" customFormat="1" ht="16.5" customHeight="1">
      <c r="A253" s="35"/>
      <c r="B253" s="36"/>
      <c r="C253" s="193" t="s">
        <v>1394</v>
      </c>
      <c r="D253" s="193" t="s">
        <v>180</v>
      </c>
      <c r="E253" s="194" t="s">
        <v>4333</v>
      </c>
      <c r="F253" s="195" t="s">
        <v>4334</v>
      </c>
      <c r="G253" s="196" t="s">
        <v>191</v>
      </c>
      <c r="H253" s="197">
        <v>1</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184</v>
      </c>
      <c r="AT253" s="205" t="s">
        <v>180</v>
      </c>
      <c r="AU253" s="205" t="s">
        <v>87</v>
      </c>
      <c r="AY253" s="18" t="s">
        <v>177</v>
      </c>
      <c r="BE253" s="206">
        <f t="shared" si="34"/>
        <v>0</v>
      </c>
      <c r="BF253" s="206">
        <f t="shared" si="35"/>
        <v>0</v>
      </c>
      <c r="BG253" s="206">
        <f t="shared" si="36"/>
        <v>0</v>
      </c>
      <c r="BH253" s="206">
        <f t="shared" si="37"/>
        <v>0</v>
      </c>
      <c r="BI253" s="206">
        <f t="shared" si="38"/>
        <v>0</v>
      </c>
      <c r="BJ253" s="18" t="s">
        <v>87</v>
      </c>
      <c r="BK253" s="206">
        <f t="shared" si="39"/>
        <v>0</v>
      </c>
      <c r="BL253" s="18" t="s">
        <v>184</v>
      </c>
      <c r="BM253" s="205" t="s">
        <v>4335</v>
      </c>
    </row>
    <row r="254" spans="1:65" s="2" customFormat="1" ht="16.5" customHeight="1">
      <c r="A254" s="35"/>
      <c r="B254" s="36"/>
      <c r="C254" s="193" t="s">
        <v>1396</v>
      </c>
      <c r="D254" s="193" t="s">
        <v>180</v>
      </c>
      <c r="E254" s="194" t="s">
        <v>4336</v>
      </c>
      <c r="F254" s="195" t="s">
        <v>4337</v>
      </c>
      <c r="G254" s="196" t="s">
        <v>191</v>
      </c>
      <c r="H254" s="197">
        <v>1</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184</v>
      </c>
      <c r="AT254" s="205" t="s">
        <v>180</v>
      </c>
      <c r="AU254" s="205" t="s">
        <v>87</v>
      </c>
      <c r="AY254" s="18" t="s">
        <v>177</v>
      </c>
      <c r="BE254" s="206">
        <f t="shared" si="34"/>
        <v>0</v>
      </c>
      <c r="BF254" s="206">
        <f t="shared" si="35"/>
        <v>0</v>
      </c>
      <c r="BG254" s="206">
        <f t="shared" si="36"/>
        <v>0</v>
      </c>
      <c r="BH254" s="206">
        <f t="shared" si="37"/>
        <v>0</v>
      </c>
      <c r="BI254" s="206">
        <f t="shared" si="38"/>
        <v>0</v>
      </c>
      <c r="BJ254" s="18" t="s">
        <v>87</v>
      </c>
      <c r="BK254" s="206">
        <f t="shared" si="39"/>
        <v>0</v>
      </c>
      <c r="BL254" s="18" t="s">
        <v>184</v>
      </c>
      <c r="BM254" s="205" t="s">
        <v>4338</v>
      </c>
    </row>
    <row r="255" spans="1:65" s="2" customFormat="1" ht="24.2" customHeight="1">
      <c r="A255" s="35"/>
      <c r="B255" s="36"/>
      <c r="C255" s="193" t="s">
        <v>1401</v>
      </c>
      <c r="D255" s="193" t="s">
        <v>180</v>
      </c>
      <c r="E255" s="194" t="s">
        <v>4339</v>
      </c>
      <c r="F255" s="195" t="s">
        <v>4340</v>
      </c>
      <c r="G255" s="196" t="s">
        <v>191</v>
      </c>
      <c r="H255" s="197">
        <v>54</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184</v>
      </c>
      <c r="AT255" s="205" t="s">
        <v>180</v>
      </c>
      <c r="AU255" s="205" t="s">
        <v>87</v>
      </c>
      <c r="AY255" s="18" t="s">
        <v>177</v>
      </c>
      <c r="BE255" s="206">
        <f t="shared" si="34"/>
        <v>0</v>
      </c>
      <c r="BF255" s="206">
        <f t="shared" si="35"/>
        <v>0</v>
      </c>
      <c r="BG255" s="206">
        <f t="shared" si="36"/>
        <v>0</v>
      </c>
      <c r="BH255" s="206">
        <f t="shared" si="37"/>
        <v>0</v>
      </c>
      <c r="BI255" s="206">
        <f t="shared" si="38"/>
        <v>0</v>
      </c>
      <c r="BJ255" s="18" t="s">
        <v>87</v>
      </c>
      <c r="BK255" s="206">
        <f t="shared" si="39"/>
        <v>0</v>
      </c>
      <c r="BL255" s="18" t="s">
        <v>184</v>
      </c>
      <c r="BM255" s="205" t="s">
        <v>4341</v>
      </c>
    </row>
    <row r="256" spans="1:65" s="2" customFormat="1" ht="16.5" customHeight="1">
      <c r="A256" s="35"/>
      <c r="B256" s="36"/>
      <c r="C256" s="193" t="s">
        <v>1406</v>
      </c>
      <c r="D256" s="193" t="s">
        <v>180</v>
      </c>
      <c r="E256" s="194" t="s">
        <v>4342</v>
      </c>
      <c r="F256" s="195" t="s">
        <v>4343</v>
      </c>
      <c r="G256" s="196" t="s">
        <v>191</v>
      </c>
      <c r="H256" s="197">
        <v>1</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184</v>
      </c>
      <c r="AT256" s="205" t="s">
        <v>180</v>
      </c>
      <c r="AU256" s="205" t="s">
        <v>87</v>
      </c>
      <c r="AY256" s="18" t="s">
        <v>177</v>
      </c>
      <c r="BE256" s="206">
        <f t="shared" si="34"/>
        <v>0</v>
      </c>
      <c r="BF256" s="206">
        <f t="shared" si="35"/>
        <v>0</v>
      </c>
      <c r="BG256" s="206">
        <f t="shared" si="36"/>
        <v>0</v>
      </c>
      <c r="BH256" s="206">
        <f t="shared" si="37"/>
        <v>0</v>
      </c>
      <c r="BI256" s="206">
        <f t="shared" si="38"/>
        <v>0</v>
      </c>
      <c r="BJ256" s="18" t="s">
        <v>87</v>
      </c>
      <c r="BK256" s="206">
        <f t="shared" si="39"/>
        <v>0</v>
      </c>
      <c r="BL256" s="18" t="s">
        <v>184</v>
      </c>
      <c r="BM256" s="205" t="s">
        <v>4344</v>
      </c>
    </row>
    <row r="257" spans="1:65" s="2" customFormat="1" ht="24.2" customHeight="1">
      <c r="A257" s="35"/>
      <c r="B257" s="36"/>
      <c r="C257" s="193" t="s">
        <v>1410</v>
      </c>
      <c r="D257" s="193" t="s">
        <v>180</v>
      </c>
      <c r="E257" s="194" t="s">
        <v>4345</v>
      </c>
      <c r="F257" s="195" t="s">
        <v>4346</v>
      </c>
      <c r="G257" s="196" t="s">
        <v>191</v>
      </c>
      <c r="H257" s="197">
        <v>2</v>
      </c>
      <c r="I257" s="198"/>
      <c r="J257" s="199">
        <f t="shared" si="30"/>
        <v>0</v>
      </c>
      <c r="K257" s="200"/>
      <c r="L257" s="40"/>
      <c r="M257" s="201" t="s">
        <v>1</v>
      </c>
      <c r="N257" s="202" t="s">
        <v>45</v>
      </c>
      <c r="O257" s="72"/>
      <c r="P257" s="203">
        <f t="shared" si="31"/>
        <v>0</v>
      </c>
      <c r="Q257" s="203">
        <v>0</v>
      </c>
      <c r="R257" s="203">
        <f t="shared" si="32"/>
        <v>0</v>
      </c>
      <c r="S257" s="203">
        <v>0</v>
      </c>
      <c r="T257" s="204">
        <f t="shared" si="33"/>
        <v>0</v>
      </c>
      <c r="U257" s="35"/>
      <c r="V257" s="35"/>
      <c r="W257" s="35"/>
      <c r="X257" s="35"/>
      <c r="Y257" s="35"/>
      <c r="Z257" s="35"/>
      <c r="AA257" s="35"/>
      <c r="AB257" s="35"/>
      <c r="AC257" s="35"/>
      <c r="AD257" s="35"/>
      <c r="AE257" s="35"/>
      <c r="AR257" s="205" t="s">
        <v>184</v>
      </c>
      <c r="AT257" s="205" t="s">
        <v>180</v>
      </c>
      <c r="AU257" s="205" t="s">
        <v>87</v>
      </c>
      <c r="AY257" s="18" t="s">
        <v>177</v>
      </c>
      <c r="BE257" s="206">
        <f t="shared" si="34"/>
        <v>0</v>
      </c>
      <c r="BF257" s="206">
        <f t="shared" si="35"/>
        <v>0</v>
      </c>
      <c r="BG257" s="206">
        <f t="shared" si="36"/>
        <v>0</v>
      </c>
      <c r="BH257" s="206">
        <f t="shared" si="37"/>
        <v>0</v>
      </c>
      <c r="BI257" s="206">
        <f t="shared" si="38"/>
        <v>0</v>
      </c>
      <c r="BJ257" s="18" t="s">
        <v>87</v>
      </c>
      <c r="BK257" s="206">
        <f t="shared" si="39"/>
        <v>0</v>
      </c>
      <c r="BL257" s="18" t="s">
        <v>184</v>
      </c>
      <c r="BM257" s="205" t="s">
        <v>4347</v>
      </c>
    </row>
    <row r="258" spans="1:65" s="2" customFormat="1" ht="16.5" customHeight="1">
      <c r="A258" s="35"/>
      <c r="B258" s="36"/>
      <c r="C258" s="193" t="s">
        <v>1415</v>
      </c>
      <c r="D258" s="193" t="s">
        <v>180</v>
      </c>
      <c r="E258" s="194" t="s">
        <v>4348</v>
      </c>
      <c r="F258" s="195" t="s">
        <v>4349</v>
      </c>
      <c r="G258" s="196" t="s">
        <v>191</v>
      </c>
      <c r="H258" s="197">
        <v>1</v>
      </c>
      <c r="I258" s="198"/>
      <c r="J258" s="199">
        <f t="shared" si="30"/>
        <v>0</v>
      </c>
      <c r="K258" s="200"/>
      <c r="L258" s="40"/>
      <c r="M258" s="201" t="s">
        <v>1</v>
      </c>
      <c r="N258" s="202" t="s">
        <v>45</v>
      </c>
      <c r="O258" s="72"/>
      <c r="P258" s="203">
        <f t="shared" si="31"/>
        <v>0</v>
      </c>
      <c r="Q258" s="203">
        <v>0</v>
      </c>
      <c r="R258" s="203">
        <f t="shared" si="32"/>
        <v>0</v>
      </c>
      <c r="S258" s="203">
        <v>0</v>
      </c>
      <c r="T258" s="204">
        <f t="shared" si="33"/>
        <v>0</v>
      </c>
      <c r="U258" s="35"/>
      <c r="V258" s="35"/>
      <c r="W258" s="35"/>
      <c r="X258" s="35"/>
      <c r="Y258" s="35"/>
      <c r="Z258" s="35"/>
      <c r="AA258" s="35"/>
      <c r="AB258" s="35"/>
      <c r="AC258" s="35"/>
      <c r="AD258" s="35"/>
      <c r="AE258" s="35"/>
      <c r="AR258" s="205" t="s">
        <v>184</v>
      </c>
      <c r="AT258" s="205" t="s">
        <v>180</v>
      </c>
      <c r="AU258" s="205" t="s">
        <v>87</v>
      </c>
      <c r="AY258" s="18" t="s">
        <v>177</v>
      </c>
      <c r="BE258" s="206">
        <f t="shared" si="34"/>
        <v>0</v>
      </c>
      <c r="BF258" s="206">
        <f t="shared" si="35"/>
        <v>0</v>
      </c>
      <c r="BG258" s="206">
        <f t="shared" si="36"/>
        <v>0</v>
      </c>
      <c r="BH258" s="206">
        <f t="shared" si="37"/>
        <v>0</v>
      </c>
      <c r="BI258" s="206">
        <f t="shared" si="38"/>
        <v>0</v>
      </c>
      <c r="BJ258" s="18" t="s">
        <v>87</v>
      </c>
      <c r="BK258" s="206">
        <f t="shared" si="39"/>
        <v>0</v>
      </c>
      <c r="BL258" s="18" t="s">
        <v>184</v>
      </c>
      <c r="BM258" s="205" t="s">
        <v>4350</v>
      </c>
    </row>
    <row r="259" spans="1:65" s="2" customFormat="1" ht="16.5" customHeight="1">
      <c r="A259" s="35"/>
      <c r="B259" s="36"/>
      <c r="C259" s="193" t="s">
        <v>1419</v>
      </c>
      <c r="D259" s="193" t="s">
        <v>180</v>
      </c>
      <c r="E259" s="194" t="s">
        <v>4351</v>
      </c>
      <c r="F259" s="195" t="s">
        <v>4352</v>
      </c>
      <c r="G259" s="196" t="s">
        <v>191</v>
      </c>
      <c r="H259" s="197">
        <v>1</v>
      </c>
      <c r="I259" s="198"/>
      <c r="J259" s="199">
        <f t="shared" si="30"/>
        <v>0</v>
      </c>
      <c r="K259" s="200"/>
      <c r="L259" s="40"/>
      <c r="M259" s="201" t="s">
        <v>1</v>
      </c>
      <c r="N259" s="202" t="s">
        <v>45</v>
      </c>
      <c r="O259" s="72"/>
      <c r="P259" s="203">
        <f t="shared" si="31"/>
        <v>0</v>
      </c>
      <c r="Q259" s="203">
        <v>0</v>
      </c>
      <c r="R259" s="203">
        <f t="shared" si="32"/>
        <v>0</v>
      </c>
      <c r="S259" s="203">
        <v>0</v>
      </c>
      <c r="T259" s="204">
        <f t="shared" si="33"/>
        <v>0</v>
      </c>
      <c r="U259" s="35"/>
      <c r="V259" s="35"/>
      <c r="W259" s="35"/>
      <c r="X259" s="35"/>
      <c r="Y259" s="35"/>
      <c r="Z259" s="35"/>
      <c r="AA259" s="35"/>
      <c r="AB259" s="35"/>
      <c r="AC259" s="35"/>
      <c r="AD259" s="35"/>
      <c r="AE259" s="35"/>
      <c r="AR259" s="205" t="s">
        <v>184</v>
      </c>
      <c r="AT259" s="205" t="s">
        <v>180</v>
      </c>
      <c r="AU259" s="205" t="s">
        <v>87</v>
      </c>
      <c r="AY259" s="18" t="s">
        <v>177</v>
      </c>
      <c r="BE259" s="206">
        <f t="shared" si="34"/>
        <v>0</v>
      </c>
      <c r="BF259" s="206">
        <f t="shared" si="35"/>
        <v>0</v>
      </c>
      <c r="BG259" s="206">
        <f t="shared" si="36"/>
        <v>0</v>
      </c>
      <c r="BH259" s="206">
        <f t="shared" si="37"/>
        <v>0</v>
      </c>
      <c r="BI259" s="206">
        <f t="shared" si="38"/>
        <v>0</v>
      </c>
      <c r="BJ259" s="18" t="s">
        <v>87</v>
      </c>
      <c r="BK259" s="206">
        <f t="shared" si="39"/>
        <v>0</v>
      </c>
      <c r="BL259" s="18" t="s">
        <v>184</v>
      </c>
      <c r="BM259" s="205" t="s">
        <v>4353</v>
      </c>
    </row>
    <row r="260" spans="1:65" s="2" customFormat="1" ht="16.5" customHeight="1">
      <c r="A260" s="35"/>
      <c r="B260" s="36"/>
      <c r="C260" s="193" t="s">
        <v>1423</v>
      </c>
      <c r="D260" s="193" t="s">
        <v>180</v>
      </c>
      <c r="E260" s="194" t="s">
        <v>4354</v>
      </c>
      <c r="F260" s="195" t="s">
        <v>4355</v>
      </c>
      <c r="G260" s="196" t="s">
        <v>191</v>
      </c>
      <c r="H260" s="197">
        <v>39</v>
      </c>
      <c r="I260" s="198"/>
      <c r="J260" s="199">
        <f t="shared" si="30"/>
        <v>0</v>
      </c>
      <c r="K260" s="200"/>
      <c r="L260" s="40"/>
      <c r="M260" s="201" t="s">
        <v>1</v>
      </c>
      <c r="N260" s="202" t="s">
        <v>45</v>
      </c>
      <c r="O260" s="72"/>
      <c r="P260" s="203">
        <f t="shared" si="31"/>
        <v>0</v>
      </c>
      <c r="Q260" s="203">
        <v>0</v>
      </c>
      <c r="R260" s="203">
        <f t="shared" si="32"/>
        <v>0</v>
      </c>
      <c r="S260" s="203">
        <v>0</v>
      </c>
      <c r="T260" s="204">
        <f t="shared" si="33"/>
        <v>0</v>
      </c>
      <c r="U260" s="35"/>
      <c r="V260" s="35"/>
      <c r="W260" s="35"/>
      <c r="X260" s="35"/>
      <c r="Y260" s="35"/>
      <c r="Z260" s="35"/>
      <c r="AA260" s="35"/>
      <c r="AB260" s="35"/>
      <c r="AC260" s="35"/>
      <c r="AD260" s="35"/>
      <c r="AE260" s="35"/>
      <c r="AR260" s="205" t="s">
        <v>184</v>
      </c>
      <c r="AT260" s="205" t="s">
        <v>180</v>
      </c>
      <c r="AU260" s="205" t="s">
        <v>87</v>
      </c>
      <c r="AY260" s="18" t="s">
        <v>177</v>
      </c>
      <c r="BE260" s="206">
        <f t="shared" si="34"/>
        <v>0</v>
      </c>
      <c r="BF260" s="206">
        <f t="shared" si="35"/>
        <v>0</v>
      </c>
      <c r="BG260" s="206">
        <f t="shared" si="36"/>
        <v>0</v>
      </c>
      <c r="BH260" s="206">
        <f t="shared" si="37"/>
        <v>0</v>
      </c>
      <c r="BI260" s="206">
        <f t="shared" si="38"/>
        <v>0</v>
      </c>
      <c r="BJ260" s="18" t="s">
        <v>87</v>
      </c>
      <c r="BK260" s="206">
        <f t="shared" si="39"/>
        <v>0</v>
      </c>
      <c r="BL260" s="18" t="s">
        <v>184</v>
      </c>
      <c r="BM260" s="205" t="s">
        <v>4356</v>
      </c>
    </row>
    <row r="261" spans="1:65" s="2" customFormat="1" ht="16.5" customHeight="1">
      <c r="A261" s="35"/>
      <c r="B261" s="36"/>
      <c r="C261" s="193" t="s">
        <v>1429</v>
      </c>
      <c r="D261" s="193" t="s">
        <v>180</v>
      </c>
      <c r="E261" s="194" t="s">
        <v>4357</v>
      </c>
      <c r="F261" s="195" t="s">
        <v>4358</v>
      </c>
      <c r="G261" s="196" t="s">
        <v>191</v>
      </c>
      <c r="H261" s="197">
        <v>1</v>
      </c>
      <c r="I261" s="198"/>
      <c r="J261" s="199">
        <f t="shared" si="30"/>
        <v>0</v>
      </c>
      <c r="K261" s="200"/>
      <c r="L261" s="40"/>
      <c r="M261" s="201" t="s">
        <v>1</v>
      </c>
      <c r="N261" s="202" t="s">
        <v>45</v>
      </c>
      <c r="O261" s="72"/>
      <c r="P261" s="203">
        <f t="shared" si="31"/>
        <v>0</v>
      </c>
      <c r="Q261" s="203">
        <v>0</v>
      </c>
      <c r="R261" s="203">
        <f t="shared" si="32"/>
        <v>0</v>
      </c>
      <c r="S261" s="203">
        <v>0</v>
      </c>
      <c r="T261" s="204">
        <f t="shared" si="33"/>
        <v>0</v>
      </c>
      <c r="U261" s="35"/>
      <c r="V261" s="35"/>
      <c r="W261" s="35"/>
      <c r="X261" s="35"/>
      <c r="Y261" s="35"/>
      <c r="Z261" s="35"/>
      <c r="AA261" s="35"/>
      <c r="AB261" s="35"/>
      <c r="AC261" s="35"/>
      <c r="AD261" s="35"/>
      <c r="AE261" s="35"/>
      <c r="AR261" s="205" t="s">
        <v>184</v>
      </c>
      <c r="AT261" s="205" t="s">
        <v>180</v>
      </c>
      <c r="AU261" s="205" t="s">
        <v>87</v>
      </c>
      <c r="AY261" s="18" t="s">
        <v>177</v>
      </c>
      <c r="BE261" s="206">
        <f t="shared" si="34"/>
        <v>0</v>
      </c>
      <c r="BF261" s="206">
        <f t="shared" si="35"/>
        <v>0</v>
      </c>
      <c r="BG261" s="206">
        <f t="shared" si="36"/>
        <v>0</v>
      </c>
      <c r="BH261" s="206">
        <f t="shared" si="37"/>
        <v>0</v>
      </c>
      <c r="BI261" s="206">
        <f t="shared" si="38"/>
        <v>0</v>
      </c>
      <c r="BJ261" s="18" t="s">
        <v>87</v>
      </c>
      <c r="BK261" s="206">
        <f t="shared" si="39"/>
        <v>0</v>
      </c>
      <c r="BL261" s="18" t="s">
        <v>184</v>
      </c>
      <c r="BM261" s="205" t="s">
        <v>4359</v>
      </c>
    </row>
    <row r="262" spans="1:65" s="2" customFormat="1" ht="16.5" customHeight="1">
      <c r="A262" s="35"/>
      <c r="B262" s="36"/>
      <c r="C262" s="193" t="s">
        <v>1436</v>
      </c>
      <c r="D262" s="193" t="s">
        <v>180</v>
      </c>
      <c r="E262" s="194" t="s">
        <v>4360</v>
      </c>
      <c r="F262" s="195" t="s">
        <v>4361</v>
      </c>
      <c r="G262" s="196" t="s">
        <v>191</v>
      </c>
      <c r="H262" s="197">
        <v>1</v>
      </c>
      <c r="I262" s="198"/>
      <c r="J262" s="199">
        <f t="shared" si="30"/>
        <v>0</v>
      </c>
      <c r="K262" s="200"/>
      <c r="L262" s="40"/>
      <c r="M262" s="201" t="s">
        <v>1</v>
      </c>
      <c r="N262" s="202" t="s">
        <v>45</v>
      </c>
      <c r="O262" s="72"/>
      <c r="P262" s="203">
        <f t="shared" si="31"/>
        <v>0</v>
      </c>
      <c r="Q262" s="203">
        <v>0</v>
      </c>
      <c r="R262" s="203">
        <f t="shared" si="32"/>
        <v>0</v>
      </c>
      <c r="S262" s="203">
        <v>0</v>
      </c>
      <c r="T262" s="204">
        <f t="shared" si="33"/>
        <v>0</v>
      </c>
      <c r="U262" s="35"/>
      <c r="V262" s="35"/>
      <c r="W262" s="35"/>
      <c r="X262" s="35"/>
      <c r="Y262" s="35"/>
      <c r="Z262" s="35"/>
      <c r="AA262" s="35"/>
      <c r="AB262" s="35"/>
      <c r="AC262" s="35"/>
      <c r="AD262" s="35"/>
      <c r="AE262" s="35"/>
      <c r="AR262" s="205" t="s">
        <v>184</v>
      </c>
      <c r="AT262" s="205" t="s">
        <v>180</v>
      </c>
      <c r="AU262" s="205" t="s">
        <v>87</v>
      </c>
      <c r="AY262" s="18" t="s">
        <v>177</v>
      </c>
      <c r="BE262" s="206">
        <f t="shared" si="34"/>
        <v>0</v>
      </c>
      <c r="BF262" s="206">
        <f t="shared" si="35"/>
        <v>0</v>
      </c>
      <c r="BG262" s="206">
        <f t="shared" si="36"/>
        <v>0</v>
      </c>
      <c r="BH262" s="206">
        <f t="shared" si="37"/>
        <v>0</v>
      </c>
      <c r="BI262" s="206">
        <f t="shared" si="38"/>
        <v>0</v>
      </c>
      <c r="BJ262" s="18" t="s">
        <v>87</v>
      </c>
      <c r="BK262" s="206">
        <f t="shared" si="39"/>
        <v>0</v>
      </c>
      <c r="BL262" s="18" t="s">
        <v>184</v>
      </c>
      <c r="BM262" s="205" t="s">
        <v>4362</v>
      </c>
    </row>
    <row r="263" spans="1:65" s="2" customFormat="1" ht="16.5" customHeight="1">
      <c r="A263" s="35"/>
      <c r="B263" s="36"/>
      <c r="C263" s="193" t="s">
        <v>1445</v>
      </c>
      <c r="D263" s="193" t="s">
        <v>180</v>
      </c>
      <c r="E263" s="194" t="s">
        <v>4363</v>
      </c>
      <c r="F263" s="195" t="s">
        <v>4364</v>
      </c>
      <c r="G263" s="196" t="s">
        <v>191</v>
      </c>
      <c r="H263" s="197">
        <v>39</v>
      </c>
      <c r="I263" s="198"/>
      <c r="J263" s="199">
        <f t="shared" si="30"/>
        <v>0</v>
      </c>
      <c r="K263" s="200"/>
      <c r="L263" s="40"/>
      <c r="M263" s="201" t="s">
        <v>1</v>
      </c>
      <c r="N263" s="202" t="s">
        <v>45</v>
      </c>
      <c r="O263" s="72"/>
      <c r="P263" s="203">
        <f t="shared" si="31"/>
        <v>0</v>
      </c>
      <c r="Q263" s="203">
        <v>0</v>
      </c>
      <c r="R263" s="203">
        <f t="shared" si="32"/>
        <v>0</v>
      </c>
      <c r="S263" s="203">
        <v>0</v>
      </c>
      <c r="T263" s="204">
        <f t="shared" si="33"/>
        <v>0</v>
      </c>
      <c r="U263" s="35"/>
      <c r="V263" s="35"/>
      <c r="W263" s="35"/>
      <c r="X263" s="35"/>
      <c r="Y263" s="35"/>
      <c r="Z263" s="35"/>
      <c r="AA263" s="35"/>
      <c r="AB263" s="35"/>
      <c r="AC263" s="35"/>
      <c r="AD263" s="35"/>
      <c r="AE263" s="35"/>
      <c r="AR263" s="205" t="s">
        <v>184</v>
      </c>
      <c r="AT263" s="205" t="s">
        <v>180</v>
      </c>
      <c r="AU263" s="205" t="s">
        <v>87</v>
      </c>
      <c r="AY263" s="18" t="s">
        <v>177</v>
      </c>
      <c r="BE263" s="206">
        <f t="shared" si="34"/>
        <v>0</v>
      </c>
      <c r="BF263" s="206">
        <f t="shared" si="35"/>
        <v>0</v>
      </c>
      <c r="BG263" s="206">
        <f t="shared" si="36"/>
        <v>0</v>
      </c>
      <c r="BH263" s="206">
        <f t="shared" si="37"/>
        <v>0</v>
      </c>
      <c r="BI263" s="206">
        <f t="shared" si="38"/>
        <v>0</v>
      </c>
      <c r="BJ263" s="18" t="s">
        <v>87</v>
      </c>
      <c r="BK263" s="206">
        <f t="shared" si="39"/>
        <v>0</v>
      </c>
      <c r="BL263" s="18" t="s">
        <v>184</v>
      </c>
      <c r="BM263" s="205" t="s">
        <v>4365</v>
      </c>
    </row>
    <row r="264" spans="1:65" s="2" customFormat="1" ht="16.5" customHeight="1">
      <c r="A264" s="35"/>
      <c r="B264" s="36"/>
      <c r="C264" s="193" t="s">
        <v>1450</v>
      </c>
      <c r="D264" s="193" t="s">
        <v>180</v>
      </c>
      <c r="E264" s="194" t="s">
        <v>4366</v>
      </c>
      <c r="F264" s="195" t="s">
        <v>4367</v>
      </c>
      <c r="G264" s="196" t="s">
        <v>191</v>
      </c>
      <c r="H264" s="197">
        <v>2</v>
      </c>
      <c r="I264" s="198"/>
      <c r="J264" s="199">
        <f t="shared" si="30"/>
        <v>0</v>
      </c>
      <c r="K264" s="200"/>
      <c r="L264" s="40"/>
      <c r="M264" s="201" t="s">
        <v>1</v>
      </c>
      <c r="N264" s="202" t="s">
        <v>45</v>
      </c>
      <c r="O264" s="72"/>
      <c r="P264" s="203">
        <f t="shared" si="31"/>
        <v>0</v>
      </c>
      <c r="Q264" s="203">
        <v>0</v>
      </c>
      <c r="R264" s="203">
        <f t="shared" si="32"/>
        <v>0</v>
      </c>
      <c r="S264" s="203">
        <v>0</v>
      </c>
      <c r="T264" s="204">
        <f t="shared" si="33"/>
        <v>0</v>
      </c>
      <c r="U264" s="35"/>
      <c r="V264" s="35"/>
      <c r="W264" s="35"/>
      <c r="X264" s="35"/>
      <c r="Y264" s="35"/>
      <c r="Z264" s="35"/>
      <c r="AA264" s="35"/>
      <c r="AB264" s="35"/>
      <c r="AC264" s="35"/>
      <c r="AD264" s="35"/>
      <c r="AE264" s="35"/>
      <c r="AR264" s="205" t="s">
        <v>184</v>
      </c>
      <c r="AT264" s="205" t="s">
        <v>180</v>
      </c>
      <c r="AU264" s="205" t="s">
        <v>87</v>
      </c>
      <c r="AY264" s="18" t="s">
        <v>177</v>
      </c>
      <c r="BE264" s="206">
        <f t="shared" si="34"/>
        <v>0</v>
      </c>
      <c r="BF264" s="206">
        <f t="shared" si="35"/>
        <v>0</v>
      </c>
      <c r="BG264" s="206">
        <f t="shared" si="36"/>
        <v>0</v>
      </c>
      <c r="BH264" s="206">
        <f t="shared" si="37"/>
        <v>0</v>
      </c>
      <c r="BI264" s="206">
        <f t="shared" si="38"/>
        <v>0</v>
      </c>
      <c r="BJ264" s="18" t="s">
        <v>87</v>
      </c>
      <c r="BK264" s="206">
        <f t="shared" si="39"/>
        <v>0</v>
      </c>
      <c r="BL264" s="18" t="s">
        <v>184</v>
      </c>
      <c r="BM264" s="205" t="s">
        <v>4368</v>
      </c>
    </row>
    <row r="265" spans="1:65" s="2" customFormat="1" ht="16.5" customHeight="1">
      <c r="A265" s="35"/>
      <c r="B265" s="36"/>
      <c r="C265" s="193" t="s">
        <v>1456</v>
      </c>
      <c r="D265" s="193" t="s">
        <v>180</v>
      </c>
      <c r="E265" s="194" t="s">
        <v>4369</v>
      </c>
      <c r="F265" s="195" t="s">
        <v>4370</v>
      </c>
      <c r="G265" s="196" t="s">
        <v>191</v>
      </c>
      <c r="H265" s="197">
        <v>8</v>
      </c>
      <c r="I265" s="198"/>
      <c r="J265" s="199">
        <f t="shared" si="30"/>
        <v>0</v>
      </c>
      <c r="K265" s="200"/>
      <c r="L265" s="40"/>
      <c r="M265" s="201" t="s">
        <v>1</v>
      </c>
      <c r="N265" s="202" t="s">
        <v>45</v>
      </c>
      <c r="O265" s="72"/>
      <c r="P265" s="203">
        <f t="shared" si="31"/>
        <v>0</v>
      </c>
      <c r="Q265" s="203">
        <v>0</v>
      </c>
      <c r="R265" s="203">
        <f t="shared" si="32"/>
        <v>0</v>
      </c>
      <c r="S265" s="203">
        <v>0</v>
      </c>
      <c r="T265" s="204">
        <f t="shared" si="33"/>
        <v>0</v>
      </c>
      <c r="U265" s="35"/>
      <c r="V265" s="35"/>
      <c r="W265" s="35"/>
      <c r="X265" s="35"/>
      <c r="Y265" s="35"/>
      <c r="Z265" s="35"/>
      <c r="AA265" s="35"/>
      <c r="AB265" s="35"/>
      <c r="AC265" s="35"/>
      <c r="AD265" s="35"/>
      <c r="AE265" s="35"/>
      <c r="AR265" s="205" t="s">
        <v>184</v>
      </c>
      <c r="AT265" s="205" t="s">
        <v>180</v>
      </c>
      <c r="AU265" s="205" t="s">
        <v>87</v>
      </c>
      <c r="AY265" s="18" t="s">
        <v>177</v>
      </c>
      <c r="BE265" s="206">
        <f t="shared" si="34"/>
        <v>0</v>
      </c>
      <c r="BF265" s="206">
        <f t="shared" si="35"/>
        <v>0</v>
      </c>
      <c r="BG265" s="206">
        <f t="shared" si="36"/>
        <v>0</v>
      </c>
      <c r="BH265" s="206">
        <f t="shared" si="37"/>
        <v>0</v>
      </c>
      <c r="BI265" s="206">
        <f t="shared" si="38"/>
        <v>0</v>
      </c>
      <c r="BJ265" s="18" t="s">
        <v>87</v>
      </c>
      <c r="BK265" s="206">
        <f t="shared" si="39"/>
        <v>0</v>
      </c>
      <c r="BL265" s="18" t="s">
        <v>184</v>
      </c>
      <c r="BM265" s="205" t="s">
        <v>4371</v>
      </c>
    </row>
    <row r="266" spans="1:65" s="2" customFormat="1" ht="16.5" customHeight="1">
      <c r="A266" s="35"/>
      <c r="B266" s="36"/>
      <c r="C266" s="193" t="s">
        <v>1462</v>
      </c>
      <c r="D266" s="193" t="s">
        <v>180</v>
      </c>
      <c r="E266" s="194" t="s">
        <v>4372</v>
      </c>
      <c r="F266" s="195" t="s">
        <v>4373</v>
      </c>
      <c r="G266" s="196" t="s">
        <v>191</v>
      </c>
      <c r="H266" s="197">
        <v>27</v>
      </c>
      <c r="I266" s="198"/>
      <c r="J266" s="199">
        <f t="shared" si="30"/>
        <v>0</v>
      </c>
      <c r="K266" s="200"/>
      <c r="L266" s="40"/>
      <c r="M266" s="201" t="s">
        <v>1</v>
      </c>
      <c r="N266" s="202" t="s">
        <v>45</v>
      </c>
      <c r="O266" s="72"/>
      <c r="P266" s="203">
        <f t="shared" si="31"/>
        <v>0</v>
      </c>
      <c r="Q266" s="203">
        <v>0</v>
      </c>
      <c r="R266" s="203">
        <f t="shared" si="32"/>
        <v>0</v>
      </c>
      <c r="S266" s="203">
        <v>0</v>
      </c>
      <c r="T266" s="204">
        <f t="shared" si="33"/>
        <v>0</v>
      </c>
      <c r="U266" s="35"/>
      <c r="V266" s="35"/>
      <c r="W266" s="35"/>
      <c r="X266" s="35"/>
      <c r="Y266" s="35"/>
      <c r="Z266" s="35"/>
      <c r="AA266" s="35"/>
      <c r="AB266" s="35"/>
      <c r="AC266" s="35"/>
      <c r="AD266" s="35"/>
      <c r="AE266" s="35"/>
      <c r="AR266" s="205" t="s">
        <v>184</v>
      </c>
      <c r="AT266" s="205" t="s">
        <v>180</v>
      </c>
      <c r="AU266" s="205" t="s">
        <v>87</v>
      </c>
      <c r="AY266" s="18" t="s">
        <v>177</v>
      </c>
      <c r="BE266" s="206">
        <f t="shared" si="34"/>
        <v>0</v>
      </c>
      <c r="BF266" s="206">
        <f t="shared" si="35"/>
        <v>0</v>
      </c>
      <c r="BG266" s="206">
        <f t="shared" si="36"/>
        <v>0</v>
      </c>
      <c r="BH266" s="206">
        <f t="shared" si="37"/>
        <v>0</v>
      </c>
      <c r="BI266" s="206">
        <f t="shared" si="38"/>
        <v>0</v>
      </c>
      <c r="BJ266" s="18" t="s">
        <v>87</v>
      </c>
      <c r="BK266" s="206">
        <f t="shared" si="39"/>
        <v>0</v>
      </c>
      <c r="BL266" s="18" t="s">
        <v>184</v>
      </c>
      <c r="BM266" s="205" t="s">
        <v>4374</v>
      </c>
    </row>
    <row r="267" spans="1:65" s="2" customFormat="1" ht="21.75" customHeight="1">
      <c r="A267" s="35"/>
      <c r="B267" s="36"/>
      <c r="C267" s="193" t="s">
        <v>1468</v>
      </c>
      <c r="D267" s="193" t="s">
        <v>180</v>
      </c>
      <c r="E267" s="194" t="s">
        <v>4375</v>
      </c>
      <c r="F267" s="195" t="s">
        <v>4376</v>
      </c>
      <c r="G267" s="196" t="s">
        <v>191</v>
      </c>
      <c r="H267" s="197">
        <v>4</v>
      </c>
      <c r="I267" s="198"/>
      <c r="J267" s="199">
        <f t="shared" si="30"/>
        <v>0</v>
      </c>
      <c r="K267" s="200"/>
      <c r="L267" s="40"/>
      <c r="M267" s="201" t="s">
        <v>1</v>
      </c>
      <c r="N267" s="202" t="s">
        <v>45</v>
      </c>
      <c r="O267" s="72"/>
      <c r="P267" s="203">
        <f t="shared" si="31"/>
        <v>0</v>
      </c>
      <c r="Q267" s="203">
        <v>0</v>
      </c>
      <c r="R267" s="203">
        <f t="shared" si="32"/>
        <v>0</v>
      </c>
      <c r="S267" s="203">
        <v>0</v>
      </c>
      <c r="T267" s="204">
        <f t="shared" si="33"/>
        <v>0</v>
      </c>
      <c r="U267" s="35"/>
      <c r="V267" s="35"/>
      <c r="W267" s="35"/>
      <c r="X267" s="35"/>
      <c r="Y267" s="35"/>
      <c r="Z267" s="35"/>
      <c r="AA267" s="35"/>
      <c r="AB267" s="35"/>
      <c r="AC267" s="35"/>
      <c r="AD267" s="35"/>
      <c r="AE267" s="35"/>
      <c r="AR267" s="205" t="s">
        <v>184</v>
      </c>
      <c r="AT267" s="205" t="s">
        <v>180</v>
      </c>
      <c r="AU267" s="205" t="s">
        <v>87</v>
      </c>
      <c r="AY267" s="18" t="s">
        <v>177</v>
      </c>
      <c r="BE267" s="206">
        <f t="shared" si="34"/>
        <v>0</v>
      </c>
      <c r="BF267" s="206">
        <f t="shared" si="35"/>
        <v>0</v>
      </c>
      <c r="BG267" s="206">
        <f t="shared" si="36"/>
        <v>0</v>
      </c>
      <c r="BH267" s="206">
        <f t="shared" si="37"/>
        <v>0</v>
      </c>
      <c r="BI267" s="206">
        <f t="shared" si="38"/>
        <v>0</v>
      </c>
      <c r="BJ267" s="18" t="s">
        <v>87</v>
      </c>
      <c r="BK267" s="206">
        <f t="shared" si="39"/>
        <v>0</v>
      </c>
      <c r="BL267" s="18" t="s">
        <v>184</v>
      </c>
      <c r="BM267" s="205" t="s">
        <v>4377</v>
      </c>
    </row>
    <row r="268" spans="1:65" s="2" customFormat="1" ht="16.5" customHeight="1">
      <c r="A268" s="35"/>
      <c r="B268" s="36"/>
      <c r="C268" s="193" t="s">
        <v>1474</v>
      </c>
      <c r="D268" s="193" t="s">
        <v>180</v>
      </c>
      <c r="E268" s="194" t="s">
        <v>4378</v>
      </c>
      <c r="F268" s="195" t="s">
        <v>4379</v>
      </c>
      <c r="G268" s="196" t="s">
        <v>191</v>
      </c>
      <c r="H268" s="197">
        <v>3</v>
      </c>
      <c r="I268" s="198"/>
      <c r="J268" s="199">
        <f t="shared" si="30"/>
        <v>0</v>
      </c>
      <c r="K268" s="200"/>
      <c r="L268" s="40"/>
      <c r="M268" s="201" t="s">
        <v>1</v>
      </c>
      <c r="N268" s="202" t="s">
        <v>45</v>
      </c>
      <c r="O268" s="72"/>
      <c r="P268" s="203">
        <f t="shared" si="31"/>
        <v>0</v>
      </c>
      <c r="Q268" s="203">
        <v>0</v>
      </c>
      <c r="R268" s="203">
        <f t="shared" si="32"/>
        <v>0</v>
      </c>
      <c r="S268" s="203">
        <v>0</v>
      </c>
      <c r="T268" s="204">
        <f t="shared" si="33"/>
        <v>0</v>
      </c>
      <c r="U268" s="35"/>
      <c r="V268" s="35"/>
      <c r="W268" s="35"/>
      <c r="X268" s="35"/>
      <c r="Y268" s="35"/>
      <c r="Z268" s="35"/>
      <c r="AA268" s="35"/>
      <c r="AB268" s="35"/>
      <c r="AC268" s="35"/>
      <c r="AD268" s="35"/>
      <c r="AE268" s="35"/>
      <c r="AR268" s="205" t="s">
        <v>184</v>
      </c>
      <c r="AT268" s="205" t="s">
        <v>180</v>
      </c>
      <c r="AU268" s="205" t="s">
        <v>87</v>
      </c>
      <c r="AY268" s="18" t="s">
        <v>177</v>
      </c>
      <c r="BE268" s="206">
        <f t="shared" si="34"/>
        <v>0</v>
      </c>
      <c r="BF268" s="206">
        <f t="shared" si="35"/>
        <v>0</v>
      </c>
      <c r="BG268" s="206">
        <f t="shared" si="36"/>
        <v>0</v>
      </c>
      <c r="BH268" s="206">
        <f t="shared" si="37"/>
        <v>0</v>
      </c>
      <c r="BI268" s="206">
        <f t="shared" si="38"/>
        <v>0</v>
      </c>
      <c r="BJ268" s="18" t="s">
        <v>87</v>
      </c>
      <c r="BK268" s="206">
        <f t="shared" si="39"/>
        <v>0</v>
      </c>
      <c r="BL268" s="18" t="s">
        <v>184</v>
      </c>
      <c r="BM268" s="205" t="s">
        <v>4380</v>
      </c>
    </row>
    <row r="269" spans="1:65" s="2" customFormat="1" ht="16.5" customHeight="1">
      <c r="A269" s="35"/>
      <c r="B269" s="36"/>
      <c r="C269" s="193" t="s">
        <v>1478</v>
      </c>
      <c r="D269" s="193" t="s">
        <v>180</v>
      </c>
      <c r="E269" s="194" t="s">
        <v>4381</v>
      </c>
      <c r="F269" s="195" t="s">
        <v>4382</v>
      </c>
      <c r="G269" s="196" t="s">
        <v>191</v>
      </c>
      <c r="H269" s="197">
        <v>3</v>
      </c>
      <c r="I269" s="198"/>
      <c r="J269" s="199">
        <f t="shared" si="30"/>
        <v>0</v>
      </c>
      <c r="K269" s="200"/>
      <c r="L269" s="40"/>
      <c r="M269" s="201" t="s">
        <v>1</v>
      </c>
      <c r="N269" s="202" t="s">
        <v>45</v>
      </c>
      <c r="O269" s="72"/>
      <c r="P269" s="203">
        <f t="shared" si="31"/>
        <v>0</v>
      </c>
      <c r="Q269" s="203">
        <v>0</v>
      </c>
      <c r="R269" s="203">
        <f t="shared" si="32"/>
        <v>0</v>
      </c>
      <c r="S269" s="203">
        <v>0</v>
      </c>
      <c r="T269" s="204">
        <f t="shared" si="33"/>
        <v>0</v>
      </c>
      <c r="U269" s="35"/>
      <c r="V269" s="35"/>
      <c r="W269" s="35"/>
      <c r="X269" s="35"/>
      <c r="Y269" s="35"/>
      <c r="Z269" s="35"/>
      <c r="AA269" s="35"/>
      <c r="AB269" s="35"/>
      <c r="AC269" s="35"/>
      <c r="AD269" s="35"/>
      <c r="AE269" s="35"/>
      <c r="AR269" s="205" t="s">
        <v>184</v>
      </c>
      <c r="AT269" s="205" t="s">
        <v>180</v>
      </c>
      <c r="AU269" s="205" t="s">
        <v>87</v>
      </c>
      <c r="AY269" s="18" t="s">
        <v>177</v>
      </c>
      <c r="BE269" s="206">
        <f t="shared" si="34"/>
        <v>0</v>
      </c>
      <c r="BF269" s="206">
        <f t="shared" si="35"/>
        <v>0</v>
      </c>
      <c r="BG269" s="206">
        <f t="shared" si="36"/>
        <v>0</v>
      </c>
      <c r="BH269" s="206">
        <f t="shared" si="37"/>
        <v>0</v>
      </c>
      <c r="BI269" s="206">
        <f t="shared" si="38"/>
        <v>0</v>
      </c>
      <c r="BJ269" s="18" t="s">
        <v>87</v>
      </c>
      <c r="BK269" s="206">
        <f t="shared" si="39"/>
        <v>0</v>
      </c>
      <c r="BL269" s="18" t="s">
        <v>184</v>
      </c>
      <c r="BM269" s="205" t="s">
        <v>4383</v>
      </c>
    </row>
    <row r="270" spans="1:65" s="2" customFormat="1" ht="16.5" customHeight="1">
      <c r="A270" s="35"/>
      <c r="B270" s="36"/>
      <c r="C270" s="193" t="s">
        <v>1484</v>
      </c>
      <c r="D270" s="193" t="s">
        <v>180</v>
      </c>
      <c r="E270" s="194" t="s">
        <v>4384</v>
      </c>
      <c r="F270" s="195" t="s">
        <v>4385</v>
      </c>
      <c r="G270" s="196" t="s">
        <v>191</v>
      </c>
      <c r="H270" s="197">
        <v>1</v>
      </c>
      <c r="I270" s="198"/>
      <c r="J270" s="199">
        <f t="shared" si="30"/>
        <v>0</v>
      </c>
      <c r="K270" s="200"/>
      <c r="L270" s="40"/>
      <c r="M270" s="201" t="s">
        <v>1</v>
      </c>
      <c r="N270" s="202" t="s">
        <v>45</v>
      </c>
      <c r="O270" s="72"/>
      <c r="P270" s="203">
        <f t="shared" si="31"/>
        <v>0</v>
      </c>
      <c r="Q270" s="203">
        <v>0</v>
      </c>
      <c r="R270" s="203">
        <f t="shared" si="32"/>
        <v>0</v>
      </c>
      <c r="S270" s="203">
        <v>0</v>
      </c>
      <c r="T270" s="204">
        <f t="shared" si="33"/>
        <v>0</v>
      </c>
      <c r="U270" s="35"/>
      <c r="V270" s="35"/>
      <c r="W270" s="35"/>
      <c r="X270" s="35"/>
      <c r="Y270" s="35"/>
      <c r="Z270" s="35"/>
      <c r="AA270" s="35"/>
      <c r="AB270" s="35"/>
      <c r="AC270" s="35"/>
      <c r="AD270" s="35"/>
      <c r="AE270" s="35"/>
      <c r="AR270" s="205" t="s">
        <v>184</v>
      </c>
      <c r="AT270" s="205" t="s">
        <v>180</v>
      </c>
      <c r="AU270" s="205" t="s">
        <v>87</v>
      </c>
      <c r="AY270" s="18" t="s">
        <v>177</v>
      </c>
      <c r="BE270" s="206">
        <f t="shared" si="34"/>
        <v>0</v>
      </c>
      <c r="BF270" s="206">
        <f t="shared" si="35"/>
        <v>0</v>
      </c>
      <c r="BG270" s="206">
        <f t="shared" si="36"/>
        <v>0</v>
      </c>
      <c r="BH270" s="206">
        <f t="shared" si="37"/>
        <v>0</v>
      </c>
      <c r="BI270" s="206">
        <f t="shared" si="38"/>
        <v>0</v>
      </c>
      <c r="BJ270" s="18" t="s">
        <v>87</v>
      </c>
      <c r="BK270" s="206">
        <f t="shared" si="39"/>
        <v>0</v>
      </c>
      <c r="BL270" s="18" t="s">
        <v>184</v>
      </c>
      <c r="BM270" s="205" t="s">
        <v>4386</v>
      </c>
    </row>
    <row r="271" spans="1:65" s="2" customFormat="1" ht="21.75" customHeight="1">
      <c r="A271" s="35"/>
      <c r="B271" s="36"/>
      <c r="C271" s="193" t="s">
        <v>1488</v>
      </c>
      <c r="D271" s="193" t="s">
        <v>180</v>
      </c>
      <c r="E271" s="194" t="s">
        <v>4387</v>
      </c>
      <c r="F271" s="195" t="s">
        <v>4388</v>
      </c>
      <c r="G271" s="196" t="s">
        <v>191</v>
      </c>
      <c r="H271" s="197">
        <v>4</v>
      </c>
      <c r="I271" s="198"/>
      <c r="J271" s="199">
        <f t="shared" ref="J271:J285" si="40">ROUND(I271*H271,2)</f>
        <v>0</v>
      </c>
      <c r="K271" s="200"/>
      <c r="L271" s="40"/>
      <c r="M271" s="201" t="s">
        <v>1</v>
      </c>
      <c r="N271" s="202" t="s">
        <v>45</v>
      </c>
      <c r="O271" s="72"/>
      <c r="P271" s="203">
        <f t="shared" ref="P271:P285" si="41">O271*H271</f>
        <v>0</v>
      </c>
      <c r="Q271" s="203">
        <v>0</v>
      </c>
      <c r="R271" s="203">
        <f t="shared" ref="R271:R285" si="42">Q271*H271</f>
        <v>0</v>
      </c>
      <c r="S271" s="203">
        <v>0</v>
      </c>
      <c r="T271" s="204">
        <f t="shared" ref="T271:T285" si="43">S271*H271</f>
        <v>0</v>
      </c>
      <c r="U271" s="35"/>
      <c r="V271" s="35"/>
      <c r="W271" s="35"/>
      <c r="X271" s="35"/>
      <c r="Y271" s="35"/>
      <c r="Z271" s="35"/>
      <c r="AA271" s="35"/>
      <c r="AB271" s="35"/>
      <c r="AC271" s="35"/>
      <c r="AD271" s="35"/>
      <c r="AE271" s="35"/>
      <c r="AR271" s="205" t="s">
        <v>184</v>
      </c>
      <c r="AT271" s="205" t="s">
        <v>180</v>
      </c>
      <c r="AU271" s="205" t="s">
        <v>87</v>
      </c>
      <c r="AY271" s="18" t="s">
        <v>177</v>
      </c>
      <c r="BE271" s="206">
        <f t="shared" ref="BE271:BE285" si="44">IF(N271="základní",J271,0)</f>
        <v>0</v>
      </c>
      <c r="BF271" s="206">
        <f t="shared" ref="BF271:BF285" si="45">IF(N271="snížená",J271,0)</f>
        <v>0</v>
      </c>
      <c r="BG271" s="206">
        <f t="shared" ref="BG271:BG285" si="46">IF(N271="zákl. přenesená",J271,0)</f>
        <v>0</v>
      </c>
      <c r="BH271" s="206">
        <f t="shared" ref="BH271:BH285" si="47">IF(N271="sníž. přenesená",J271,0)</f>
        <v>0</v>
      </c>
      <c r="BI271" s="206">
        <f t="shared" ref="BI271:BI285" si="48">IF(N271="nulová",J271,0)</f>
        <v>0</v>
      </c>
      <c r="BJ271" s="18" t="s">
        <v>87</v>
      </c>
      <c r="BK271" s="206">
        <f t="shared" ref="BK271:BK285" si="49">ROUND(I271*H271,2)</f>
        <v>0</v>
      </c>
      <c r="BL271" s="18" t="s">
        <v>184</v>
      </c>
      <c r="BM271" s="205" t="s">
        <v>4389</v>
      </c>
    </row>
    <row r="272" spans="1:65" s="2" customFormat="1" ht="16.5" customHeight="1">
      <c r="A272" s="35"/>
      <c r="B272" s="36"/>
      <c r="C272" s="193" t="s">
        <v>1492</v>
      </c>
      <c r="D272" s="193" t="s">
        <v>180</v>
      </c>
      <c r="E272" s="194" t="s">
        <v>4390</v>
      </c>
      <c r="F272" s="195" t="s">
        <v>4391</v>
      </c>
      <c r="G272" s="196" t="s">
        <v>191</v>
      </c>
      <c r="H272" s="197">
        <v>9</v>
      </c>
      <c r="I272" s="198"/>
      <c r="J272" s="199">
        <f t="shared" si="40"/>
        <v>0</v>
      </c>
      <c r="K272" s="200"/>
      <c r="L272" s="40"/>
      <c r="M272" s="201" t="s">
        <v>1</v>
      </c>
      <c r="N272" s="202" t="s">
        <v>45</v>
      </c>
      <c r="O272" s="72"/>
      <c r="P272" s="203">
        <f t="shared" si="41"/>
        <v>0</v>
      </c>
      <c r="Q272" s="203">
        <v>0</v>
      </c>
      <c r="R272" s="203">
        <f t="shared" si="42"/>
        <v>0</v>
      </c>
      <c r="S272" s="203">
        <v>0</v>
      </c>
      <c r="T272" s="204">
        <f t="shared" si="43"/>
        <v>0</v>
      </c>
      <c r="U272" s="35"/>
      <c r="V272" s="35"/>
      <c r="W272" s="35"/>
      <c r="X272" s="35"/>
      <c r="Y272" s="35"/>
      <c r="Z272" s="35"/>
      <c r="AA272" s="35"/>
      <c r="AB272" s="35"/>
      <c r="AC272" s="35"/>
      <c r="AD272" s="35"/>
      <c r="AE272" s="35"/>
      <c r="AR272" s="205" t="s">
        <v>193</v>
      </c>
      <c r="AT272" s="205" t="s">
        <v>180</v>
      </c>
      <c r="AU272" s="205" t="s">
        <v>87</v>
      </c>
      <c r="AY272" s="18" t="s">
        <v>177</v>
      </c>
      <c r="BE272" s="206">
        <f t="shared" si="44"/>
        <v>0</v>
      </c>
      <c r="BF272" s="206">
        <f t="shared" si="45"/>
        <v>0</v>
      </c>
      <c r="BG272" s="206">
        <f t="shared" si="46"/>
        <v>0</v>
      </c>
      <c r="BH272" s="206">
        <f t="shared" si="47"/>
        <v>0</v>
      </c>
      <c r="BI272" s="206">
        <f t="shared" si="48"/>
        <v>0</v>
      </c>
      <c r="BJ272" s="18" t="s">
        <v>87</v>
      </c>
      <c r="BK272" s="206">
        <f t="shared" si="49"/>
        <v>0</v>
      </c>
      <c r="BL272" s="18" t="s">
        <v>193</v>
      </c>
      <c r="BM272" s="205" t="s">
        <v>4392</v>
      </c>
    </row>
    <row r="273" spans="1:65" s="2" customFormat="1" ht="16.5" customHeight="1">
      <c r="A273" s="35"/>
      <c r="B273" s="36"/>
      <c r="C273" s="193" t="s">
        <v>1496</v>
      </c>
      <c r="D273" s="193" t="s">
        <v>180</v>
      </c>
      <c r="E273" s="194" t="s">
        <v>4393</v>
      </c>
      <c r="F273" s="195" t="s">
        <v>4394</v>
      </c>
      <c r="G273" s="196" t="s">
        <v>191</v>
      </c>
      <c r="H273" s="197">
        <v>47</v>
      </c>
      <c r="I273" s="198"/>
      <c r="J273" s="199">
        <f t="shared" si="40"/>
        <v>0</v>
      </c>
      <c r="K273" s="200"/>
      <c r="L273" s="40"/>
      <c r="M273" s="201" t="s">
        <v>1</v>
      </c>
      <c r="N273" s="202" t="s">
        <v>45</v>
      </c>
      <c r="O273" s="72"/>
      <c r="P273" s="203">
        <f t="shared" si="41"/>
        <v>0</v>
      </c>
      <c r="Q273" s="203">
        <v>0</v>
      </c>
      <c r="R273" s="203">
        <f t="shared" si="42"/>
        <v>0</v>
      </c>
      <c r="S273" s="203">
        <v>0</v>
      </c>
      <c r="T273" s="204">
        <f t="shared" si="43"/>
        <v>0</v>
      </c>
      <c r="U273" s="35"/>
      <c r="V273" s="35"/>
      <c r="W273" s="35"/>
      <c r="X273" s="35"/>
      <c r="Y273" s="35"/>
      <c r="Z273" s="35"/>
      <c r="AA273" s="35"/>
      <c r="AB273" s="35"/>
      <c r="AC273" s="35"/>
      <c r="AD273" s="35"/>
      <c r="AE273" s="35"/>
      <c r="AR273" s="205" t="s">
        <v>193</v>
      </c>
      <c r="AT273" s="205" t="s">
        <v>180</v>
      </c>
      <c r="AU273" s="205" t="s">
        <v>87</v>
      </c>
      <c r="AY273" s="18" t="s">
        <v>177</v>
      </c>
      <c r="BE273" s="206">
        <f t="shared" si="44"/>
        <v>0</v>
      </c>
      <c r="BF273" s="206">
        <f t="shared" si="45"/>
        <v>0</v>
      </c>
      <c r="BG273" s="206">
        <f t="shared" si="46"/>
        <v>0</v>
      </c>
      <c r="BH273" s="206">
        <f t="shared" si="47"/>
        <v>0</v>
      </c>
      <c r="BI273" s="206">
        <f t="shared" si="48"/>
        <v>0</v>
      </c>
      <c r="BJ273" s="18" t="s">
        <v>87</v>
      </c>
      <c r="BK273" s="206">
        <f t="shared" si="49"/>
        <v>0</v>
      </c>
      <c r="BL273" s="18" t="s">
        <v>193</v>
      </c>
      <c r="BM273" s="205" t="s">
        <v>4395</v>
      </c>
    </row>
    <row r="274" spans="1:65" s="2" customFormat="1" ht="16.5" customHeight="1">
      <c r="A274" s="35"/>
      <c r="B274" s="36"/>
      <c r="C274" s="193" t="s">
        <v>1500</v>
      </c>
      <c r="D274" s="193" t="s">
        <v>180</v>
      </c>
      <c r="E274" s="194" t="s">
        <v>4396</v>
      </c>
      <c r="F274" s="195" t="s">
        <v>4397</v>
      </c>
      <c r="G274" s="196" t="s">
        <v>191</v>
      </c>
      <c r="H274" s="197">
        <v>8</v>
      </c>
      <c r="I274" s="198"/>
      <c r="J274" s="199">
        <f t="shared" si="40"/>
        <v>0</v>
      </c>
      <c r="K274" s="200"/>
      <c r="L274" s="40"/>
      <c r="M274" s="201" t="s">
        <v>1</v>
      </c>
      <c r="N274" s="202" t="s">
        <v>45</v>
      </c>
      <c r="O274" s="72"/>
      <c r="P274" s="203">
        <f t="shared" si="41"/>
        <v>0</v>
      </c>
      <c r="Q274" s="203">
        <v>0</v>
      </c>
      <c r="R274" s="203">
        <f t="shared" si="42"/>
        <v>0</v>
      </c>
      <c r="S274" s="203">
        <v>0</v>
      </c>
      <c r="T274" s="204">
        <f t="shared" si="43"/>
        <v>0</v>
      </c>
      <c r="U274" s="35"/>
      <c r="V274" s="35"/>
      <c r="W274" s="35"/>
      <c r="X274" s="35"/>
      <c r="Y274" s="35"/>
      <c r="Z274" s="35"/>
      <c r="AA274" s="35"/>
      <c r="AB274" s="35"/>
      <c r="AC274" s="35"/>
      <c r="AD274" s="35"/>
      <c r="AE274" s="35"/>
      <c r="AR274" s="205" t="s">
        <v>184</v>
      </c>
      <c r="AT274" s="205" t="s">
        <v>180</v>
      </c>
      <c r="AU274" s="205" t="s">
        <v>87</v>
      </c>
      <c r="AY274" s="18" t="s">
        <v>177</v>
      </c>
      <c r="BE274" s="206">
        <f t="shared" si="44"/>
        <v>0</v>
      </c>
      <c r="BF274" s="206">
        <f t="shared" si="45"/>
        <v>0</v>
      </c>
      <c r="BG274" s="206">
        <f t="shared" si="46"/>
        <v>0</v>
      </c>
      <c r="BH274" s="206">
        <f t="shared" si="47"/>
        <v>0</v>
      </c>
      <c r="BI274" s="206">
        <f t="shared" si="48"/>
        <v>0</v>
      </c>
      <c r="BJ274" s="18" t="s">
        <v>87</v>
      </c>
      <c r="BK274" s="206">
        <f t="shared" si="49"/>
        <v>0</v>
      </c>
      <c r="BL274" s="18" t="s">
        <v>184</v>
      </c>
      <c r="BM274" s="205" t="s">
        <v>4398</v>
      </c>
    </row>
    <row r="275" spans="1:65" s="2" customFormat="1" ht="21.75" customHeight="1">
      <c r="A275" s="35"/>
      <c r="B275" s="36"/>
      <c r="C275" s="193" t="s">
        <v>1504</v>
      </c>
      <c r="D275" s="193" t="s">
        <v>180</v>
      </c>
      <c r="E275" s="194" t="s">
        <v>4324</v>
      </c>
      <c r="F275" s="195" t="s">
        <v>4325</v>
      </c>
      <c r="G275" s="196" t="s">
        <v>191</v>
      </c>
      <c r="H275" s="197">
        <v>2</v>
      </c>
      <c r="I275" s="198"/>
      <c r="J275" s="199">
        <f t="shared" si="40"/>
        <v>0</v>
      </c>
      <c r="K275" s="200"/>
      <c r="L275" s="40"/>
      <c r="M275" s="201" t="s">
        <v>1</v>
      </c>
      <c r="N275" s="202" t="s">
        <v>45</v>
      </c>
      <c r="O275" s="72"/>
      <c r="P275" s="203">
        <f t="shared" si="41"/>
        <v>0</v>
      </c>
      <c r="Q275" s="203">
        <v>0</v>
      </c>
      <c r="R275" s="203">
        <f t="shared" si="42"/>
        <v>0</v>
      </c>
      <c r="S275" s="203">
        <v>0</v>
      </c>
      <c r="T275" s="204">
        <f t="shared" si="43"/>
        <v>0</v>
      </c>
      <c r="U275" s="35"/>
      <c r="V275" s="35"/>
      <c r="W275" s="35"/>
      <c r="X275" s="35"/>
      <c r="Y275" s="35"/>
      <c r="Z275" s="35"/>
      <c r="AA275" s="35"/>
      <c r="AB275" s="35"/>
      <c r="AC275" s="35"/>
      <c r="AD275" s="35"/>
      <c r="AE275" s="35"/>
      <c r="AR275" s="205" t="s">
        <v>184</v>
      </c>
      <c r="AT275" s="205" t="s">
        <v>180</v>
      </c>
      <c r="AU275" s="205" t="s">
        <v>87</v>
      </c>
      <c r="AY275" s="18" t="s">
        <v>177</v>
      </c>
      <c r="BE275" s="206">
        <f t="shared" si="44"/>
        <v>0</v>
      </c>
      <c r="BF275" s="206">
        <f t="shared" si="45"/>
        <v>0</v>
      </c>
      <c r="BG275" s="206">
        <f t="shared" si="46"/>
        <v>0</v>
      </c>
      <c r="BH275" s="206">
        <f t="shared" si="47"/>
        <v>0</v>
      </c>
      <c r="BI275" s="206">
        <f t="shared" si="48"/>
        <v>0</v>
      </c>
      <c r="BJ275" s="18" t="s">
        <v>87</v>
      </c>
      <c r="BK275" s="206">
        <f t="shared" si="49"/>
        <v>0</v>
      </c>
      <c r="BL275" s="18" t="s">
        <v>184</v>
      </c>
      <c r="BM275" s="205" t="s">
        <v>4399</v>
      </c>
    </row>
    <row r="276" spans="1:65" s="2" customFormat="1" ht="16.5" customHeight="1">
      <c r="A276" s="35"/>
      <c r="B276" s="36"/>
      <c r="C276" s="193" t="s">
        <v>1508</v>
      </c>
      <c r="D276" s="193" t="s">
        <v>180</v>
      </c>
      <c r="E276" s="194" t="s">
        <v>4327</v>
      </c>
      <c r="F276" s="195" t="s">
        <v>4328</v>
      </c>
      <c r="G276" s="196" t="s">
        <v>191</v>
      </c>
      <c r="H276" s="197">
        <v>2</v>
      </c>
      <c r="I276" s="198"/>
      <c r="J276" s="199">
        <f t="shared" si="40"/>
        <v>0</v>
      </c>
      <c r="K276" s="200"/>
      <c r="L276" s="40"/>
      <c r="M276" s="201" t="s">
        <v>1</v>
      </c>
      <c r="N276" s="202" t="s">
        <v>45</v>
      </c>
      <c r="O276" s="72"/>
      <c r="P276" s="203">
        <f t="shared" si="41"/>
        <v>0</v>
      </c>
      <c r="Q276" s="203">
        <v>0</v>
      </c>
      <c r="R276" s="203">
        <f t="shared" si="42"/>
        <v>0</v>
      </c>
      <c r="S276" s="203">
        <v>0</v>
      </c>
      <c r="T276" s="204">
        <f t="shared" si="43"/>
        <v>0</v>
      </c>
      <c r="U276" s="35"/>
      <c r="V276" s="35"/>
      <c r="W276" s="35"/>
      <c r="X276" s="35"/>
      <c r="Y276" s="35"/>
      <c r="Z276" s="35"/>
      <c r="AA276" s="35"/>
      <c r="AB276" s="35"/>
      <c r="AC276" s="35"/>
      <c r="AD276" s="35"/>
      <c r="AE276" s="35"/>
      <c r="AR276" s="205" t="s">
        <v>184</v>
      </c>
      <c r="AT276" s="205" t="s">
        <v>180</v>
      </c>
      <c r="AU276" s="205" t="s">
        <v>87</v>
      </c>
      <c r="AY276" s="18" t="s">
        <v>177</v>
      </c>
      <c r="BE276" s="206">
        <f t="shared" si="44"/>
        <v>0</v>
      </c>
      <c r="BF276" s="206">
        <f t="shared" si="45"/>
        <v>0</v>
      </c>
      <c r="BG276" s="206">
        <f t="shared" si="46"/>
        <v>0</v>
      </c>
      <c r="BH276" s="206">
        <f t="shared" si="47"/>
        <v>0</v>
      </c>
      <c r="BI276" s="206">
        <f t="shared" si="48"/>
        <v>0</v>
      </c>
      <c r="BJ276" s="18" t="s">
        <v>87</v>
      </c>
      <c r="BK276" s="206">
        <f t="shared" si="49"/>
        <v>0</v>
      </c>
      <c r="BL276" s="18" t="s">
        <v>184</v>
      </c>
      <c r="BM276" s="205" t="s">
        <v>4400</v>
      </c>
    </row>
    <row r="277" spans="1:65" s="2" customFormat="1" ht="24.2" customHeight="1">
      <c r="A277" s="35"/>
      <c r="B277" s="36"/>
      <c r="C277" s="193" t="s">
        <v>1512</v>
      </c>
      <c r="D277" s="193" t="s">
        <v>180</v>
      </c>
      <c r="E277" s="194" t="s">
        <v>4401</v>
      </c>
      <c r="F277" s="195" t="s">
        <v>4402</v>
      </c>
      <c r="G277" s="196" t="s">
        <v>191</v>
      </c>
      <c r="H277" s="197">
        <v>2</v>
      </c>
      <c r="I277" s="198"/>
      <c r="J277" s="199">
        <f t="shared" si="40"/>
        <v>0</v>
      </c>
      <c r="K277" s="200"/>
      <c r="L277" s="40"/>
      <c r="M277" s="201" t="s">
        <v>1</v>
      </c>
      <c r="N277" s="202" t="s">
        <v>45</v>
      </c>
      <c r="O277" s="72"/>
      <c r="P277" s="203">
        <f t="shared" si="41"/>
        <v>0</v>
      </c>
      <c r="Q277" s="203">
        <v>0</v>
      </c>
      <c r="R277" s="203">
        <f t="shared" si="42"/>
        <v>0</v>
      </c>
      <c r="S277" s="203">
        <v>0</v>
      </c>
      <c r="T277" s="204">
        <f t="shared" si="43"/>
        <v>0</v>
      </c>
      <c r="U277" s="35"/>
      <c r="V277" s="35"/>
      <c r="W277" s="35"/>
      <c r="X277" s="35"/>
      <c r="Y277" s="35"/>
      <c r="Z277" s="35"/>
      <c r="AA277" s="35"/>
      <c r="AB277" s="35"/>
      <c r="AC277" s="35"/>
      <c r="AD277" s="35"/>
      <c r="AE277" s="35"/>
      <c r="AR277" s="205" t="s">
        <v>184</v>
      </c>
      <c r="AT277" s="205" t="s">
        <v>180</v>
      </c>
      <c r="AU277" s="205" t="s">
        <v>87</v>
      </c>
      <c r="AY277" s="18" t="s">
        <v>177</v>
      </c>
      <c r="BE277" s="206">
        <f t="shared" si="44"/>
        <v>0</v>
      </c>
      <c r="BF277" s="206">
        <f t="shared" si="45"/>
        <v>0</v>
      </c>
      <c r="BG277" s="206">
        <f t="shared" si="46"/>
        <v>0</v>
      </c>
      <c r="BH277" s="206">
        <f t="shared" si="47"/>
        <v>0</v>
      </c>
      <c r="BI277" s="206">
        <f t="shared" si="48"/>
        <v>0</v>
      </c>
      <c r="BJ277" s="18" t="s">
        <v>87</v>
      </c>
      <c r="BK277" s="206">
        <f t="shared" si="49"/>
        <v>0</v>
      </c>
      <c r="BL277" s="18" t="s">
        <v>184</v>
      </c>
      <c r="BM277" s="205" t="s">
        <v>4403</v>
      </c>
    </row>
    <row r="278" spans="1:65" s="2" customFormat="1" ht="16.5" customHeight="1">
      <c r="A278" s="35"/>
      <c r="B278" s="36"/>
      <c r="C278" s="193" t="s">
        <v>1516</v>
      </c>
      <c r="D278" s="193" t="s">
        <v>180</v>
      </c>
      <c r="E278" s="194" t="s">
        <v>4404</v>
      </c>
      <c r="F278" s="195" t="s">
        <v>4405</v>
      </c>
      <c r="G278" s="196" t="s">
        <v>191</v>
      </c>
      <c r="H278" s="197">
        <v>1</v>
      </c>
      <c r="I278" s="198"/>
      <c r="J278" s="199">
        <f t="shared" si="40"/>
        <v>0</v>
      </c>
      <c r="K278" s="200"/>
      <c r="L278" s="40"/>
      <c r="M278" s="201" t="s">
        <v>1</v>
      </c>
      <c r="N278" s="202" t="s">
        <v>45</v>
      </c>
      <c r="O278" s="72"/>
      <c r="P278" s="203">
        <f t="shared" si="41"/>
        <v>0</v>
      </c>
      <c r="Q278" s="203">
        <v>0</v>
      </c>
      <c r="R278" s="203">
        <f t="shared" si="42"/>
        <v>0</v>
      </c>
      <c r="S278" s="203">
        <v>0</v>
      </c>
      <c r="T278" s="204">
        <f t="shared" si="43"/>
        <v>0</v>
      </c>
      <c r="U278" s="35"/>
      <c r="V278" s="35"/>
      <c r="W278" s="35"/>
      <c r="X278" s="35"/>
      <c r="Y278" s="35"/>
      <c r="Z278" s="35"/>
      <c r="AA278" s="35"/>
      <c r="AB278" s="35"/>
      <c r="AC278" s="35"/>
      <c r="AD278" s="35"/>
      <c r="AE278" s="35"/>
      <c r="AR278" s="205" t="s">
        <v>184</v>
      </c>
      <c r="AT278" s="205" t="s">
        <v>180</v>
      </c>
      <c r="AU278" s="205" t="s">
        <v>87</v>
      </c>
      <c r="AY278" s="18" t="s">
        <v>177</v>
      </c>
      <c r="BE278" s="206">
        <f t="shared" si="44"/>
        <v>0</v>
      </c>
      <c r="BF278" s="206">
        <f t="shared" si="45"/>
        <v>0</v>
      </c>
      <c r="BG278" s="206">
        <f t="shared" si="46"/>
        <v>0</v>
      </c>
      <c r="BH278" s="206">
        <f t="shared" si="47"/>
        <v>0</v>
      </c>
      <c r="BI278" s="206">
        <f t="shared" si="48"/>
        <v>0</v>
      </c>
      <c r="BJ278" s="18" t="s">
        <v>87</v>
      </c>
      <c r="BK278" s="206">
        <f t="shared" si="49"/>
        <v>0</v>
      </c>
      <c r="BL278" s="18" t="s">
        <v>184</v>
      </c>
      <c r="BM278" s="205" t="s">
        <v>4406</v>
      </c>
    </row>
    <row r="279" spans="1:65" s="2" customFormat="1" ht="16.5" customHeight="1">
      <c r="A279" s="35"/>
      <c r="B279" s="36"/>
      <c r="C279" s="193" t="s">
        <v>1520</v>
      </c>
      <c r="D279" s="193" t="s">
        <v>180</v>
      </c>
      <c r="E279" s="194" t="s">
        <v>2320</v>
      </c>
      <c r="F279" s="195" t="s">
        <v>4407</v>
      </c>
      <c r="G279" s="196" t="s">
        <v>191</v>
      </c>
      <c r="H279" s="197">
        <v>32</v>
      </c>
      <c r="I279" s="198"/>
      <c r="J279" s="199">
        <f t="shared" si="40"/>
        <v>0</v>
      </c>
      <c r="K279" s="200"/>
      <c r="L279" s="40"/>
      <c r="M279" s="201" t="s">
        <v>1</v>
      </c>
      <c r="N279" s="202" t="s">
        <v>45</v>
      </c>
      <c r="O279" s="72"/>
      <c r="P279" s="203">
        <f t="shared" si="41"/>
        <v>0</v>
      </c>
      <c r="Q279" s="203">
        <v>0</v>
      </c>
      <c r="R279" s="203">
        <f t="shared" si="42"/>
        <v>0</v>
      </c>
      <c r="S279" s="203">
        <v>0</v>
      </c>
      <c r="T279" s="204">
        <f t="shared" si="43"/>
        <v>0</v>
      </c>
      <c r="U279" s="35"/>
      <c r="V279" s="35"/>
      <c r="W279" s="35"/>
      <c r="X279" s="35"/>
      <c r="Y279" s="35"/>
      <c r="Z279" s="35"/>
      <c r="AA279" s="35"/>
      <c r="AB279" s="35"/>
      <c r="AC279" s="35"/>
      <c r="AD279" s="35"/>
      <c r="AE279" s="35"/>
      <c r="AR279" s="205" t="s">
        <v>184</v>
      </c>
      <c r="AT279" s="205" t="s">
        <v>180</v>
      </c>
      <c r="AU279" s="205" t="s">
        <v>87</v>
      </c>
      <c r="AY279" s="18" t="s">
        <v>177</v>
      </c>
      <c r="BE279" s="206">
        <f t="shared" si="44"/>
        <v>0</v>
      </c>
      <c r="BF279" s="206">
        <f t="shared" si="45"/>
        <v>0</v>
      </c>
      <c r="BG279" s="206">
        <f t="shared" si="46"/>
        <v>0</v>
      </c>
      <c r="BH279" s="206">
        <f t="shared" si="47"/>
        <v>0</v>
      </c>
      <c r="BI279" s="206">
        <f t="shared" si="48"/>
        <v>0</v>
      </c>
      <c r="BJ279" s="18" t="s">
        <v>87</v>
      </c>
      <c r="BK279" s="206">
        <f t="shared" si="49"/>
        <v>0</v>
      </c>
      <c r="BL279" s="18" t="s">
        <v>184</v>
      </c>
      <c r="BM279" s="205" t="s">
        <v>4408</v>
      </c>
    </row>
    <row r="280" spans="1:65" s="2" customFormat="1" ht="16.5" customHeight="1">
      <c r="A280" s="35"/>
      <c r="B280" s="36"/>
      <c r="C280" s="193" t="s">
        <v>1524</v>
      </c>
      <c r="D280" s="193" t="s">
        <v>180</v>
      </c>
      <c r="E280" s="194" t="s">
        <v>4409</v>
      </c>
      <c r="F280" s="195" t="s">
        <v>4410</v>
      </c>
      <c r="G280" s="196" t="s">
        <v>191</v>
      </c>
      <c r="H280" s="197">
        <v>32</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184</v>
      </c>
      <c r="AT280" s="205" t="s">
        <v>180</v>
      </c>
      <c r="AU280" s="205" t="s">
        <v>87</v>
      </c>
      <c r="AY280" s="18" t="s">
        <v>177</v>
      </c>
      <c r="BE280" s="206">
        <f t="shared" si="44"/>
        <v>0</v>
      </c>
      <c r="BF280" s="206">
        <f t="shared" si="45"/>
        <v>0</v>
      </c>
      <c r="BG280" s="206">
        <f t="shared" si="46"/>
        <v>0</v>
      </c>
      <c r="BH280" s="206">
        <f t="shared" si="47"/>
        <v>0</v>
      </c>
      <c r="BI280" s="206">
        <f t="shared" si="48"/>
        <v>0</v>
      </c>
      <c r="BJ280" s="18" t="s">
        <v>87</v>
      </c>
      <c r="BK280" s="206">
        <f t="shared" si="49"/>
        <v>0</v>
      </c>
      <c r="BL280" s="18" t="s">
        <v>184</v>
      </c>
      <c r="BM280" s="205" t="s">
        <v>4411</v>
      </c>
    </row>
    <row r="281" spans="1:65" s="2" customFormat="1" ht="16.5" customHeight="1">
      <c r="A281" s="35"/>
      <c r="B281" s="36"/>
      <c r="C281" s="193" t="s">
        <v>1528</v>
      </c>
      <c r="D281" s="193" t="s">
        <v>180</v>
      </c>
      <c r="E281" s="194" t="s">
        <v>4412</v>
      </c>
      <c r="F281" s="195" t="s">
        <v>4413</v>
      </c>
      <c r="G281" s="196" t="s">
        <v>191</v>
      </c>
      <c r="H281" s="197">
        <v>8</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184</v>
      </c>
      <c r="AT281" s="205" t="s">
        <v>180</v>
      </c>
      <c r="AU281" s="205" t="s">
        <v>87</v>
      </c>
      <c r="AY281" s="18" t="s">
        <v>177</v>
      </c>
      <c r="BE281" s="206">
        <f t="shared" si="44"/>
        <v>0</v>
      </c>
      <c r="BF281" s="206">
        <f t="shared" si="45"/>
        <v>0</v>
      </c>
      <c r="BG281" s="206">
        <f t="shared" si="46"/>
        <v>0</v>
      </c>
      <c r="BH281" s="206">
        <f t="shared" si="47"/>
        <v>0</v>
      </c>
      <c r="BI281" s="206">
        <f t="shared" si="48"/>
        <v>0</v>
      </c>
      <c r="BJ281" s="18" t="s">
        <v>87</v>
      </c>
      <c r="BK281" s="206">
        <f t="shared" si="49"/>
        <v>0</v>
      </c>
      <c r="BL281" s="18" t="s">
        <v>184</v>
      </c>
      <c r="BM281" s="205" t="s">
        <v>4414</v>
      </c>
    </row>
    <row r="282" spans="1:65" s="2" customFormat="1" ht="16.5" customHeight="1">
      <c r="A282" s="35"/>
      <c r="B282" s="36"/>
      <c r="C282" s="193" t="s">
        <v>1532</v>
      </c>
      <c r="D282" s="193" t="s">
        <v>180</v>
      </c>
      <c r="E282" s="194" t="s">
        <v>4415</v>
      </c>
      <c r="F282" s="195" t="s">
        <v>4416</v>
      </c>
      <c r="G282" s="196" t="s">
        <v>191</v>
      </c>
      <c r="H282" s="197">
        <v>6</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184</v>
      </c>
      <c r="AT282" s="205" t="s">
        <v>180</v>
      </c>
      <c r="AU282" s="205" t="s">
        <v>87</v>
      </c>
      <c r="AY282" s="18" t="s">
        <v>177</v>
      </c>
      <c r="BE282" s="206">
        <f t="shared" si="44"/>
        <v>0</v>
      </c>
      <c r="BF282" s="206">
        <f t="shared" si="45"/>
        <v>0</v>
      </c>
      <c r="BG282" s="206">
        <f t="shared" si="46"/>
        <v>0</v>
      </c>
      <c r="BH282" s="206">
        <f t="shared" si="47"/>
        <v>0</v>
      </c>
      <c r="BI282" s="206">
        <f t="shared" si="48"/>
        <v>0</v>
      </c>
      <c r="BJ282" s="18" t="s">
        <v>87</v>
      </c>
      <c r="BK282" s="206">
        <f t="shared" si="49"/>
        <v>0</v>
      </c>
      <c r="BL282" s="18" t="s">
        <v>184</v>
      </c>
      <c r="BM282" s="205" t="s">
        <v>4417</v>
      </c>
    </row>
    <row r="283" spans="1:65" s="2" customFormat="1" ht="21.75" customHeight="1">
      <c r="A283" s="35"/>
      <c r="B283" s="36"/>
      <c r="C283" s="193" t="s">
        <v>1536</v>
      </c>
      <c r="D283" s="193" t="s">
        <v>180</v>
      </c>
      <c r="E283" s="194" t="s">
        <v>4418</v>
      </c>
      <c r="F283" s="195" t="s">
        <v>4419</v>
      </c>
      <c r="G283" s="196" t="s">
        <v>191</v>
      </c>
      <c r="H283" s="197">
        <v>6</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184</v>
      </c>
      <c r="AT283" s="205" t="s">
        <v>180</v>
      </c>
      <c r="AU283" s="205" t="s">
        <v>87</v>
      </c>
      <c r="AY283" s="18" t="s">
        <v>177</v>
      </c>
      <c r="BE283" s="206">
        <f t="shared" si="44"/>
        <v>0</v>
      </c>
      <c r="BF283" s="206">
        <f t="shared" si="45"/>
        <v>0</v>
      </c>
      <c r="BG283" s="206">
        <f t="shared" si="46"/>
        <v>0</v>
      </c>
      <c r="BH283" s="206">
        <f t="shared" si="47"/>
        <v>0</v>
      </c>
      <c r="BI283" s="206">
        <f t="shared" si="48"/>
        <v>0</v>
      </c>
      <c r="BJ283" s="18" t="s">
        <v>87</v>
      </c>
      <c r="BK283" s="206">
        <f t="shared" si="49"/>
        <v>0</v>
      </c>
      <c r="BL283" s="18" t="s">
        <v>184</v>
      </c>
      <c r="BM283" s="205" t="s">
        <v>4420</v>
      </c>
    </row>
    <row r="284" spans="1:65" s="2" customFormat="1" ht="16.5" customHeight="1">
      <c r="A284" s="35"/>
      <c r="B284" s="36"/>
      <c r="C284" s="193" t="s">
        <v>1540</v>
      </c>
      <c r="D284" s="193" t="s">
        <v>180</v>
      </c>
      <c r="E284" s="194" t="s">
        <v>4421</v>
      </c>
      <c r="F284" s="195" t="s">
        <v>4422</v>
      </c>
      <c r="G284" s="196" t="s">
        <v>3317</v>
      </c>
      <c r="H284" s="273"/>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184</v>
      </c>
      <c r="AT284" s="205" t="s">
        <v>180</v>
      </c>
      <c r="AU284" s="205" t="s">
        <v>87</v>
      </c>
      <c r="AY284" s="18" t="s">
        <v>177</v>
      </c>
      <c r="BE284" s="206">
        <f t="shared" si="44"/>
        <v>0</v>
      </c>
      <c r="BF284" s="206">
        <f t="shared" si="45"/>
        <v>0</v>
      </c>
      <c r="BG284" s="206">
        <f t="shared" si="46"/>
        <v>0</v>
      </c>
      <c r="BH284" s="206">
        <f t="shared" si="47"/>
        <v>0</v>
      </c>
      <c r="BI284" s="206">
        <f t="shared" si="48"/>
        <v>0</v>
      </c>
      <c r="BJ284" s="18" t="s">
        <v>87</v>
      </c>
      <c r="BK284" s="206">
        <f t="shared" si="49"/>
        <v>0</v>
      </c>
      <c r="BL284" s="18" t="s">
        <v>184</v>
      </c>
      <c r="BM284" s="205" t="s">
        <v>4423</v>
      </c>
    </row>
    <row r="285" spans="1:65" s="2" customFormat="1" ht="16.5" customHeight="1">
      <c r="A285" s="35"/>
      <c r="B285" s="36"/>
      <c r="C285" s="193" t="s">
        <v>1544</v>
      </c>
      <c r="D285" s="193" t="s">
        <v>180</v>
      </c>
      <c r="E285" s="194" t="s">
        <v>4424</v>
      </c>
      <c r="F285" s="195" t="s">
        <v>4425</v>
      </c>
      <c r="G285" s="196" t="s">
        <v>3317</v>
      </c>
      <c r="H285" s="273"/>
      <c r="I285" s="198"/>
      <c r="J285" s="199">
        <f t="shared" si="40"/>
        <v>0</v>
      </c>
      <c r="K285" s="200"/>
      <c r="L285" s="40"/>
      <c r="M285" s="254" t="s">
        <v>1</v>
      </c>
      <c r="N285" s="255" t="s">
        <v>45</v>
      </c>
      <c r="O285" s="256"/>
      <c r="P285" s="257">
        <f t="shared" si="41"/>
        <v>0</v>
      </c>
      <c r="Q285" s="257">
        <v>0</v>
      </c>
      <c r="R285" s="257">
        <f t="shared" si="42"/>
        <v>0</v>
      </c>
      <c r="S285" s="257">
        <v>0</v>
      </c>
      <c r="T285" s="258">
        <f t="shared" si="43"/>
        <v>0</v>
      </c>
      <c r="U285" s="35"/>
      <c r="V285" s="35"/>
      <c r="W285" s="35"/>
      <c r="X285" s="35"/>
      <c r="Y285" s="35"/>
      <c r="Z285" s="35"/>
      <c r="AA285" s="35"/>
      <c r="AB285" s="35"/>
      <c r="AC285" s="35"/>
      <c r="AD285" s="35"/>
      <c r="AE285" s="35"/>
      <c r="AR285" s="205" t="s">
        <v>184</v>
      </c>
      <c r="AT285" s="205" t="s">
        <v>180</v>
      </c>
      <c r="AU285" s="205" t="s">
        <v>87</v>
      </c>
      <c r="AY285" s="18" t="s">
        <v>177</v>
      </c>
      <c r="BE285" s="206">
        <f t="shared" si="44"/>
        <v>0</v>
      </c>
      <c r="BF285" s="206">
        <f t="shared" si="45"/>
        <v>0</v>
      </c>
      <c r="BG285" s="206">
        <f t="shared" si="46"/>
        <v>0</v>
      </c>
      <c r="BH285" s="206">
        <f t="shared" si="47"/>
        <v>0</v>
      </c>
      <c r="BI285" s="206">
        <f t="shared" si="48"/>
        <v>0</v>
      </c>
      <c r="BJ285" s="18" t="s">
        <v>87</v>
      </c>
      <c r="BK285" s="206">
        <f t="shared" si="49"/>
        <v>0</v>
      </c>
      <c r="BL285" s="18" t="s">
        <v>184</v>
      </c>
      <c r="BM285" s="205" t="s">
        <v>4426</v>
      </c>
    </row>
    <row r="286" spans="1:65" s="2" customFormat="1" ht="6.95" customHeight="1">
      <c r="A286" s="35"/>
      <c r="B286" s="55"/>
      <c r="C286" s="56"/>
      <c r="D286" s="56"/>
      <c r="E286" s="56"/>
      <c r="F286" s="56"/>
      <c r="G286" s="56"/>
      <c r="H286" s="56"/>
      <c r="I286" s="56"/>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1ZFHTJyW4nYOip89Afmo9b6Z3MNP5+tFIq3Y/AYeU/odiurhG21NAgNVAVeHYz6SI7M7g0M/67mB9AHrsreY9g==" saltValue="W1k+4zyp9AO+tU8hqLys60KYVrJ7sWn0stx4ehmGdzn5/WVuBG0UrZq4qxYDPtwtJHLLdXUMe0QbJUb8bH/BJg==" spinCount="100000" sheet="1" objects="1" scenarios="1" formatColumns="0" formatRows="0" autoFilter="0"/>
  <autoFilter ref="C130:K285" xr:uid="{00000000-0009-0000-0000-00000A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127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2" customFormat="1" ht="12" customHeight="1">
      <c r="A8" s="35"/>
      <c r="B8" s="40"/>
      <c r="C8" s="35"/>
      <c r="D8" s="120" t="s">
        <v>132</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89" t="s">
        <v>4427</v>
      </c>
      <c r="F9" s="388"/>
      <c r="G9" s="388"/>
      <c r="H9" s="388"/>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136</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90" t="str">
        <f>'Rekapitulace stavby'!E14</f>
        <v>Vyplň údaj</v>
      </c>
      <c r="F18" s="391"/>
      <c r="G18" s="391"/>
      <c r="H18" s="391"/>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92" t="s">
        <v>1</v>
      </c>
      <c r="F27" s="392"/>
      <c r="G27" s="392"/>
      <c r="H27" s="392"/>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ROUND((SUM(BE118:BE121)),  2)</f>
        <v>0</v>
      </c>
      <c r="G33" s="35"/>
      <c r="H33" s="35"/>
      <c r="I33" s="131">
        <v>0.21</v>
      </c>
      <c r="J33" s="130">
        <f>ROUND(((SUM(BE118:BE121))*I33),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ROUND((SUM(BF118:BF121)),  2)</f>
        <v>0</v>
      </c>
      <c r="G34" s="35"/>
      <c r="H34" s="35"/>
      <c r="I34" s="131">
        <v>0.12</v>
      </c>
      <c r="J34" s="130">
        <f>ROUND(((SUM(BF118:BF121))*I34),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ROUND((SUM(BG118:BG121)),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ROUND((SUM(BH118:BH121)),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ROUND((SUM(BI118:BI121)),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132</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43" t="str">
        <f>E9</f>
        <v>03 - Technologické vybavení gastronomického provozu</v>
      </c>
      <c r="F87" s="383"/>
      <c r="G87" s="383"/>
      <c r="H87" s="383"/>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138</v>
      </c>
      <c r="D94" s="151"/>
      <c r="E94" s="151"/>
      <c r="F94" s="151"/>
      <c r="G94" s="151"/>
      <c r="H94" s="151"/>
      <c r="I94" s="151"/>
      <c r="J94" s="152" t="s">
        <v>139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140</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141</v>
      </c>
    </row>
    <row r="97" spans="1:31" s="9" customFormat="1" ht="24.95" customHeight="1">
      <c r="B97" s="154"/>
      <c r="C97" s="155"/>
      <c r="D97" s="156" t="s">
        <v>160</v>
      </c>
      <c r="E97" s="157"/>
      <c r="F97" s="157"/>
      <c r="G97" s="157"/>
      <c r="H97" s="157"/>
      <c r="I97" s="157"/>
      <c r="J97" s="158">
        <f>J119</f>
        <v>0</v>
      </c>
      <c r="K97" s="155"/>
      <c r="L97" s="159"/>
    </row>
    <row r="98" spans="1:31" s="10" customFormat="1" ht="19.899999999999999" customHeight="1">
      <c r="B98" s="160"/>
      <c r="C98" s="105"/>
      <c r="D98" s="161" t="s">
        <v>4428</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162</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84" t="str">
        <f>E7</f>
        <v>MODERNIZACE KUCHYNĚ A JÍDELNY SPŠE A VOŠ  PLZEŇ,  projekt č. CZ.05.01.01/2022_008/0001816</v>
      </c>
      <c r="F108" s="385"/>
      <c r="G108" s="385"/>
      <c r="H108" s="385"/>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132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343" t="str">
        <f>E9</f>
        <v>03 - Technologické vybavení gastronomického provozu</v>
      </c>
      <c r="F110" s="383"/>
      <c r="G110" s="383"/>
      <c r="H110" s="383"/>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19. 6. 2024</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40.15" customHeight="1">
      <c r="A114" s="35"/>
      <c r="B114" s="36"/>
      <c r="C114" s="30" t="s">
        <v>24</v>
      </c>
      <c r="D114" s="37"/>
      <c r="E114" s="37"/>
      <c r="F114" s="28" t="str">
        <f>E15</f>
        <v>VOŠ  a SPŠE Plzeň, Částkova 817/58, 326 00 Plzeň</v>
      </c>
      <c r="G114" s="37"/>
      <c r="H114" s="37"/>
      <c r="I114" s="30" t="s">
        <v>32</v>
      </c>
      <c r="J114" s="33" t="str">
        <f>E21</f>
        <v>arch. projektová kancelář Ing. arch. Václav Mastný</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30</v>
      </c>
      <c r="D115" s="37"/>
      <c r="E115" s="37"/>
      <c r="F115" s="28" t="str">
        <f>IF(E18="","",E18)</f>
        <v>Vyplň údaj</v>
      </c>
      <c r="G115" s="37"/>
      <c r="H115" s="37"/>
      <c r="I115" s="30" t="s">
        <v>36</v>
      </c>
      <c r="J115" s="33" t="str">
        <f>E24</f>
        <v>Ing.Pavlov</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163</v>
      </c>
      <c r="D117" s="168" t="s">
        <v>65</v>
      </c>
      <c r="E117" s="168" t="s">
        <v>61</v>
      </c>
      <c r="F117" s="168" t="s">
        <v>62</v>
      </c>
      <c r="G117" s="168" t="s">
        <v>164</v>
      </c>
      <c r="H117" s="168" t="s">
        <v>165</v>
      </c>
      <c r="I117" s="168" t="s">
        <v>166</v>
      </c>
      <c r="J117" s="169" t="s">
        <v>139</v>
      </c>
      <c r="K117" s="170" t="s">
        <v>167</v>
      </c>
      <c r="L117" s="171"/>
      <c r="M117" s="76" t="s">
        <v>1</v>
      </c>
      <c r="N117" s="77" t="s">
        <v>44</v>
      </c>
      <c r="O117" s="77" t="s">
        <v>168</v>
      </c>
      <c r="P117" s="77" t="s">
        <v>169</v>
      </c>
      <c r="Q117" s="77" t="s">
        <v>170</v>
      </c>
      <c r="R117" s="77" t="s">
        <v>171</v>
      </c>
      <c r="S117" s="77" t="s">
        <v>172</v>
      </c>
      <c r="T117" s="78" t="s">
        <v>173</v>
      </c>
      <c r="U117" s="165"/>
      <c r="V117" s="165"/>
      <c r="W117" s="165"/>
      <c r="X117" s="165"/>
      <c r="Y117" s="165"/>
      <c r="Z117" s="165"/>
      <c r="AA117" s="165"/>
      <c r="AB117" s="165"/>
      <c r="AC117" s="165"/>
      <c r="AD117" s="165"/>
      <c r="AE117" s="165"/>
    </row>
    <row r="118" spans="1:65" s="2" customFormat="1" ht="22.9" customHeight="1">
      <c r="A118" s="35"/>
      <c r="B118" s="36"/>
      <c r="C118" s="83" t="s">
        <v>174</v>
      </c>
      <c r="D118" s="37"/>
      <c r="E118" s="37"/>
      <c r="F118" s="37"/>
      <c r="G118" s="37"/>
      <c r="H118" s="37"/>
      <c r="I118" s="37"/>
      <c r="J118" s="172">
        <f>BK118</f>
        <v>0</v>
      </c>
      <c r="K118" s="37"/>
      <c r="L118" s="40"/>
      <c r="M118" s="79"/>
      <c r="N118" s="173"/>
      <c r="O118" s="80"/>
      <c r="P118" s="174">
        <f>P119</f>
        <v>0</v>
      </c>
      <c r="Q118" s="80"/>
      <c r="R118" s="174">
        <f>R119</f>
        <v>0</v>
      </c>
      <c r="S118" s="80"/>
      <c r="T118" s="175">
        <f>T119</f>
        <v>0</v>
      </c>
      <c r="U118" s="35"/>
      <c r="V118" s="35"/>
      <c r="W118" s="35"/>
      <c r="X118" s="35"/>
      <c r="Y118" s="35"/>
      <c r="Z118" s="35"/>
      <c r="AA118" s="35"/>
      <c r="AB118" s="35"/>
      <c r="AC118" s="35"/>
      <c r="AD118" s="35"/>
      <c r="AE118" s="35"/>
      <c r="AT118" s="18" t="s">
        <v>79</v>
      </c>
      <c r="AU118" s="18" t="s">
        <v>141</v>
      </c>
      <c r="BK118" s="176">
        <f>BK119</f>
        <v>0</v>
      </c>
    </row>
    <row r="119" spans="1:65" s="12" customFormat="1" ht="25.9" customHeight="1">
      <c r="B119" s="177"/>
      <c r="C119" s="178"/>
      <c r="D119" s="179" t="s">
        <v>79</v>
      </c>
      <c r="E119" s="180" t="s">
        <v>216</v>
      </c>
      <c r="F119" s="180" t="s">
        <v>692</v>
      </c>
      <c r="G119" s="178"/>
      <c r="H119" s="178"/>
      <c r="I119" s="181"/>
      <c r="J119" s="182">
        <f>BK119</f>
        <v>0</v>
      </c>
      <c r="K119" s="178"/>
      <c r="L119" s="183"/>
      <c r="M119" s="184"/>
      <c r="N119" s="185"/>
      <c r="O119" s="185"/>
      <c r="P119" s="186">
        <f>P120</f>
        <v>0</v>
      </c>
      <c r="Q119" s="185"/>
      <c r="R119" s="186">
        <f>R120</f>
        <v>0</v>
      </c>
      <c r="S119" s="185"/>
      <c r="T119" s="187">
        <f>T120</f>
        <v>0</v>
      </c>
      <c r="AR119" s="188" t="s">
        <v>178</v>
      </c>
      <c r="AT119" s="189" t="s">
        <v>79</v>
      </c>
      <c r="AU119" s="189" t="s">
        <v>80</v>
      </c>
      <c r="AY119" s="188" t="s">
        <v>177</v>
      </c>
      <c r="BK119" s="190">
        <f>BK120</f>
        <v>0</v>
      </c>
    </row>
    <row r="120" spans="1:65" s="12" customFormat="1" ht="22.9" customHeight="1">
      <c r="B120" s="177"/>
      <c r="C120" s="178"/>
      <c r="D120" s="179" t="s">
        <v>79</v>
      </c>
      <c r="E120" s="191" t="s">
        <v>4429</v>
      </c>
      <c r="F120" s="191" t="s">
        <v>4430</v>
      </c>
      <c r="G120" s="178"/>
      <c r="H120" s="178"/>
      <c r="I120" s="181"/>
      <c r="J120" s="192">
        <f>BK120</f>
        <v>0</v>
      </c>
      <c r="K120" s="178"/>
      <c r="L120" s="183"/>
      <c r="M120" s="184"/>
      <c r="N120" s="185"/>
      <c r="O120" s="185"/>
      <c r="P120" s="186">
        <f>P121</f>
        <v>0</v>
      </c>
      <c r="Q120" s="185"/>
      <c r="R120" s="186">
        <f>R121</f>
        <v>0</v>
      </c>
      <c r="S120" s="185"/>
      <c r="T120" s="187">
        <f>T121</f>
        <v>0</v>
      </c>
      <c r="AR120" s="188" t="s">
        <v>178</v>
      </c>
      <c r="AT120" s="189" t="s">
        <v>79</v>
      </c>
      <c r="AU120" s="189" t="s">
        <v>87</v>
      </c>
      <c r="AY120" s="188" t="s">
        <v>177</v>
      </c>
      <c r="BK120" s="190">
        <f>BK121</f>
        <v>0</v>
      </c>
    </row>
    <row r="121" spans="1:65" s="2" customFormat="1" ht="16.5" customHeight="1">
      <c r="A121" s="35"/>
      <c r="B121" s="36"/>
      <c r="C121" s="193" t="s">
        <v>87</v>
      </c>
      <c r="D121" s="193" t="s">
        <v>180</v>
      </c>
      <c r="E121" s="194" t="s">
        <v>4431</v>
      </c>
      <c r="F121" s="195" t="s">
        <v>126</v>
      </c>
      <c r="G121" s="196" t="s">
        <v>191</v>
      </c>
      <c r="H121" s="197">
        <v>1</v>
      </c>
      <c r="I121" s="198"/>
      <c r="J121" s="199">
        <f>ROUND(I121*H121,2)</f>
        <v>0</v>
      </c>
      <c r="K121" s="200"/>
      <c r="L121" s="40"/>
      <c r="M121" s="254" t="s">
        <v>1</v>
      </c>
      <c r="N121" s="255" t="s">
        <v>45</v>
      </c>
      <c r="O121" s="256"/>
      <c r="P121" s="257">
        <f>O121*H121</f>
        <v>0</v>
      </c>
      <c r="Q121" s="257">
        <v>0</v>
      </c>
      <c r="R121" s="257">
        <f>Q121*H121</f>
        <v>0</v>
      </c>
      <c r="S121" s="257">
        <v>0</v>
      </c>
      <c r="T121" s="258">
        <f>S121*H121</f>
        <v>0</v>
      </c>
      <c r="U121" s="35"/>
      <c r="V121" s="35"/>
      <c r="W121" s="35"/>
      <c r="X121" s="35"/>
      <c r="Y121" s="35"/>
      <c r="Z121" s="35"/>
      <c r="AA121" s="35"/>
      <c r="AB121" s="35"/>
      <c r="AC121" s="35"/>
      <c r="AD121" s="35"/>
      <c r="AE121" s="35"/>
      <c r="AR121" s="205" t="s">
        <v>486</v>
      </c>
      <c r="AT121" s="205" t="s">
        <v>180</v>
      </c>
      <c r="AU121" s="205" t="s">
        <v>89</v>
      </c>
      <c r="AY121" s="18" t="s">
        <v>177</v>
      </c>
      <c r="BE121" s="206">
        <f>IF(N121="základní",J121,0)</f>
        <v>0</v>
      </c>
      <c r="BF121" s="206">
        <f>IF(N121="snížená",J121,0)</f>
        <v>0</v>
      </c>
      <c r="BG121" s="206">
        <f>IF(N121="zákl. přenesená",J121,0)</f>
        <v>0</v>
      </c>
      <c r="BH121" s="206">
        <f>IF(N121="sníž. přenesená",J121,0)</f>
        <v>0</v>
      </c>
      <c r="BI121" s="206">
        <f>IF(N121="nulová",J121,0)</f>
        <v>0</v>
      </c>
      <c r="BJ121" s="18" t="s">
        <v>87</v>
      </c>
      <c r="BK121" s="206">
        <f>ROUND(I121*H121,2)</f>
        <v>0</v>
      </c>
      <c r="BL121" s="18" t="s">
        <v>486</v>
      </c>
      <c r="BM121" s="205" t="s">
        <v>4432</v>
      </c>
    </row>
    <row r="122" spans="1:65" s="2" customFormat="1" ht="6.95" customHeight="1">
      <c r="A122" s="35"/>
      <c r="B122" s="55"/>
      <c r="C122" s="56"/>
      <c r="D122" s="56"/>
      <c r="E122" s="56"/>
      <c r="F122" s="56"/>
      <c r="G122" s="56"/>
      <c r="H122" s="56"/>
      <c r="I122" s="56"/>
      <c r="J122" s="56"/>
      <c r="K122" s="56"/>
      <c r="L122" s="40"/>
      <c r="M122" s="35"/>
      <c r="O122" s="35"/>
      <c r="P122" s="35"/>
      <c r="Q122" s="35"/>
      <c r="R122" s="35"/>
      <c r="S122" s="35"/>
      <c r="T122" s="35"/>
      <c r="U122" s="35"/>
      <c r="V122" s="35"/>
      <c r="W122" s="35"/>
      <c r="X122" s="35"/>
      <c r="Y122" s="35"/>
      <c r="Z122" s="35"/>
      <c r="AA122" s="35"/>
      <c r="AB122" s="35"/>
      <c r="AC122" s="35"/>
      <c r="AD122" s="35"/>
      <c r="AE122" s="35"/>
    </row>
  </sheetData>
  <sheetProtection algorithmName="SHA-512" hashValue="Xbr2DvflpP9QH33MBSj6kfXcDFV5mlwmO3zBO5PXL+Vcpj+ykpvSh9ruvdVmG8WI1hb0t2p4cQG1WTvQwaWtCQ==" saltValue="1kdUUnKLh4qtUM/FHc6wN08DHx1BKWfMnQ4nEqfxuuq1RGEgyBADTZXldaJ7udzxrIFE7HcrUYEyJdlVxUbhQg==" spinCount="100000" sheet="1" objects="1" scenarios="1" formatColumns="0" formatRows="0" autoFilter="0"/>
  <autoFilter ref="C117:K121" xr:uid="{00000000-0009-0000-0000-00000B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14C0-35B5-4A4B-B9D6-3EFC14FAD8AD}">
  <dimension ref="A1:I330"/>
  <sheetViews>
    <sheetView workbookViewId="0">
      <selection activeCell="B8" sqref="B8"/>
    </sheetView>
  </sheetViews>
  <sheetFormatPr defaultRowHeight="11.25"/>
  <cols>
    <col min="1" max="1" width="8.83203125" style="335" customWidth="1"/>
    <col min="2" max="2" width="27.33203125" style="335" customWidth="1"/>
    <col min="3" max="3" width="11.5" style="335" customWidth="1"/>
    <col min="4" max="4" width="9.33203125" style="336"/>
    <col min="5" max="5" width="4" style="335" customWidth="1"/>
    <col min="6" max="6" width="14.5" style="336" customWidth="1"/>
    <col min="7" max="7" width="44.5" style="335" customWidth="1"/>
    <col min="8" max="8" width="9.33203125" style="337"/>
    <col min="9" max="9" width="17.83203125" style="337" customWidth="1"/>
  </cols>
  <sheetData>
    <row r="1" spans="1:9" ht="51.75" thickBot="1">
      <c r="A1" s="274" t="s">
        <v>4483</v>
      </c>
      <c r="B1" s="275" t="s">
        <v>4484</v>
      </c>
      <c r="C1" s="275" t="s">
        <v>4485</v>
      </c>
      <c r="D1" s="275" t="s">
        <v>4486</v>
      </c>
      <c r="E1" s="275" t="s">
        <v>2076</v>
      </c>
      <c r="F1" s="275" t="s">
        <v>4487</v>
      </c>
      <c r="G1" s="275" t="s">
        <v>4488</v>
      </c>
      <c r="H1" s="276" t="s">
        <v>4489</v>
      </c>
      <c r="I1" s="277" t="s">
        <v>4490</v>
      </c>
    </row>
    <row r="2" spans="1:9" ht="13.5" thickBot="1">
      <c r="A2" s="278"/>
      <c r="B2" s="278"/>
      <c r="C2" s="278"/>
      <c r="D2" s="278"/>
      <c r="E2" s="278"/>
      <c r="F2" s="278"/>
      <c r="G2" s="278"/>
      <c r="H2" s="279"/>
      <c r="I2" s="279"/>
    </row>
    <row r="3" spans="1:9" ht="13.5" thickBot="1">
      <c r="A3" s="280" t="s">
        <v>4491</v>
      </c>
      <c r="B3" s="281"/>
      <c r="C3" s="282"/>
      <c r="D3" s="282"/>
      <c r="E3" s="282"/>
      <c r="F3" s="282"/>
      <c r="G3" s="282"/>
      <c r="H3" s="283"/>
      <c r="I3" s="284"/>
    </row>
    <row r="4" spans="1:9" ht="13.5" thickBot="1">
      <c r="A4" s="280" t="s">
        <v>4492</v>
      </c>
      <c r="B4" s="281"/>
      <c r="C4" s="282"/>
      <c r="D4" s="282"/>
      <c r="E4" s="282"/>
      <c r="F4" s="282"/>
      <c r="G4" s="282"/>
      <c r="H4" s="283"/>
      <c r="I4" s="284"/>
    </row>
    <row r="5" spans="1:9" ht="13.5" thickBot="1">
      <c r="A5" s="278"/>
      <c r="B5" s="278"/>
      <c r="C5" s="278"/>
      <c r="D5" s="278"/>
      <c r="E5" s="278"/>
      <c r="F5" s="278"/>
      <c r="G5" s="278"/>
      <c r="H5" s="279"/>
      <c r="I5" s="279"/>
    </row>
    <row r="6" spans="1:9" ht="12" thickBot="1">
      <c r="A6" s="285"/>
      <c r="B6" s="286" t="s">
        <v>4493</v>
      </c>
      <c r="C6" s="287"/>
      <c r="D6" s="285"/>
      <c r="E6" s="285"/>
      <c r="F6" s="285"/>
      <c r="G6" s="288"/>
      <c r="H6" s="289"/>
      <c r="I6" s="289"/>
    </row>
    <row r="7" spans="1:9" ht="90">
      <c r="A7" s="290" t="s">
        <v>4494</v>
      </c>
      <c r="B7" s="291" t="s">
        <v>4495</v>
      </c>
      <c r="C7" s="292"/>
      <c r="D7" s="293"/>
      <c r="E7" s="292">
        <v>1</v>
      </c>
      <c r="F7" s="292"/>
      <c r="G7" s="291" t="s">
        <v>4496</v>
      </c>
      <c r="H7" s="294">
        <v>0</v>
      </c>
      <c r="I7" s="294">
        <f>H7*E7</f>
        <v>0</v>
      </c>
    </row>
    <row r="8" spans="1:9" ht="67.5">
      <c r="A8" s="290" t="s">
        <v>4497</v>
      </c>
      <c r="B8" s="291" t="s">
        <v>4498</v>
      </c>
      <c r="C8" s="292"/>
      <c r="D8" s="293"/>
      <c r="E8" s="292">
        <v>1</v>
      </c>
      <c r="F8" s="292" t="s">
        <v>4499</v>
      </c>
      <c r="G8" s="295" t="s">
        <v>4500</v>
      </c>
      <c r="H8" s="294">
        <v>0</v>
      </c>
      <c r="I8" s="294">
        <f>H8*E8</f>
        <v>0</v>
      </c>
    </row>
    <row r="9" spans="1:9" ht="12" thickBot="1">
      <c r="A9" s="292"/>
      <c r="B9" s="291"/>
      <c r="C9" s="292"/>
      <c r="D9" s="293"/>
      <c r="E9" s="292"/>
      <c r="F9" s="292"/>
      <c r="G9" s="291"/>
      <c r="H9" s="294"/>
      <c r="I9" s="294"/>
    </row>
    <row r="10" spans="1:9" ht="12" thickBot="1">
      <c r="A10" s="285"/>
      <c r="B10" s="286" t="s">
        <v>4501</v>
      </c>
      <c r="C10" s="287"/>
      <c r="D10" s="285"/>
      <c r="E10" s="285"/>
      <c r="F10" s="285"/>
      <c r="G10" s="288"/>
      <c r="H10" s="296"/>
      <c r="I10" s="294"/>
    </row>
    <row r="11" spans="1:9" ht="180">
      <c r="A11" s="290" t="s">
        <v>4502</v>
      </c>
      <c r="B11" s="297" t="s">
        <v>4503</v>
      </c>
      <c r="C11" s="292"/>
      <c r="D11" s="293"/>
      <c r="E11" s="298">
        <v>2</v>
      </c>
      <c r="F11" s="292" t="s">
        <v>4504</v>
      </c>
      <c r="G11" s="299" t="s">
        <v>4505</v>
      </c>
      <c r="H11" s="294">
        <v>0</v>
      </c>
      <c r="I11" s="294">
        <f>H11*E11</f>
        <v>0</v>
      </c>
    </row>
    <row r="12" spans="1:9" ht="33.75">
      <c r="A12" s="290" t="s">
        <v>4506</v>
      </c>
      <c r="B12" s="297" t="s">
        <v>4507</v>
      </c>
      <c r="C12" s="292"/>
      <c r="D12" s="293"/>
      <c r="E12" s="298">
        <v>3</v>
      </c>
      <c r="F12" s="298" t="s">
        <v>4508</v>
      </c>
      <c r="G12" s="291" t="s">
        <v>4509</v>
      </c>
      <c r="H12" s="294">
        <v>0</v>
      </c>
      <c r="I12" s="294">
        <f>H12*E12</f>
        <v>0</v>
      </c>
    </row>
    <row r="13" spans="1:9" ht="12" thickBot="1">
      <c r="A13" s="292"/>
      <c r="B13" s="291"/>
      <c r="C13" s="292"/>
      <c r="D13" s="293"/>
      <c r="E13" s="292"/>
      <c r="F13" s="292"/>
      <c r="G13" s="291"/>
      <c r="H13" s="294"/>
      <c r="I13" s="294"/>
    </row>
    <row r="14" spans="1:9" ht="12" thickBot="1">
      <c r="A14" s="285"/>
      <c r="B14" s="286" t="s">
        <v>4510</v>
      </c>
      <c r="C14" s="287"/>
      <c r="D14" s="285"/>
      <c r="E14" s="285"/>
      <c r="F14" s="285"/>
      <c r="G14" s="288"/>
      <c r="H14" s="296"/>
      <c r="I14" s="294"/>
    </row>
    <row r="15" spans="1:9" ht="292.5">
      <c r="A15" s="292"/>
      <c r="B15" s="291" t="s">
        <v>4511</v>
      </c>
      <c r="C15" s="292"/>
      <c r="D15" s="293"/>
      <c r="E15" s="292">
        <v>1</v>
      </c>
      <c r="F15" s="298" t="s">
        <v>4512</v>
      </c>
      <c r="G15" s="300" t="s">
        <v>4513</v>
      </c>
      <c r="H15" s="294">
        <v>0</v>
      </c>
      <c r="I15" s="294">
        <f>H15*E15</f>
        <v>0</v>
      </c>
    </row>
    <row r="16" spans="1:9" ht="33.75">
      <c r="A16" s="290" t="s">
        <v>4514</v>
      </c>
      <c r="B16" s="291" t="s">
        <v>4515</v>
      </c>
      <c r="C16" s="292"/>
      <c r="D16" s="293"/>
      <c r="E16" s="292">
        <v>8</v>
      </c>
      <c r="F16" s="292" t="s">
        <v>4516</v>
      </c>
      <c r="G16" s="291" t="s">
        <v>4517</v>
      </c>
      <c r="H16" s="294" t="s">
        <v>4518</v>
      </c>
      <c r="I16" s="294"/>
    </row>
    <row r="17" spans="1:9" ht="12" thickBot="1">
      <c r="A17" s="290"/>
      <c r="B17" s="291"/>
      <c r="C17" s="292"/>
      <c r="D17" s="293"/>
      <c r="E17" s="292"/>
      <c r="F17" s="292"/>
      <c r="G17" s="301"/>
      <c r="H17" s="294"/>
      <c r="I17" s="294"/>
    </row>
    <row r="18" spans="1:9" ht="12" thickBot="1">
      <c r="A18" s="285"/>
      <c r="B18" s="286" t="s">
        <v>4519</v>
      </c>
      <c r="C18" s="287"/>
      <c r="D18" s="285"/>
      <c r="E18" s="285"/>
      <c r="F18" s="285"/>
      <c r="G18" s="288"/>
      <c r="H18" s="296"/>
      <c r="I18" s="294"/>
    </row>
    <row r="19" spans="1:9" ht="326.25">
      <c r="A19" s="292"/>
      <c r="B19" s="291" t="s">
        <v>4520</v>
      </c>
      <c r="C19" s="292"/>
      <c r="D19" s="293"/>
      <c r="E19" s="292">
        <v>1</v>
      </c>
      <c r="F19" s="292" t="s">
        <v>4521</v>
      </c>
      <c r="G19" s="302" t="s">
        <v>4522</v>
      </c>
      <c r="H19" s="294">
        <v>0</v>
      </c>
      <c r="I19" s="294">
        <f>H19*E19</f>
        <v>0</v>
      </c>
    </row>
    <row r="20" spans="1:9" ht="33.75">
      <c r="A20" s="290" t="s">
        <v>4523</v>
      </c>
      <c r="B20" s="291" t="s">
        <v>4515</v>
      </c>
      <c r="C20" s="292"/>
      <c r="D20" s="293"/>
      <c r="E20" s="292">
        <v>4</v>
      </c>
      <c r="F20" s="292" t="s">
        <v>4524</v>
      </c>
      <c r="G20" s="291" t="s">
        <v>4525</v>
      </c>
      <c r="H20" s="294" t="s">
        <v>4518</v>
      </c>
      <c r="I20" s="294"/>
    </row>
    <row r="21" spans="1:9" ht="12" thickBot="1">
      <c r="A21" s="290"/>
      <c r="B21" s="291"/>
      <c r="C21" s="292"/>
      <c r="D21" s="293"/>
      <c r="E21" s="292"/>
      <c r="F21" s="292"/>
      <c r="G21" s="301"/>
      <c r="H21" s="294"/>
      <c r="I21" s="294"/>
    </row>
    <row r="22" spans="1:9" ht="12" thickBot="1">
      <c r="A22" s="285"/>
      <c r="B22" s="286" t="s">
        <v>4526</v>
      </c>
      <c r="C22" s="287"/>
      <c r="D22" s="285"/>
      <c r="E22" s="285"/>
      <c r="F22" s="285"/>
      <c r="G22" s="288"/>
      <c r="H22" s="296"/>
      <c r="I22" s="294"/>
    </row>
    <row r="23" spans="1:9" ht="292.5">
      <c r="A23" s="292"/>
      <c r="B23" s="291" t="s">
        <v>4511</v>
      </c>
      <c r="C23" s="292"/>
      <c r="D23" s="293"/>
      <c r="E23" s="292">
        <v>1</v>
      </c>
      <c r="F23" s="292" t="s">
        <v>4527</v>
      </c>
      <c r="G23" s="300" t="s">
        <v>4513</v>
      </c>
      <c r="H23" s="294">
        <v>0</v>
      </c>
      <c r="I23" s="294">
        <f>H23*E23</f>
        <v>0</v>
      </c>
    </row>
    <row r="24" spans="1:9" ht="33.75">
      <c r="A24" s="290" t="s">
        <v>4528</v>
      </c>
      <c r="B24" s="291" t="s">
        <v>4515</v>
      </c>
      <c r="C24" s="292"/>
      <c r="D24" s="293"/>
      <c r="E24" s="292">
        <v>2</v>
      </c>
      <c r="F24" s="292" t="s">
        <v>4516</v>
      </c>
      <c r="G24" s="291" t="s">
        <v>4529</v>
      </c>
      <c r="H24" s="294" t="s">
        <v>4518</v>
      </c>
      <c r="I24" s="294"/>
    </row>
    <row r="25" spans="1:9" ht="12" thickBot="1">
      <c r="A25" s="290"/>
      <c r="B25" s="291"/>
      <c r="C25" s="292"/>
      <c r="D25" s="293"/>
      <c r="E25" s="292"/>
      <c r="F25" s="292"/>
      <c r="G25" s="301"/>
      <c r="H25" s="294"/>
      <c r="I25" s="294"/>
    </row>
    <row r="26" spans="1:9" ht="12" thickBot="1">
      <c r="A26" s="285"/>
      <c r="B26" s="286" t="s">
        <v>4530</v>
      </c>
      <c r="C26" s="287"/>
      <c r="D26" s="285"/>
      <c r="E26" s="285"/>
      <c r="F26" s="285"/>
      <c r="G26" s="288"/>
      <c r="H26" s="296"/>
      <c r="I26" s="294"/>
    </row>
    <row r="27" spans="1:9" ht="292.5">
      <c r="A27" s="292"/>
      <c r="B27" s="291" t="s">
        <v>4511</v>
      </c>
      <c r="C27" s="292"/>
      <c r="D27" s="293"/>
      <c r="E27" s="292">
        <v>1</v>
      </c>
      <c r="F27" s="292" t="s">
        <v>4531</v>
      </c>
      <c r="G27" s="300" t="s">
        <v>4513</v>
      </c>
      <c r="H27" s="294">
        <v>0</v>
      </c>
      <c r="I27" s="294">
        <f>H27*E27</f>
        <v>0</v>
      </c>
    </row>
    <row r="28" spans="1:9" ht="33.75">
      <c r="A28" s="290" t="s">
        <v>4532</v>
      </c>
      <c r="B28" s="291" t="s">
        <v>4515</v>
      </c>
      <c r="C28" s="292"/>
      <c r="D28" s="293"/>
      <c r="E28" s="292">
        <v>4</v>
      </c>
      <c r="F28" s="292" t="s">
        <v>4516</v>
      </c>
      <c r="G28" s="291" t="s">
        <v>4533</v>
      </c>
      <c r="H28" s="294" t="s">
        <v>4518</v>
      </c>
      <c r="I28" s="294"/>
    </row>
    <row r="29" spans="1:9" ht="12" thickBot="1">
      <c r="A29" s="290"/>
      <c r="B29" s="291"/>
      <c r="C29" s="292"/>
      <c r="D29" s="293"/>
      <c r="E29" s="292"/>
      <c r="F29" s="292"/>
      <c r="G29" s="301"/>
      <c r="H29" s="294"/>
      <c r="I29" s="294"/>
    </row>
    <row r="30" spans="1:9" ht="12" thickBot="1">
      <c r="A30" s="285"/>
      <c r="B30" s="286" t="s">
        <v>4534</v>
      </c>
      <c r="C30" s="287"/>
      <c r="D30" s="285"/>
      <c r="E30" s="285"/>
      <c r="F30" s="285"/>
      <c r="G30" s="288"/>
      <c r="H30" s="296"/>
      <c r="I30" s="294"/>
    </row>
    <row r="31" spans="1:9" ht="326.25">
      <c r="A31" s="292"/>
      <c r="B31" s="291" t="s">
        <v>4520</v>
      </c>
      <c r="C31" s="292"/>
      <c r="D31" s="293"/>
      <c r="E31" s="292">
        <v>1</v>
      </c>
      <c r="F31" s="292" t="s">
        <v>4535</v>
      </c>
      <c r="G31" s="302" t="s">
        <v>4522</v>
      </c>
      <c r="H31" s="294">
        <v>0</v>
      </c>
      <c r="I31" s="294">
        <f>H31*E31</f>
        <v>0</v>
      </c>
    </row>
    <row r="32" spans="1:9" ht="33.75">
      <c r="A32" s="290" t="s">
        <v>4536</v>
      </c>
      <c r="B32" s="291" t="s">
        <v>4515</v>
      </c>
      <c r="C32" s="292"/>
      <c r="D32" s="293"/>
      <c r="E32" s="292">
        <v>4</v>
      </c>
      <c r="F32" s="292" t="s">
        <v>4516</v>
      </c>
      <c r="G32" s="291" t="s">
        <v>4537</v>
      </c>
      <c r="H32" s="294" t="s">
        <v>4518</v>
      </c>
      <c r="I32" s="294"/>
    </row>
    <row r="33" spans="1:9" ht="12" thickBot="1">
      <c r="A33" s="290"/>
      <c r="B33" s="291"/>
      <c r="C33" s="292"/>
      <c r="D33" s="293"/>
      <c r="E33" s="292"/>
      <c r="F33" s="292"/>
      <c r="G33" s="301"/>
      <c r="H33" s="294"/>
      <c r="I33" s="294"/>
    </row>
    <row r="34" spans="1:9" ht="12" thickBot="1">
      <c r="A34" s="285"/>
      <c r="B34" s="286" t="s">
        <v>4538</v>
      </c>
      <c r="C34" s="287"/>
      <c r="D34" s="285"/>
      <c r="E34" s="285"/>
      <c r="F34" s="285"/>
      <c r="G34" s="288"/>
      <c r="H34" s="296"/>
      <c r="I34" s="294"/>
    </row>
    <row r="35" spans="1:9" ht="33.75">
      <c r="A35" s="290" t="s">
        <v>4539</v>
      </c>
      <c r="B35" s="297" t="s">
        <v>4507</v>
      </c>
      <c r="C35" s="292"/>
      <c r="D35" s="293"/>
      <c r="E35" s="298">
        <v>4</v>
      </c>
      <c r="F35" s="298" t="s">
        <v>4540</v>
      </c>
      <c r="G35" s="291" t="s">
        <v>4509</v>
      </c>
      <c r="H35" s="294">
        <v>0</v>
      </c>
      <c r="I35" s="294">
        <f>H35*E35</f>
        <v>0</v>
      </c>
    </row>
    <row r="36" spans="1:9" ht="33.75">
      <c r="A36" s="290" t="s">
        <v>4541</v>
      </c>
      <c r="B36" s="297" t="s">
        <v>4507</v>
      </c>
      <c r="C36" s="292"/>
      <c r="D36" s="293"/>
      <c r="E36" s="298">
        <v>2</v>
      </c>
      <c r="F36" s="298" t="s">
        <v>4508</v>
      </c>
      <c r="G36" s="291" t="s">
        <v>4509</v>
      </c>
      <c r="H36" s="294">
        <v>0</v>
      </c>
      <c r="I36" s="294">
        <f>H36*E36</f>
        <v>0</v>
      </c>
    </row>
    <row r="37" spans="1:9">
      <c r="A37" s="290" t="s">
        <v>4542</v>
      </c>
      <c r="B37" s="297" t="s">
        <v>4543</v>
      </c>
      <c r="C37" s="292"/>
      <c r="D37" s="293"/>
      <c r="E37" s="298">
        <v>1</v>
      </c>
      <c r="F37" s="298"/>
      <c r="G37" s="301" t="s">
        <v>4544</v>
      </c>
      <c r="H37" s="294" t="s">
        <v>4518</v>
      </c>
      <c r="I37" s="294"/>
    </row>
    <row r="38" spans="1:9" ht="180">
      <c r="A38" s="290" t="s">
        <v>4545</v>
      </c>
      <c r="B38" s="297" t="s">
        <v>4503</v>
      </c>
      <c r="C38" s="292"/>
      <c r="D38" s="293"/>
      <c r="E38" s="298">
        <v>1</v>
      </c>
      <c r="F38" s="292" t="s">
        <v>4504</v>
      </c>
      <c r="G38" s="299" t="s">
        <v>4505</v>
      </c>
      <c r="H38" s="294">
        <v>0</v>
      </c>
      <c r="I38" s="294">
        <f>H38*E38</f>
        <v>0</v>
      </c>
    </row>
    <row r="39" spans="1:9" ht="12" thickBot="1">
      <c r="A39" s="290"/>
      <c r="B39" s="291"/>
      <c r="C39" s="292"/>
      <c r="D39" s="293"/>
      <c r="E39" s="292"/>
      <c r="F39" s="292"/>
      <c r="G39" s="301"/>
      <c r="H39" s="294"/>
      <c r="I39" s="294"/>
    </row>
    <row r="40" spans="1:9" ht="12" thickBot="1">
      <c r="A40" s="285"/>
      <c r="B40" s="286" t="s">
        <v>4546</v>
      </c>
      <c r="C40" s="287"/>
      <c r="D40" s="285"/>
      <c r="E40" s="285"/>
      <c r="F40" s="285"/>
      <c r="G40" s="288"/>
      <c r="H40" s="296"/>
      <c r="I40" s="294"/>
    </row>
    <row r="41" spans="1:9" ht="292.5">
      <c r="A41" s="292"/>
      <c r="B41" s="291" t="s">
        <v>4511</v>
      </c>
      <c r="C41" s="292"/>
      <c r="D41" s="293"/>
      <c r="E41" s="292">
        <v>1</v>
      </c>
      <c r="F41" s="292" t="s">
        <v>4547</v>
      </c>
      <c r="G41" s="300" t="s">
        <v>4513</v>
      </c>
      <c r="H41" s="294">
        <v>0</v>
      </c>
      <c r="I41" s="294">
        <f>H41*E41</f>
        <v>0</v>
      </c>
    </row>
    <row r="42" spans="1:9" ht="33.75">
      <c r="A42" s="290" t="s">
        <v>4548</v>
      </c>
      <c r="B42" s="291" t="s">
        <v>4515</v>
      </c>
      <c r="C42" s="292"/>
      <c r="D42" s="293"/>
      <c r="E42" s="292">
        <v>4</v>
      </c>
      <c r="F42" s="292" t="s">
        <v>4516</v>
      </c>
      <c r="G42" s="291" t="s">
        <v>4549</v>
      </c>
      <c r="H42" s="294" t="s">
        <v>4518</v>
      </c>
      <c r="I42" s="294"/>
    </row>
    <row r="43" spans="1:9" ht="12" thickBot="1">
      <c r="A43" s="290"/>
      <c r="B43" s="291"/>
      <c r="C43" s="292"/>
      <c r="D43" s="293"/>
      <c r="E43" s="292"/>
      <c r="F43" s="292"/>
      <c r="G43" s="301"/>
      <c r="H43" s="294"/>
      <c r="I43" s="294"/>
    </row>
    <row r="44" spans="1:9" ht="12" thickBot="1">
      <c r="A44" s="285"/>
      <c r="B44" s="286" t="s">
        <v>4550</v>
      </c>
      <c r="C44" s="287"/>
      <c r="D44" s="285"/>
      <c r="E44" s="285"/>
      <c r="F44" s="285"/>
      <c r="G44" s="288"/>
      <c r="H44" s="296"/>
      <c r="I44" s="294"/>
    </row>
    <row r="45" spans="1:9" ht="33.75">
      <c r="A45" s="290" t="s">
        <v>4551</v>
      </c>
      <c r="B45" s="297" t="s">
        <v>4507</v>
      </c>
      <c r="C45" s="292"/>
      <c r="D45" s="293"/>
      <c r="E45" s="298">
        <v>2</v>
      </c>
      <c r="F45" s="298" t="s">
        <v>4540</v>
      </c>
      <c r="G45" s="291" t="s">
        <v>4509</v>
      </c>
      <c r="H45" s="294">
        <v>0</v>
      </c>
      <c r="I45" s="294">
        <f>H45*E45</f>
        <v>0</v>
      </c>
    </row>
    <row r="46" spans="1:9">
      <c r="A46" s="290" t="s">
        <v>4552</v>
      </c>
      <c r="B46" s="297" t="s">
        <v>4543</v>
      </c>
      <c r="C46" s="292"/>
      <c r="D46" s="293"/>
      <c r="E46" s="298">
        <v>2</v>
      </c>
      <c r="F46" s="298"/>
      <c r="G46" s="301" t="s">
        <v>4544</v>
      </c>
      <c r="H46" s="294" t="s">
        <v>4518</v>
      </c>
      <c r="I46" s="294"/>
    </row>
    <row r="47" spans="1:9" ht="180">
      <c r="A47" s="290" t="s">
        <v>4553</v>
      </c>
      <c r="B47" s="297" t="s">
        <v>4503</v>
      </c>
      <c r="C47" s="292"/>
      <c r="D47" s="293"/>
      <c r="E47" s="298">
        <v>2</v>
      </c>
      <c r="F47" s="292" t="s">
        <v>4504</v>
      </c>
      <c r="G47" s="299" t="s">
        <v>4505</v>
      </c>
      <c r="H47" s="294">
        <v>0</v>
      </c>
      <c r="I47" s="294">
        <f>H47*E47</f>
        <v>0</v>
      </c>
    </row>
    <row r="48" spans="1:9" ht="12" thickBot="1">
      <c r="A48" s="290"/>
      <c r="B48" s="291"/>
      <c r="C48" s="292"/>
      <c r="D48" s="293"/>
      <c r="E48" s="292"/>
      <c r="F48" s="292"/>
      <c r="G48" s="301"/>
      <c r="H48" s="294"/>
      <c r="I48" s="294"/>
    </row>
    <row r="49" spans="1:9" ht="12" thickBot="1">
      <c r="A49" s="285"/>
      <c r="B49" s="286" t="s">
        <v>4554</v>
      </c>
      <c r="C49" s="287"/>
      <c r="D49" s="285"/>
      <c r="E49" s="285"/>
      <c r="F49" s="285"/>
      <c r="G49" s="288"/>
      <c r="H49" s="296"/>
      <c r="I49" s="294"/>
    </row>
    <row r="50" spans="1:9" ht="33.75">
      <c r="A50" s="290" t="s">
        <v>4555</v>
      </c>
      <c r="B50" s="297" t="s">
        <v>4507</v>
      </c>
      <c r="C50" s="292"/>
      <c r="D50" s="293"/>
      <c r="E50" s="298">
        <v>8</v>
      </c>
      <c r="F50" s="298" t="s">
        <v>4540</v>
      </c>
      <c r="G50" s="291" t="s">
        <v>4509</v>
      </c>
      <c r="H50" s="294">
        <v>0</v>
      </c>
      <c r="I50" s="294">
        <f>H50*E50</f>
        <v>0</v>
      </c>
    </row>
    <row r="51" spans="1:9" ht="12" thickBot="1">
      <c r="A51" s="290"/>
      <c r="B51" s="291"/>
      <c r="C51" s="292"/>
      <c r="D51" s="293"/>
      <c r="E51" s="292"/>
      <c r="F51" s="292"/>
      <c r="G51" s="301"/>
      <c r="H51" s="294"/>
      <c r="I51" s="294"/>
    </row>
    <row r="52" spans="1:9" ht="12" thickBot="1">
      <c r="A52" s="285"/>
      <c r="B52" s="286" t="s">
        <v>4556</v>
      </c>
      <c r="C52" s="287"/>
      <c r="D52" s="285"/>
      <c r="E52" s="285"/>
      <c r="F52" s="285"/>
      <c r="G52" s="288"/>
      <c r="H52" s="296"/>
      <c r="I52" s="294"/>
    </row>
    <row r="53" spans="1:9">
      <c r="A53" s="290" t="s">
        <v>4557</v>
      </c>
      <c r="B53" s="297" t="s">
        <v>4558</v>
      </c>
      <c r="C53" s="292"/>
      <c r="D53" s="293"/>
      <c r="E53" s="298">
        <v>1</v>
      </c>
      <c r="F53" s="298"/>
      <c r="G53" s="301" t="s">
        <v>4544</v>
      </c>
      <c r="H53" s="294" t="s">
        <v>4518</v>
      </c>
      <c r="I53" s="294"/>
    </row>
    <row r="54" spans="1:9">
      <c r="A54" s="290" t="s">
        <v>4559</v>
      </c>
      <c r="B54" s="297" t="s">
        <v>4558</v>
      </c>
      <c r="C54" s="292"/>
      <c r="D54" s="293"/>
      <c r="E54" s="298">
        <v>1</v>
      </c>
      <c r="F54" s="298"/>
      <c r="G54" s="301" t="s">
        <v>4544</v>
      </c>
      <c r="H54" s="294" t="s">
        <v>4518</v>
      </c>
      <c r="I54" s="294"/>
    </row>
    <row r="55" spans="1:9">
      <c r="A55" s="290" t="s">
        <v>4560</v>
      </c>
      <c r="B55" s="297" t="s">
        <v>4543</v>
      </c>
      <c r="C55" s="292"/>
      <c r="D55" s="293"/>
      <c r="E55" s="298">
        <v>3</v>
      </c>
      <c r="F55" s="298"/>
      <c r="G55" s="301" t="s">
        <v>4544</v>
      </c>
      <c r="H55" s="294" t="s">
        <v>4518</v>
      </c>
      <c r="I55" s="294"/>
    </row>
    <row r="56" spans="1:9">
      <c r="A56" s="290" t="s">
        <v>4561</v>
      </c>
      <c r="B56" s="297" t="s">
        <v>4562</v>
      </c>
      <c r="C56" s="292"/>
      <c r="D56" s="293"/>
      <c r="E56" s="298">
        <v>1</v>
      </c>
      <c r="F56" s="298"/>
      <c r="G56" s="301" t="s">
        <v>4544</v>
      </c>
      <c r="H56" s="294" t="s">
        <v>4518</v>
      </c>
      <c r="I56" s="294"/>
    </row>
    <row r="57" spans="1:9" ht="12" thickBot="1">
      <c r="A57" s="290"/>
      <c r="B57" s="291"/>
      <c r="C57" s="292"/>
      <c r="D57" s="293"/>
      <c r="E57" s="292"/>
      <c r="F57" s="292"/>
      <c r="G57" s="301"/>
      <c r="H57" s="294"/>
      <c r="I57" s="294"/>
    </row>
    <row r="58" spans="1:9" ht="12" thickBot="1">
      <c r="A58" s="285"/>
      <c r="B58" s="286" t="s">
        <v>4563</v>
      </c>
      <c r="C58" s="287"/>
      <c r="D58" s="285"/>
      <c r="E58" s="285"/>
      <c r="F58" s="285"/>
      <c r="G58" s="288"/>
      <c r="H58" s="296"/>
      <c r="I58" s="294"/>
    </row>
    <row r="59" spans="1:9" ht="33.75">
      <c r="A59" s="290" t="s">
        <v>4564</v>
      </c>
      <c r="B59" s="291" t="s">
        <v>4507</v>
      </c>
      <c r="C59" s="292"/>
      <c r="D59" s="293"/>
      <c r="E59" s="292">
        <v>3</v>
      </c>
      <c r="F59" s="292" t="s">
        <v>4565</v>
      </c>
      <c r="G59" s="291" t="s">
        <v>4509</v>
      </c>
      <c r="H59" s="294">
        <v>0</v>
      </c>
      <c r="I59" s="294">
        <f>H59*E59</f>
        <v>0</v>
      </c>
    </row>
    <row r="60" spans="1:9" ht="12" thickBot="1">
      <c r="A60" s="290"/>
      <c r="B60" s="291"/>
      <c r="C60" s="292"/>
      <c r="D60" s="293"/>
      <c r="E60" s="292"/>
      <c r="F60" s="292"/>
      <c r="G60" s="301"/>
      <c r="H60" s="294"/>
      <c r="I60" s="294"/>
    </row>
    <row r="61" spans="1:9" ht="12" thickBot="1">
      <c r="A61" s="285"/>
      <c r="B61" s="286" t="s">
        <v>4566</v>
      </c>
      <c r="C61" s="287"/>
      <c r="D61" s="285"/>
      <c r="E61" s="285"/>
      <c r="F61" s="285"/>
      <c r="G61" s="288"/>
      <c r="H61" s="296"/>
      <c r="I61" s="294"/>
    </row>
    <row r="62" spans="1:9" ht="33.75">
      <c r="A62" s="290" t="s">
        <v>4567</v>
      </c>
      <c r="B62" s="297" t="s">
        <v>4507</v>
      </c>
      <c r="C62" s="292"/>
      <c r="D62" s="293"/>
      <c r="E62" s="298">
        <v>8</v>
      </c>
      <c r="F62" s="298" t="s">
        <v>4540</v>
      </c>
      <c r="G62" s="291" t="s">
        <v>4509</v>
      </c>
      <c r="H62" s="294">
        <v>0</v>
      </c>
      <c r="I62" s="294">
        <f>H62*E62</f>
        <v>0</v>
      </c>
    </row>
    <row r="63" spans="1:9" ht="12" thickBot="1">
      <c r="A63" s="290"/>
      <c r="B63" s="291"/>
      <c r="C63" s="292"/>
      <c r="D63" s="293"/>
      <c r="E63" s="292"/>
      <c r="F63" s="292"/>
      <c r="G63" s="301"/>
      <c r="H63" s="294"/>
      <c r="I63" s="294"/>
    </row>
    <row r="64" spans="1:9" ht="12" thickBot="1">
      <c r="A64" s="285"/>
      <c r="B64" s="286" t="s">
        <v>4568</v>
      </c>
      <c r="C64" s="287"/>
      <c r="D64" s="285"/>
      <c r="E64" s="285"/>
      <c r="F64" s="285"/>
      <c r="G64" s="288"/>
      <c r="H64" s="296"/>
      <c r="I64" s="294"/>
    </row>
    <row r="65" spans="1:9" ht="33.75">
      <c r="A65" s="290" t="s">
        <v>4569</v>
      </c>
      <c r="B65" s="297" t="s">
        <v>4507</v>
      </c>
      <c r="C65" s="292"/>
      <c r="D65" s="293"/>
      <c r="E65" s="298">
        <v>8</v>
      </c>
      <c r="F65" s="298" t="s">
        <v>4540</v>
      </c>
      <c r="G65" s="291" t="s">
        <v>4509</v>
      </c>
      <c r="H65" s="294">
        <v>0</v>
      </c>
      <c r="I65" s="294">
        <f>H65*E65</f>
        <v>0</v>
      </c>
    </row>
    <row r="66" spans="1:9" ht="12" thickBot="1">
      <c r="A66" s="290"/>
      <c r="B66" s="291"/>
      <c r="C66" s="292"/>
      <c r="D66" s="293"/>
      <c r="E66" s="292"/>
      <c r="F66" s="292"/>
      <c r="G66" s="301"/>
      <c r="H66" s="294"/>
      <c r="I66" s="294"/>
    </row>
    <row r="67" spans="1:9" ht="12" thickBot="1">
      <c r="A67" s="285"/>
      <c r="B67" s="286" t="s">
        <v>4570</v>
      </c>
      <c r="C67" s="287"/>
      <c r="D67" s="285"/>
      <c r="E67" s="285"/>
      <c r="F67" s="285"/>
      <c r="G67" s="288"/>
      <c r="H67" s="296"/>
      <c r="I67" s="294"/>
    </row>
    <row r="68" spans="1:9" ht="157.5">
      <c r="A68" s="292" t="s">
        <v>4571</v>
      </c>
      <c r="B68" s="291" t="s">
        <v>4572</v>
      </c>
      <c r="C68" s="292"/>
      <c r="D68" s="293"/>
      <c r="E68" s="292">
        <v>1</v>
      </c>
      <c r="F68" s="292" t="s">
        <v>4573</v>
      </c>
      <c r="G68" s="300" t="s">
        <v>4574</v>
      </c>
      <c r="H68" s="294">
        <v>0</v>
      </c>
      <c r="I68" s="294">
        <f>H68*E68</f>
        <v>0</v>
      </c>
    </row>
    <row r="69" spans="1:9" ht="22.5">
      <c r="A69" s="290" t="s">
        <v>4575</v>
      </c>
      <c r="B69" s="291" t="s">
        <v>4576</v>
      </c>
      <c r="C69" s="292"/>
      <c r="D69" s="293"/>
      <c r="E69" s="292">
        <v>1</v>
      </c>
      <c r="F69" s="292"/>
      <c r="G69" s="291" t="s">
        <v>4577</v>
      </c>
      <c r="H69" s="294">
        <v>0</v>
      </c>
      <c r="I69" s="294">
        <f>H69*E69</f>
        <v>0</v>
      </c>
    </row>
    <row r="70" spans="1:9" ht="67.5">
      <c r="A70" s="290" t="s">
        <v>4578</v>
      </c>
      <c r="B70" s="291" t="s">
        <v>4498</v>
      </c>
      <c r="C70" s="292"/>
      <c r="D70" s="293"/>
      <c r="E70" s="292">
        <v>1</v>
      </c>
      <c r="F70" s="292" t="s">
        <v>4579</v>
      </c>
      <c r="G70" s="303" t="s">
        <v>4500</v>
      </c>
      <c r="H70" s="294">
        <v>0</v>
      </c>
      <c r="I70" s="294">
        <f>H70*E70</f>
        <v>0</v>
      </c>
    </row>
    <row r="71" spans="1:9" ht="12" thickBot="1">
      <c r="A71" s="290"/>
      <c r="B71" s="291"/>
      <c r="C71" s="292"/>
      <c r="D71" s="293"/>
      <c r="E71" s="292"/>
      <c r="F71" s="292"/>
      <c r="G71" s="301"/>
      <c r="H71" s="294"/>
      <c r="I71" s="294"/>
    </row>
    <row r="72" spans="1:9" ht="12" thickBot="1">
      <c r="A72" s="285"/>
      <c r="B72" s="286" t="s">
        <v>4580</v>
      </c>
      <c r="C72" s="287"/>
      <c r="D72" s="285"/>
      <c r="E72" s="285"/>
      <c r="F72" s="285"/>
      <c r="G72" s="288"/>
      <c r="H72" s="296"/>
      <c r="I72" s="294"/>
    </row>
    <row r="73" spans="1:9" ht="78.75">
      <c r="A73" s="290" t="s">
        <v>4581</v>
      </c>
      <c r="B73" s="291" t="s">
        <v>4582</v>
      </c>
      <c r="C73" s="292"/>
      <c r="D73" s="293"/>
      <c r="E73" s="292">
        <v>1</v>
      </c>
      <c r="F73" s="292" t="s">
        <v>4583</v>
      </c>
      <c r="G73" s="304" t="s">
        <v>4584</v>
      </c>
      <c r="H73" s="294">
        <v>0</v>
      </c>
      <c r="I73" s="294">
        <f t="shared" ref="I73:I82" si="0">H73*E73</f>
        <v>0</v>
      </c>
    </row>
    <row r="74" spans="1:9" ht="22.5">
      <c r="A74" s="290" t="s">
        <v>4585</v>
      </c>
      <c r="B74" s="291" t="s">
        <v>4586</v>
      </c>
      <c r="C74" s="292"/>
      <c r="D74" s="293"/>
      <c r="E74" s="292">
        <v>1</v>
      </c>
      <c r="F74" s="292" t="s">
        <v>4587</v>
      </c>
      <c r="G74" s="304" t="s">
        <v>4588</v>
      </c>
      <c r="H74" s="294">
        <v>0</v>
      </c>
      <c r="I74" s="294">
        <f t="shared" si="0"/>
        <v>0</v>
      </c>
    </row>
    <row r="75" spans="1:9" ht="146.25">
      <c r="A75" s="290" t="s">
        <v>4589</v>
      </c>
      <c r="B75" s="291" t="s">
        <v>4590</v>
      </c>
      <c r="C75" s="292"/>
      <c r="D75" s="293"/>
      <c r="E75" s="292">
        <v>1</v>
      </c>
      <c r="F75" s="292"/>
      <c r="G75" s="303" t="s">
        <v>4591</v>
      </c>
      <c r="H75" s="294">
        <v>0</v>
      </c>
      <c r="I75" s="294">
        <f t="shared" si="0"/>
        <v>0</v>
      </c>
    </row>
    <row r="76" spans="1:9">
      <c r="A76" s="290" t="s">
        <v>4592</v>
      </c>
      <c r="B76" s="291" t="s">
        <v>4562</v>
      </c>
      <c r="C76" s="292"/>
      <c r="D76" s="293"/>
      <c r="E76" s="292">
        <v>1</v>
      </c>
      <c r="F76" s="292" t="s">
        <v>4593</v>
      </c>
      <c r="G76" s="291" t="s">
        <v>4594</v>
      </c>
      <c r="H76" s="294">
        <v>0</v>
      </c>
      <c r="I76" s="294">
        <f t="shared" si="0"/>
        <v>0</v>
      </c>
    </row>
    <row r="77" spans="1:9" ht="67.5">
      <c r="A77" s="290" t="s">
        <v>4595</v>
      </c>
      <c r="B77" s="291" t="s">
        <v>4582</v>
      </c>
      <c r="C77" s="292"/>
      <c r="D77" s="293"/>
      <c r="E77" s="292">
        <v>1</v>
      </c>
      <c r="F77" s="292" t="s">
        <v>4593</v>
      </c>
      <c r="G77" s="304" t="s">
        <v>4596</v>
      </c>
      <c r="H77" s="294">
        <v>0</v>
      </c>
      <c r="I77" s="294">
        <f t="shared" si="0"/>
        <v>0</v>
      </c>
    </row>
    <row r="78" spans="1:9" ht="22.5">
      <c r="A78" s="290" t="s">
        <v>4597</v>
      </c>
      <c r="B78" s="291" t="s">
        <v>4586</v>
      </c>
      <c r="C78" s="292"/>
      <c r="D78" s="293"/>
      <c r="E78" s="292">
        <v>2</v>
      </c>
      <c r="F78" s="292" t="s">
        <v>4598</v>
      </c>
      <c r="G78" s="304" t="s">
        <v>4588</v>
      </c>
      <c r="H78" s="294">
        <v>0</v>
      </c>
      <c r="I78" s="294">
        <f t="shared" si="0"/>
        <v>0</v>
      </c>
    </row>
    <row r="79" spans="1:9">
      <c r="A79" s="290" t="s">
        <v>4599</v>
      </c>
      <c r="B79" s="291" t="s">
        <v>4562</v>
      </c>
      <c r="C79" s="292"/>
      <c r="D79" s="293"/>
      <c r="E79" s="292">
        <v>1</v>
      </c>
      <c r="F79" s="292" t="s">
        <v>4600</v>
      </c>
      <c r="G79" s="291" t="s">
        <v>4594</v>
      </c>
      <c r="H79" s="294">
        <v>0</v>
      </c>
      <c r="I79" s="294">
        <f t="shared" si="0"/>
        <v>0</v>
      </c>
    </row>
    <row r="80" spans="1:9">
      <c r="A80" s="290" t="s">
        <v>4601</v>
      </c>
      <c r="B80" s="291" t="s">
        <v>4562</v>
      </c>
      <c r="C80" s="292"/>
      <c r="D80" s="293"/>
      <c r="E80" s="292">
        <v>1</v>
      </c>
      <c r="F80" s="292" t="s">
        <v>4600</v>
      </c>
      <c r="G80" s="291" t="s">
        <v>4602</v>
      </c>
      <c r="H80" s="294">
        <v>0</v>
      </c>
      <c r="I80" s="294">
        <f t="shared" si="0"/>
        <v>0</v>
      </c>
    </row>
    <row r="81" spans="1:9" ht="22.5">
      <c r="A81" s="290" t="s">
        <v>4603</v>
      </c>
      <c r="B81" s="291" t="s">
        <v>4586</v>
      </c>
      <c r="C81" s="292"/>
      <c r="D81" s="293"/>
      <c r="E81" s="292">
        <v>2</v>
      </c>
      <c r="F81" s="292" t="s">
        <v>4604</v>
      </c>
      <c r="G81" s="304" t="s">
        <v>4588</v>
      </c>
      <c r="H81" s="294">
        <v>0</v>
      </c>
      <c r="I81" s="294">
        <f t="shared" si="0"/>
        <v>0</v>
      </c>
    </row>
    <row r="82" spans="1:9" ht="67.5">
      <c r="A82" s="290" t="s">
        <v>4605</v>
      </c>
      <c r="B82" s="291" t="s">
        <v>4498</v>
      </c>
      <c r="C82" s="292"/>
      <c r="D82" s="293"/>
      <c r="E82" s="292">
        <v>1</v>
      </c>
      <c r="F82" s="292" t="s">
        <v>4579</v>
      </c>
      <c r="G82" s="303" t="s">
        <v>4500</v>
      </c>
      <c r="H82" s="294">
        <v>0</v>
      </c>
      <c r="I82" s="294">
        <f t="shared" si="0"/>
        <v>0</v>
      </c>
    </row>
    <row r="83" spans="1:9">
      <c r="A83" s="290" t="s">
        <v>4606</v>
      </c>
      <c r="B83" s="291" t="s">
        <v>4607</v>
      </c>
      <c r="C83" s="292"/>
      <c r="D83" s="293"/>
      <c r="E83" s="292">
        <v>1</v>
      </c>
      <c r="F83" s="292"/>
      <c r="G83" s="301" t="s">
        <v>4544</v>
      </c>
      <c r="H83" s="294" t="s">
        <v>4518</v>
      </c>
      <c r="I83" s="294"/>
    </row>
    <row r="84" spans="1:9" ht="12" thickBot="1">
      <c r="A84" s="290"/>
      <c r="B84" s="291"/>
      <c r="C84" s="292"/>
      <c r="D84" s="293"/>
      <c r="E84" s="292"/>
      <c r="F84" s="292"/>
      <c r="G84" s="301"/>
      <c r="H84" s="294"/>
      <c r="I84" s="294"/>
    </row>
    <row r="85" spans="1:9" ht="12" thickBot="1">
      <c r="A85" s="285"/>
      <c r="B85" s="286" t="s">
        <v>4608</v>
      </c>
      <c r="C85" s="287"/>
      <c r="D85" s="285"/>
      <c r="E85" s="285"/>
      <c r="F85" s="285"/>
      <c r="G85" s="288"/>
      <c r="H85" s="296"/>
      <c r="I85" s="294"/>
    </row>
    <row r="86" spans="1:9">
      <c r="A86" s="290" t="s">
        <v>4609</v>
      </c>
      <c r="B86" s="291" t="s">
        <v>4610</v>
      </c>
      <c r="C86" s="292"/>
      <c r="D86" s="293"/>
      <c r="E86" s="292">
        <v>1</v>
      </c>
      <c r="F86" s="292"/>
      <c r="G86" s="301" t="s">
        <v>4544</v>
      </c>
      <c r="H86" s="294" t="s">
        <v>4518</v>
      </c>
      <c r="I86" s="294"/>
    </row>
    <row r="87" spans="1:9">
      <c r="A87" s="290" t="s">
        <v>4611</v>
      </c>
      <c r="B87" s="291" t="s">
        <v>4562</v>
      </c>
      <c r="C87" s="292"/>
      <c r="D87" s="293"/>
      <c r="E87" s="292">
        <v>1</v>
      </c>
      <c r="F87" s="292" t="s">
        <v>4612</v>
      </c>
      <c r="G87" s="304" t="s">
        <v>4594</v>
      </c>
      <c r="H87" s="294">
        <v>0</v>
      </c>
      <c r="I87" s="294">
        <f t="shared" ref="I87:I95" si="1">H87*E87</f>
        <v>0</v>
      </c>
    </row>
    <row r="88" spans="1:9">
      <c r="A88" s="290" t="s">
        <v>4613</v>
      </c>
      <c r="B88" s="291" t="s">
        <v>4562</v>
      </c>
      <c r="C88" s="292"/>
      <c r="D88" s="293"/>
      <c r="E88" s="292">
        <v>1</v>
      </c>
      <c r="F88" s="292" t="s">
        <v>4612</v>
      </c>
      <c r="G88" s="291" t="s">
        <v>4614</v>
      </c>
      <c r="H88" s="294">
        <v>0</v>
      </c>
      <c r="I88" s="294">
        <f t="shared" si="1"/>
        <v>0</v>
      </c>
    </row>
    <row r="89" spans="1:9" ht="22.5">
      <c r="A89" s="290" t="s">
        <v>4615</v>
      </c>
      <c r="B89" s="291" t="s">
        <v>4586</v>
      </c>
      <c r="C89" s="292"/>
      <c r="D89" s="293"/>
      <c r="E89" s="292">
        <v>2</v>
      </c>
      <c r="F89" s="292" t="s">
        <v>4616</v>
      </c>
      <c r="G89" s="304" t="s">
        <v>4588</v>
      </c>
      <c r="H89" s="294">
        <v>0</v>
      </c>
      <c r="I89" s="294">
        <f t="shared" si="1"/>
        <v>0</v>
      </c>
    </row>
    <row r="90" spans="1:9">
      <c r="A90" s="290" t="s">
        <v>4617</v>
      </c>
      <c r="B90" s="291" t="s">
        <v>4562</v>
      </c>
      <c r="C90" s="292"/>
      <c r="D90" s="293"/>
      <c r="E90" s="292">
        <v>1</v>
      </c>
      <c r="F90" s="292" t="s">
        <v>4618</v>
      </c>
      <c r="G90" s="304" t="s">
        <v>4619</v>
      </c>
      <c r="H90" s="294">
        <v>0</v>
      </c>
      <c r="I90" s="294">
        <f t="shared" si="1"/>
        <v>0</v>
      </c>
    </row>
    <row r="91" spans="1:9">
      <c r="A91" s="290" t="s">
        <v>4620</v>
      </c>
      <c r="B91" s="291" t="s">
        <v>4562</v>
      </c>
      <c r="C91" s="292"/>
      <c r="D91" s="293"/>
      <c r="E91" s="292">
        <v>1</v>
      </c>
      <c r="F91" s="292" t="s">
        <v>4618</v>
      </c>
      <c r="G91" s="304" t="s">
        <v>4619</v>
      </c>
      <c r="H91" s="294">
        <v>0</v>
      </c>
      <c r="I91" s="294">
        <f t="shared" si="1"/>
        <v>0</v>
      </c>
    </row>
    <row r="92" spans="1:9" ht="78.75">
      <c r="A92" s="290" t="s">
        <v>4621</v>
      </c>
      <c r="B92" s="291" t="s">
        <v>4582</v>
      </c>
      <c r="C92" s="292"/>
      <c r="D92" s="293"/>
      <c r="E92" s="292">
        <v>1</v>
      </c>
      <c r="F92" s="292" t="s">
        <v>4622</v>
      </c>
      <c r="G92" s="304" t="s">
        <v>4623</v>
      </c>
      <c r="H92" s="294">
        <v>0</v>
      </c>
      <c r="I92" s="294">
        <f t="shared" si="1"/>
        <v>0</v>
      </c>
    </row>
    <row r="93" spans="1:9">
      <c r="A93" s="290" t="s">
        <v>4624</v>
      </c>
      <c r="B93" s="291" t="s">
        <v>4562</v>
      </c>
      <c r="C93" s="292"/>
      <c r="D93" s="293"/>
      <c r="E93" s="292">
        <v>1</v>
      </c>
      <c r="F93" s="292" t="s">
        <v>4622</v>
      </c>
      <c r="G93" s="291" t="s">
        <v>4625</v>
      </c>
      <c r="H93" s="294">
        <v>0</v>
      </c>
      <c r="I93" s="294">
        <f t="shared" si="1"/>
        <v>0</v>
      </c>
    </row>
    <row r="94" spans="1:9" ht="22.5">
      <c r="A94" s="290" t="s">
        <v>4626</v>
      </c>
      <c r="B94" s="291" t="s">
        <v>4586</v>
      </c>
      <c r="C94" s="292"/>
      <c r="D94" s="293"/>
      <c r="E94" s="292">
        <v>2</v>
      </c>
      <c r="F94" s="292" t="s">
        <v>4627</v>
      </c>
      <c r="G94" s="304" t="s">
        <v>4588</v>
      </c>
      <c r="H94" s="294">
        <v>0</v>
      </c>
      <c r="I94" s="294">
        <f t="shared" si="1"/>
        <v>0</v>
      </c>
    </row>
    <row r="95" spans="1:9" ht="67.5">
      <c r="A95" s="290" t="s">
        <v>4628</v>
      </c>
      <c r="B95" s="291" t="s">
        <v>4498</v>
      </c>
      <c r="C95" s="292"/>
      <c r="D95" s="293"/>
      <c r="E95" s="292">
        <v>1</v>
      </c>
      <c r="F95" s="292" t="s">
        <v>4579</v>
      </c>
      <c r="G95" s="303" t="s">
        <v>4500</v>
      </c>
      <c r="H95" s="294">
        <v>0</v>
      </c>
      <c r="I95" s="294">
        <f t="shared" si="1"/>
        <v>0</v>
      </c>
    </row>
    <row r="96" spans="1:9">
      <c r="A96" s="290" t="s">
        <v>4629</v>
      </c>
      <c r="B96" s="291" t="s">
        <v>4630</v>
      </c>
      <c r="C96" s="292"/>
      <c r="D96" s="293"/>
      <c r="E96" s="292">
        <v>1</v>
      </c>
      <c r="F96" s="292"/>
      <c r="G96" s="301" t="s">
        <v>4544</v>
      </c>
      <c r="H96" s="294" t="s">
        <v>4518</v>
      </c>
      <c r="I96" s="294"/>
    </row>
    <row r="97" spans="1:9">
      <c r="A97" s="290" t="s">
        <v>4631</v>
      </c>
      <c r="B97" s="291" t="s">
        <v>4630</v>
      </c>
      <c r="C97" s="292"/>
      <c r="D97" s="293"/>
      <c r="E97" s="292">
        <v>1</v>
      </c>
      <c r="F97" s="292"/>
      <c r="G97" s="301" t="s">
        <v>4544</v>
      </c>
      <c r="H97" s="294" t="s">
        <v>4518</v>
      </c>
      <c r="I97" s="294"/>
    </row>
    <row r="98" spans="1:9" ht="12" thickBot="1">
      <c r="A98" s="290"/>
      <c r="B98" s="291"/>
      <c r="C98" s="292"/>
      <c r="D98" s="293"/>
      <c r="E98" s="292"/>
      <c r="F98" s="292"/>
      <c r="G98" s="301"/>
      <c r="H98" s="294"/>
      <c r="I98" s="294"/>
    </row>
    <row r="99" spans="1:9" ht="12" thickBot="1">
      <c r="A99" s="285"/>
      <c r="B99" s="286" t="s">
        <v>4632</v>
      </c>
      <c r="C99" s="287"/>
      <c r="D99" s="285"/>
      <c r="E99" s="285"/>
      <c r="F99" s="285"/>
      <c r="G99" s="288"/>
      <c r="H99" s="296"/>
      <c r="I99" s="294"/>
    </row>
    <row r="100" spans="1:9" ht="67.5">
      <c r="A100" s="290" t="s">
        <v>4633</v>
      </c>
      <c r="B100" s="291" t="s">
        <v>4582</v>
      </c>
      <c r="C100" s="292"/>
      <c r="D100" s="293"/>
      <c r="E100" s="292">
        <v>1</v>
      </c>
      <c r="F100" s="292" t="s">
        <v>4634</v>
      </c>
      <c r="G100" s="304" t="s">
        <v>4635</v>
      </c>
      <c r="H100" s="294">
        <v>0</v>
      </c>
      <c r="I100" s="294">
        <f>H100*E100</f>
        <v>0</v>
      </c>
    </row>
    <row r="101" spans="1:9" ht="67.5">
      <c r="A101" s="290" t="s">
        <v>4636</v>
      </c>
      <c r="B101" s="291" t="s">
        <v>4582</v>
      </c>
      <c r="C101" s="292"/>
      <c r="D101" s="293"/>
      <c r="E101" s="292">
        <v>1</v>
      </c>
      <c r="F101" s="292" t="s">
        <v>4634</v>
      </c>
      <c r="G101" s="304" t="s">
        <v>4637</v>
      </c>
      <c r="H101" s="294">
        <v>0</v>
      </c>
      <c r="I101" s="294">
        <f>H101*E101</f>
        <v>0</v>
      </c>
    </row>
    <row r="102" spans="1:9" ht="67.5">
      <c r="A102" s="290" t="s">
        <v>4638</v>
      </c>
      <c r="B102" s="291" t="s">
        <v>4498</v>
      </c>
      <c r="C102" s="292"/>
      <c r="D102" s="293"/>
      <c r="E102" s="292">
        <v>1</v>
      </c>
      <c r="F102" s="292" t="s">
        <v>4639</v>
      </c>
      <c r="G102" s="303" t="s">
        <v>4500</v>
      </c>
      <c r="H102" s="294">
        <v>0</v>
      </c>
      <c r="I102" s="294">
        <f>H102*E102</f>
        <v>0</v>
      </c>
    </row>
    <row r="103" spans="1:9" ht="67.5">
      <c r="A103" s="290" t="s">
        <v>4640</v>
      </c>
      <c r="B103" s="291" t="s">
        <v>4498</v>
      </c>
      <c r="C103" s="292"/>
      <c r="D103" s="293"/>
      <c r="E103" s="292">
        <v>1</v>
      </c>
      <c r="F103" s="292" t="s">
        <v>4641</v>
      </c>
      <c r="G103" s="303" t="s">
        <v>4500</v>
      </c>
      <c r="H103" s="294">
        <v>0</v>
      </c>
      <c r="I103" s="294">
        <f>H103*E103</f>
        <v>0</v>
      </c>
    </row>
    <row r="104" spans="1:9" ht="67.5">
      <c r="A104" s="290" t="s">
        <v>4642</v>
      </c>
      <c r="B104" s="291" t="s">
        <v>4498</v>
      </c>
      <c r="C104" s="292"/>
      <c r="D104" s="293"/>
      <c r="E104" s="292">
        <v>1</v>
      </c>
      <c r="F104" s="292" t="s">
        <v>4639</v>
      </c>
      <c r="G104" s="303" t="s">
        <v>4500</v>
      </c>
      <c r="H104" s="294">
        <v>0</v>
      </c>
      <c r="I104" s="294">
        <f>H104*E104</f>
        <v>0</v>
      </c>
    </row>
    <row r="105" spans="1:9">
      <c r="A105" s="290" t="s">
        <v>4643</v>
      </c>
      <c r="B105" s="291" t="s">
        <v>4644</v>
      </c>
      <c r="C105" s="292"/>
      <c r="D105" s="293"/>
      <c r="E105" s="292">
        <v>1</v>
      </c>
      <c r="F105" s="292"/>
      <c r="G105" s="301" t="s">
        <v>4544</v>
      </c>
      <c r="H105" s="294" t="s">
        <v>4518</v>
      </c>
      <c r="I105" s="294"/>
    </row>
    <row r="106" spans="1:9" ht="12" thickBot="1">
      <c r="A106" s="290"/>
      <c r="B106" s="291"/>
      <c r="C106" s="292"/>
      <c r="D106" s="293"/>
      <c r="E106" s="292"/>
      <c r="F106" s="292"/>
      <c r="G106" s="301"/>
      <c r="H106" s="294"/>
      <c r="I106" s="294"/>
    </row>
    <row r="107" spans="1:9" ht="12" thickBot="1">
      <c r="A107" s="285"/>
      <c r="B107" s="286" t="s">
        <v>4645</v>
      </c>
      <c r="C107" s="287"/>
      <c r="D107" s="285"/>
      <c r="E107" s="285"/>
      <c r="F107" s="285"/>
      <c r="G107" s="288"/>
      <c r="H107" s="296"/>
      <c r="I107" s="294"/>
    </row>
    <row r="108" spans="1:9" ht="67.5">
      <c r="A108" s="290" t="s">
        <v>4646</v>
      </c>
      <c r="B108" s="291" t="s">
        <v>4582</v>
      </c>
      <c r="C108" s="292"/>
      <c r="D108" s="293"/>
      <c r="E108" s="292">
        <v>1</v>
      </c>
      <c r="F108" s="292" t="s">
        <v>4647</v>
      </c>
      <c r="G108" s="304" t="s">
        <v>4648</v>
      </c>
      <c r="H108" s="294">
        <v>0</v>
      </c>
      <c r="I108" s="294">
        <f t="shared" ref="I108:I116" si="2">H108*E108</f>
        <v>0</v>
      </c>
    </row>
    <row r="109" spans="1:9">
      <c r="A109" s="290" t="s">
        <v>4649</v>
      </c>
      <c r="B109" s="291" t="s">
        <v>4562</v>
      </c>
      <c r="C109" s="292"/>
      <c r="D109" s="293"/>
      <c r="E109" s="292">
        <v>1</v>
      </c>
      <c r="F109" s="292" t="s">
        <v>4647</v>
      </c>
      <c r="G109" s="291" t="s">
        <v>4625</v>
      </c>
      <c r="H109" s="294">
        <v>0</v>
      </c>
      <c r="I109" s="294">
        <f t="shared" si="2"/>
        <v>0</v>
      </c>
    </row>
    <row r="110" spans="1:9" ht="67.5">
      <c r="A110" s="290" t="s">
        <v>4650</v>
      </c>
      <c r="B110" s="291" t="s">
        <v>4582</v>
      </c>
      <c r="C110" s="292"/>
      <c r="D110" s="293"/>
      <c r="E110" s="292">
        <v>1</v>
      </c>
      <c r="F110" s="292" t="s">
        <v>4647</v>
      </c>
      <c r="G110" s="304" t="s">
        <v>4596</v>
      </c>
      <c r="H110" s="294">
        <v>0</v>
      </c>
      <c r="I110" s="294">
        <f t="shared" si="2"/>
        <v>0</v>
      </c>
    </row>
    <row r="111" spans="1:9" ht="22.5">
      <c r="A111" s="290" t="s">
        <v>4651</v>
      </c>
      <c r="B111" s="291" t="s">
        <v>4586</v>
      </c>
      <c r="C111" s="292"/>
      <c r="D111" s="293"/>
      <c r="E111" s="292">
        <v>3</v>
      </c>
      <c r="F111" s="292" t="s">
        <v>4604</v>
      </c>
      <c r="G111" s="304" t="s">
        <v>4588</v>
      </c>
      <c r="H111" s="294">
        <v>0</v>
      </c>
      <c r="I111" s="294">
        <f t="shared" si="2"/>
        <v>0</v>
      </c>
    </row>
    <row r="112" spans="1:9" ht="191.25">
      <c r="A112" s="290" t="s">
        <v>4652</v>
      </c>
      <c r="B112" s="291" t="s">
        <v>4590</v>
      </c>
      <c r="C112" s="292"/>
      <c r="D112" s="293"/>
      <c r="E112" s="292">
        <v>1</v>
      </c>
      <c r="F112" s="292"/>
      <c r="G112" s="303" t="s">
        <v>4653</v>
      </c>
      <c r="H112" s="294">
        <v>0</v>
      </c>
      <c r="I112" s="294">
        <f t="shared" si="2"/>
        <v>0</v>
      </c>
    </row>
    <row r="113" spans="1:9">
      <c r="A113" s="290" t="s">
        <v>4654</v>
      </c>
      <c r="B113" s="291" t="s">
        <v>4562</v>
      </c>
      <c r="C113" s="292"/>
      <c r="D113" s="293"/>
      <c r="E113" s="292">
        <v>1</v>
      </c>
      <c r="F113" s="292" t="s">
        <v>4593</v>
      </c>
      <c r="G113" s="291" t="s">
        <v>4625</v>
      </c>
      <c r="H113" s="294">
        <v>0</v>
      </c>
      <c r="I113" s="294">
        <f t="shared" si="2"/>
        <v>0</v>
      </c>
    </row>
    <row r="114" spans="1:9">
      <c r="A114" s="290" t="s">
        <v>4655</v>
      </c>
      <c r="B114" s="291" t="s">
        <v>4562</v>
      </c>
      <c r="C114" s="292"/>
      <c r="D114" s="293"/>
      <c r="E114" s="292">
        <v>1</v>
      </c>
      <c r="F114" s="292" t="s">
        <v>4593</v>
      </c>
      <c r="G114" s="291" t="s">
        <v>4656</v>
      </c>
      <c r="H114" s="294">
        <v>0</v>
      </c>
      <c r="I114" s="294">
        <f t="shared" si="2"/>
        <v>0</v>
      </c>
    </row>
    <row r="115" spans="1:9" ht="22.5">
      <c r="A115" s="290" t="s">
        <v>4657</v>
      </c>
      <c r="B115" s="291" t="s">
        <v>4586</v>
      </c>
      <c r="C115" s="292"/>
      <c r="D115" s="293"/>
      <c r="E115" s="292">
        <v>2</v>
      </c>
      <c r="F115" s="292" t="s">
        <v>4598</v>
      </c>
      <c r="G115" s="304" t="s">
        <v>4588</v>
      </c>
      <c r="H115" s="294">
        <v>0</v>
      </c>
      <c r="I115" s="294">
        <f t="shared" si="2"/>
        <v>0</v>
      </c>
    </row>
    <row r="116" spans="1:9" ht="67.5">
      <c r="A116" s="290" t="s">
        <v>4658</v>
      </c>
      <c r="B116" s="291" t="s">
        <v>4498</v>
      </c>
      <c r="C116" s="292"/>
      <c r="D116" s="293"/>
      <c r="E116" s="292">
        <v>1</v>
      </c>
      <c r="F116" s="292" t="s">
        <v>4579</v>
      </c>
      <c r="G116" s="303" t="s">
        <v>4500</v>
      </c>
      <c r="H116" s="294">
        <v>0</v>
      </c>
      <c r="I116" s="294">
        <f t="shared" si="2"/>
        <v>0</v>
      </c>
    </row>
    <row r="117" spans="1:9" ht="12" thickBot="1">
      <c r="A117" s="290"/>
      <c r="B117" s="291"/>
      <c r="C117" s="292"/>
      <c r="D117" s="293"/>
      <c r="E117" s="292"/>
      <c r="F117" s="292"/>
      <c r="G117" s="301"/>
      <c r="H117" s="294"/>
      <c r="I117" s="294"/>
    </row>
    <row r="118" spans="1:9" ht="12" thickBot="1">
      <c r="A118" s="285"/>
      <c r="B118" s="286" t="s">
        <v>4659</v>
      </c>
      <c r="C118" s="287"/>
      <c r="D118" s="285"/>
      <c r="E118" s="285"/>
      <c r="F118" s="285"/>
      <c r="G118" s="288"/>
      <c r="H118" s="296"/>
      <c r="I118" s="294"/>
    </row>
    <row r="119" spans="1:9" ht="78.75">
      <c r="A119" s="290" t="s">
        <v>4660</v>
      </c>
      <c r="B119" s="291" t="s">
        <v>4582</v>
      </c>
      <c r="C119" s="292"/>
      <c r="D119" s="293"/>
      <c r="E119" s="292">
        <v>1</v>
      </c>
      <c r="F119" s="292" t="s">
        <v>4647</v>
      </c>
      <c r="G119" s="304" t="s">
        <v>4661</v>
      </c>
      <c r="H119" s="294">
        <v>0</v>
      </c>
      <c r="I119" s="294">
        <f t="shared" ref="I119:I127" si="3">H119*E119</f>
        <v>0</v>
      </c>
    </row>
    <row r="120" spans="1:9">
      <c r="A120" s="290" t="s">
        <v>4662</v>
      </c>
      <c r="B120" s="291" t="s">
        <v>4562</v>
      </c>
      <c r="C120" s="292"/>
      <c r="D120" s="293"/>
      <c r="E120" s="292">
        <v>1</v>
      </c>
      <c r="F120" s="292" t="s">
        <v>4647</v>
      </c>
      <c r="G120" s="291" t="s">
        <v>4625</v>
      </c>
      <c r="H120" s="294">
        <v>0</v>
      </c>
      <c r="I120" s="294">
        <f t="shared" si="3"/>
        <v>0</v>
      </c>
    </row>
    <row r="121" spans="1:9" ht="67.5">
      <c r="A121" s="290" t="s">
        <v>4663</v>
      </c>
      <c r="B121" s="291" t="s">
        <v>4582</v>
      </c>
      <c r="C121" s="292"/>
      <c r="D121" s="293"/>
      <c r="E121" s="292">
        <v>1</v>
      </c>
      <c r="F121" s="292" t="s">
        <v>4647</v>
      </c>
      <c r="G121" s="304" t="s">
        <v>4596</v>
      </c>
      <c r="H121" s="294">
        <v>0</v>
      </c>
      <c r="I121" s="294">
        <f t="shared" si="3"/>
        <v>0</v>
      </c>
    </row>
    <row r="122" spans="1:9" ht="22.5">
      <c r="A122" s="290" t="s">
        <v>4664</v>
      </c>
      <c r="B122" s="291" t="s">
        <v>4586</v>
      </c>
      <c r="C122" s="292"/>
      <c r="D122" s="293"/>
      <c r="E122" s="292">
        <v>3</v>
      </c>
      <c r="F122" s="292" t="s">
        <v>4604</v>
      </c>
      <c r="G122" s="304" t="s">
        <v>4588</v>
      </c>
      <c r="H122" s="294">
        <v>0</v>
      </c>
      <c r="I122" s="294">
        <f t="shared" si="3"/>
        <v>0</v>
      </c>
    </row>
    <row r="123" spans="1:9" ht="22.5">
      <c r="A123" s="290" t="s">
        <v>4665</v>
      </c>
      <c r="B123" s="291" t="s">
        <v>4562</v>
      </c>
      <c r="C123" s="292"/>
      <c r="D123" s="293"/>
      <c r="E123" s="292">
        <v>1</v>
      </c>
      <c r="F123" s="292" t="s">
        <v>4647</v>
      </c>
      <c r="G123" s="291" t="s">
        <v>4666</v>
      </c>
      <c r="H123" s="294">
        <v>0</v>
      </c>
      <c r="I123" s="294">
        <f t="shared" si="3"/>
        <v>0</v>
      </c>
    </row>
    <row r="124" spans="1:9">
      <c r="A124" s="290" t="s">
        <v>4667</v>
      </c>
      <c r="B124" s="291" t="s">
        <v>4562</v>
      </c>
      <c r="C124" s="292"/>
      <c r="D124" s="293"/>
      <c r="E124" s="292">
        <v>1</v>
      </c>
      <c r="F124" s="292" t="s">
        <v>4647</v>
      </c>
      <c r="G124" s="291" t="s">
        <v>4668</v>
      </c>
      <c r="H124" s="294">
        <v>0</v>
      </c>
      <c r="I124" s="294">
        <f t="shared" si="3"/>
        <v>0</v>
      </c>
    </row>
    <row r="125" spans="1:9">
      <c r="A125" s="290" t="s">
        <v>4669</v>
      </c>
      <c r="B125" s="291" t="s">
        <v>4562</v>
      </c>
      <c r="C125" s="292"/>
      <c r="D125" s="293"/>
      <c r="E125" s="292">
        <v>1</v>
      </c>
      <c r="F125" s="292" t="s">
        <v>4647</v>
      </c>
      <c r="G125" s="291" t="s">
        <v>4656</v>
      </c>
      <c r="H125" s="294">
        <v>0</v>
      </c>
      <c r="I125" s="294">
        <f t="shared" si="3"/>
        <v>0</v>
      </c>
    </row>
    <row r="126" spans="1:9" ht="22.5">
      <c r="A126" s="290" t="s">
        <v>4670</v>
      </c>
      <c r="B126" s="291" t="s">
        <v>4586</v>
      </c>
      <c r="C126" s="292"/>
      <c r="D126" s="293"/>
      <c r="E126" s="292">
        <v>3</v>
      </c>
      <c r="F126" s="292" t="s">
        <v>4604</v>
      </c>
      <c r="G126" s="304" t="s">
        <v>4588</v>
      </c>
      <c r="H126" s="294">
        <v>0</v>
      </c>
      <c r="I126" s="294">
        <f t="shared" si="3"/>
        <v>0</v>
      </c>
    </row>
    <row r="127" spans="1:9" ht="67.5">
      <c r="A127" s="290" t="s">
        <v>4671</v>
      </c>
      <c r="B127" s="291" t="s">
        <v>4498</v>
      </c>
      <c r="C127" s="292"/>
      <c r="D127" s="293"/>
      <c r="E127" s="292">
        <v>1</v>
      </c>
      <c r="F127" s="292" t="s">
        <v>4579</v>
      </c>
      <c r="G127" s="303" t="s">
        <v>4500</v>
      </c>
      <c r="H127" s="294">
        <v>0</v>
      </c>
      <c r="I127" s="294">
        <f t="shared" si="3"/>
        <v>0</v>
      </c>
    </row>
    <row r="128" spans="1:9">
      <c r="A128" s="290" t="s">
        <v>4672</v>
      </c>
      <c r="B128" s="291" t="s">
        <v>4673</v>
      </c>
      <c r="C128" s="292"/>
      <c r="D128" s="293"/>
      <c r="E128" s="292">
        <v>1</v>
      </c>
      <c r="F128" s="292"/>
      <c r="G128" s="301" t="s">
        <v>4544</v>
      </c>
      <c r="H128" s="294" t="s">
        <v>4518</v>
      </c>
      <c r="I128" s="294"/>
    </row>
    <row r="129" spans="1:9" ht="12" thickBot="1">
      <c r="A129" s="290"/>
      <c r="B129" s="291"/>
      <c r="C129" s="292"/>
      <c r="D129" s="293"/>
      <c r="E129" s="292"/>
      <c r="F129" s="292"/>
      <c r="G129" s="301"/>
      <c r="H129" s="294"/>
      <c r="I129" s="294"/>
    </row>
    <row r="130" spans="1:9" ht="12" thickBot="1">
      <c r="A130" s="285"/>
      <c r="B130" s="286" t="s">
        <v>4674</v>
      </c>
      <c r="C130" s="287"/>
      <c r="D130" s="285"/>
      <c r="E130" s="285"/>
      <c r="F130" s="285"/>
      <c r="G130" s="288"/>
      <c r="H130" s="296"/>
      <c r="I130" s="294"/>
    </row>
    <row r="131" spans="1:9">
      <c r="A131" s="290" t="s">
        <v>4675</v>
      </c>
      <c r="B131" s="291" t="s">
        <v>4676</v>
      </c>
      <c r="C131" s="292"/>
      <c r="D131" s="293"/>
      <c r="E131" s="292">
        <v>1</v>
      </c>
      <c r="F131" s="292" t="s">
        <v>4647</v>
      </c>
      <c r="G131" s="301" t="s">
        <v>4677</v>
      </c>
      <c r="H131" s="294">
        <v>0</v>
      </c>
      <c r="I131" s="294">
        <f>H131*E131</f>
        <v>0</v>
      </c>
    </row>
    <row r="132" spans="1:9" ht="67.5">
      <c r="A132" s="290" t="s">
        <v>4678</v>
      </c>
      <c r="B132" s="291" t="s">
        <v>4582</v>
      </c>
      <c r="C132" s="292"/>
      <c r="D132" s="293"/>
      <c r="E132" s="292">
        <v>1</v>
      </c>
      <c r="F132" s="292" t="s">
        <v>4647</v>
      </c>
      <c r="G132" s="304" t="s">
        <v>4679</v>
      </c>
      <c r="H132" s="294">
        <v>0</v>
      </c>
      <c r="I132" s="294">
        <f>H132*E132</f>
        <v>0</v>
      </c>
    </row>
    <row r="133" spans="1:9">
      <c r="A133" s="290" t="s">
        <v>4680</v>
      </c>
      <c r="B133" s="291" t="s">
        <v>4681</v>
      </c>
      <c r="C133" s="292"/>
      <c r="D133" s="293"/>
      <c r="E133" s="292">
        <v>2</v>
      </c>
      <c r="F133" s="292" t="s">
        <v>4682</v>
      </c>
      <c r="G133" s="301" t="s">
        <v>4683</v>
      </c>
      <c r="H133" s="294">
        <v>0</v>
      </c>
      <c r="I133" s="294">
        <f>H133*E133</f>
        <v>0</v>
      </c>
    </row>
    <row r="134" spans="1:9">
      <c r="A134" s="290"/>
      <c r="B134" s="291" t="s">
        <v>4684</v>
      </c>
      <c r="C134" s="292"/>
      <c r="D134" s="293"/>
      <c r="E134" s="292">
        <v>1</v>
      </c>
      <c r="F134" s="292"/>
      <c r="G134" s="301" t="s">
        <v>4544</v>
      </c>
      <c r="H134" s="294" t="s">
        <v>4518</v>
      </c>
      <c r="I134" s="294"/>
    </row>
    <row r="135" spans="1:9" ht="12" thickBot="1">
      <c r="A135" s="290"/>
      <c r="B135" s="291"/>
      <c r="C135" s="292"/>
      <c r="D135" s="293"/>
      <c r="E135" s="292"/>
      <c r="F135" s="292"/>
      <c r="G135" s="301"/>
      <c r="H135" s="294"/>
      <c r="I135" s="294"/>
    </row>
    <row r="136" spans="1:9" ht="12" thickBot="1">
      <c r="A136" s="285"/>
      <c r="B136" s="286" t="s">
        <v>4685</v>
      </c>
      <c r="C136" s="287"/>
      <c r="D136" s="285"/>
      <c r="E136" s="285"/>
      <c r="F136" s="285"/>
      <c r="G136" s="288"/>
      <c r="H136" s="296"/>
      <c r="I136" s="294"/>
    </row>
    <row r="137" spans="1:9" ht="409.5">
      <c r="A137" s="290" t="s">
        <v>4686</v>
      </c>
      <c r="B137" s="291" t="s">
        <v>4687</v>
      </c>
      <c r="C137" s="292"/>
      <c r="D137" s="293"/>
      <c r="E137" s="292">
        <v>4</v>
      </c>
      <c r="F137" s="292"/>
      <c r="G137" s="305" t="s">
        <v>4688</v>
      </c>
      <c r="H137" s="294">
        <v>0</v>
      </c>
      <c r="I137" s="294">
        <f>H137*E137</f>
        <v>0</v>
      </c>
    </row>
    <row r="138" spans="1:9" ht="78.75">
      <c r="A138" s="290" t="s">
        <v>4689</v>
      </c>
      <c r="B138" s="291" t="s">
        <v>4498</v>
      </c>
      <c r="C138" s="292"/>
      <c r="D138" s="293"/>
      <c r="E138" s="292">
        <v>4</v>
      </c>
      <c r="F138" s="292" t="s">
        <v>4690</v>
      </c>
      <c r="G138" s="303" t="s">
        <v>4691</v>
      </c>
      <c r="H138" s="294" t="s">
        <v>4518</v>
      </c>
      <c r="I138" s="294"/>
    </row>
    <row r="139" spans="1:9" ht="33.75">
      <c r="A139" s="290" t="s">
        <v>4692</v>
      </c>
      <c r="B139" s="291" t="s">
        <v>4693</v>
      </c>
      <c r="C139" s="292"/>
      <c r="D139" s="293"/>
      <c r="E139" s="292">
        <v>4</v>
      </c>
      <c r="F139" s="292"/>
      <c r="G139" s="301" t="s">
        <v>4694</v>
      </c>
      <c r="H139" s="294" t="s">
        <v>4518</v>
      </c>
      <c r="I139" s="294"/>
    </row>
    <row r="140" spans="1:9" ht="22.5">
      <c r="A140" s="290" t="s">
        <v>4695</v>
      </c>
      <c r="B140" s="291" t="s">
        <v>4696</v>
      </c>
      <c r="C140" s="292"/>
      <c r="D140" s="293"/>
      <c r="E140" s="292">
        <v>1</v>
      </c>
      <c r="F140" s="292"/>
      <c r="G140" s="301" t="s">
        <v>4544</v>
      </c>
      <c r="H140" s="294" t="s">
        <v>4518</v>
      </c>
      <c r="I140" s="294"/>
    </row>
    <row r="141" spans="1:9" ht="78.75">
      <c r="A141" s="290" t="s">
        <v>4697</v>
      </c>
      <c r="B141" s="291" t="s">
        <v>4498</v>
      </c>
      <c r="C141" s="292"/>
      <c r="D141" s="293"/>
      <c r="E141" s="292">
        <v>1</v>
      </c>
      <c r="F141" s="292" t="s">
        <v>4698</v>
      </c>
      <c r="G141" s="303" t="s">
        <v>4699</v>
      </c>
      <c r="H141" s="294" t="s">
        <v>4518</v>
      </c>
      <c r="I141" s="294"/>
    </row>
    <row r="142" spans="1:9" ht="168.75">
      <c r="A142" s="290" t="s">
        <v>4700</v>
      </c>
      <c r="B142" s="291" t="s">
        <v>4701</v>
      </c>
      <c r="C142" s="292"/>
      <c r="D142" s="293"/>
      <c r="E142" s="292">
        <v>2</v>
      </c>
      <c r="F142" s="292"/>
      <c r="G142" s="306" t="s">
        <v>4702</v>
      </c>
      <c r="H142" s="294" t="s">
        <v>4518</v>
      </c>
      <c r="I142" s="294"/>
    </row>
    <row r="143" spans="1:9" ht="405">
      <c r="A143" s="290" t="s">
        <v>4703</v>
      </c>
      <c r="B143" s="291" t="s">
        <v>4704</v>
      </c>
      <c r="C143" s="292"/>
      <c r="D143" s="293"/>
      <c r="E143" s="292">
        <v>1</v>
      </c>
      <c r="F143" s="292"/>
      <c r="G143" s="306" t="s">
        <v>4705</v>
      </c>
      <c r="H143" s="294">
        <v>0</v>
      </c>
      <c r="I143" s="294">
        <f>H143*E143</f>
        <v>0</v>
      </c>
    </row>
    <row r="144" spans="1:9" ht="78.75">
      <c r="A144" s="290" t="s">
        <v>4706</v>
      </c>
      <c r="B144" s="291" t="s">
        <v>4498</v>
      </c>
      <c r="C144" s="292"/>
      <c r="D144" s="293"/>
      <c r="E144" s="292">
        <v>1</v>
      </c>
      <c r="F144" s="292" t="s">
        <v>4707</v>
      </c>
      <c r="G144" s="303" t="s">
        <v>4708</v>
      </c>
      <c r="H144" s="294" t="s">
        <v>4518</v>
      </c>
      <c r="I144" s="294"/>
    </row>
    <row r="145" spans="1:9" ht="191.25">
      <c r="A145" s="290" t="s">
        <v>4709</v>
      </c>
      <c r="B145" s="291" t="s">
        <v>4701</v>
      </c>
      <c r="C145" s="292"/>
      <c r="D145" s="293"/>
      <c r="E145" s="292">
        <v>1</v>
      </c>
      <c r="F145" s="292"/>
      <c r="G145" s="306" t="s">
        <v>4710</v>
      </c>
      <c r="H145" s="294" t="s">
        <v>4518</v>
      </c>
      <c r="I145" s="294"/>
    </row>
    <row r="146" spans="1:9" ht="146.25">
      <c r="A146" s="290" t="s">
        <v>4711</v>
      </c>
      <c r="B146" s="291" t="s">
        <v>4712</v>
      </c>
      <c r="C146" s="292"/>
      <c r="D146" s="293"/>
      <c r="E146" s="292">
        <v>1</v>
      </c>
      <c r="F146" s="292"/>
      <c r="G146" s="306" t="s">
        <v>4713</v>
      </c>
      <c r="H146" s="294">
        <v>0</v>
      </c>
      <c r="I146" s="294">
        <f>H146*E146</f>
        <v>0</v>
      </c>
    </row>
    <row r="147" spans="1:9" ht="168.75">
      <c r="A147" s="290" t="s">
        <v>4714</v>
      </c>
      <c r="B147" s="291" t="s">
        <v>4701</v>
      </c>
      <c r="C147" s="292"/>
      <c r="D147" s="293"/>
      <c r="E147" s="292">
        <v>2</v>
      </c>
      <c r="F147" s="292"/>
      <c r="G147" s="306" t="s">
        <v>4715</v>
      </c>
      <c r="H147" s="294" t="s">
        <v>4518</v>
      </c>
      <c r="I147" s="294"/>
    </row>
    <row r="148" spans="1:9" ht="360">
      <c r="A148" s="290" t="s">
        <v>4716</v>
      </c>
      <c r="B148" s="291" t="s">
        <v>4717</v>
      </c>
      <c r="C148" s="292"/>
      <c r="D148" s="293"/>
      <c r="E148" s="292">
        <v>1</v>
      </c>
      <c r="F148" s="292"/>
      <c r="G148" s="306" t="s">
        <v>4718</v>
      </c>
      <c r="H148" s="294">
        <v>0</v>
      </c>
      <c r="I148" s="294">
        <f>H148*E148</f>
        <v>0</v>
      </c>
    </row>
    <row r="149" spans="1:9" ht="78.75">
      <c r="A149" s="290" t="s">
        <v>4719</v>
      </c>
      <c r="B149" s="291" t="s">
        <v>4498</v>
      </c>
      <c r="C149" s="292"/>
      <c r="D149" s="293"/>
      <c r="E149" s="292">
        <v>1</v>
      </c>
      <c r="F149" s="292" t="s">
        <v>4720</v>
      </c>
      <c r="G149" s="303" t="s">
        <v>4721</v>
      </c>
      <c r="H149" s="294" t="s">
        <v>4518</v>
      </c>
      <c r="I149" s="294"/>
    </row>
    <row r="150" spans="1:9" ht="225">
      <c r="A150" s="290" t="s">
        <v>4722</v>
      </c>
      <c r="B150" s="291" t="s">
        <v>4701</v>
      </c>
      <c r="C150" s="292"/>
      <c r="D150" s="293"/>
      <c r="E150" s="292">
        <v>1</v>
      </c>
      <c r="F150" s="292"/>
      <c r="G150" s="306" t="s">
        <v>4723</v>
      </c>
      <c r="H150" s="294" t="s">
        <v>4518</v>
      </c>
      <c r="I150" s="294"/>
    </row>
    <row r="151" spans="1:9" ht="303.75">
      <c r="A151" s="290" t="s">
        <v>4724</v>
      </c>
      <c r="B151" s="291" t="s">
        <v>4725</v>
      </c>
      <c r="C151" s="292"/>
      <c r="D151" s="293"/>
      <c r="E151" s="292">
        <v>1</v>
      </c>
      <c r="F151" s="292"/>
      <c r="G151" s="300" t="s">
        <v>4726</v>
      </c>
      <c r="H151" s="294">
        <v>0</v>
      </c>
      <c r="I151" s="294">
        <f>H151*E151</f>
        <v>0</v>
      </c>
    </row>
    <row r="152" spans="1:9" ht="78.75">
      <c r="A152" s="290" t="s">
        <v>4727</v>
      </c>
      <c r="B152" s="291" t="s">
        <v>4498</v>
      </c>
      <c r="C152" s="292"/>
      <c r="D152" s="293"/>
      <c r="E152" s="292">
        <v>1</v>
      </c>
      <c r="F152" s="292" t="s">
        <v>4728</v>
      </c>
      <c r="G152" s="303" t="s">
        <v>4729</v>
      </c>
      <c r="H152" s="294" t="s">
        <v>4518</v>
      </c>
      <c r="I152" s="294"/>
    </row>
    <row r="153" spans="1:9" ht="213.75">
      <c r="A153" s="290" t="s">
        <v>4730</v>
      </c>
      <c r="B153" s="291" t="s">
        <v>4701</v>
      </c>
      <c r="C153" s="292"/>
      <c r="D153" s="293"/>
      <c r="E153" s="292">
        <v>2</v>
      </c>
      <c r="F153" s="292"/>
      <c r="G153" s="306" t="s">
        <v>4731</v>
      </c>
      <c r="H153" s="294" t="s">
        <v>4518</v>
      </c>
      <c r="I153" s="294"/>
    </row>
    <row r="154" spans="1:9" ht="409.5">
      <c r="A154" s="290" t="s">
        <v>4732</v>
      </c>
      <c r="B154" s="291" t="s">
        <v>4733</v>
      </c>
      <c r="C154" s="292"/>
      <c r="D154" s="293"/>
      <c r="E154" s="292">
        <v>2</v>
      </c>
      <c r="F154" s="292"/>
      <c r="G154" s="306" t="s">
        <v>4734</v>
      </c>
      <c r="H154" s="294">
        <v>0</v>
      </c>
      <c r="I154" s="294">
        <f>H154*E154</f>
        <v>0</v>
      </c>
    </row>
    <row r="155" spans="1:9" ht="78.75">
      <c r="A155" s="290" t="s">
        <v>4735</v>
      </c>
      <c r="B155" s="291" t="s">
        <v>4498</v>
      </c>
      <c r="C155" s="292"/>
      <c r="D155" s="293"/>
      <c r="E155" s="292">
        <v>2</v>
      </c>
      <c r="F155" s="292" t="s">
        <v>4736</v>
      </c>
      <c r="G155" s="303" t="s">
        <v>4737</v>
      </c>
      <c r="H155" s="294" t="s">
        <v>4518</v>
      </c>
      <c r="I155" s="294"/>
    </row>
    <row r="156" spans="1:9" ht="213.75">
      <c r="A156" s="290" t="s">
        <v>4738</v>
      </c>
      <c r="B156" s="291" t="s">
        <v>4701</v>
      </c>
      <c r="C156" s="292"/>
      <c r="D156" s="293"/>
      <c r="E156" s="292">
        <v>2</v>
      </c>
      <c r="F156" s="292">
        <v>1000</v>
      </c>
      <c r="G156" s="307" t="s">
        <v>4739</v>
      </c>
      <c r="H156" s="294" t="s">
        <v>4518</v>
      </c>
      <c r="I156" s="294"/>
    </row>
    <row r="157" spans="1:9" ht="213.75">
      <c r="A157" s="290" t="s">
        <v>4740</v>
      </c>
      <c r="B157" s="291" t="s">
        <v>4701</v>
      </c>
      <c r="C157" s="292"/>
      <c r="D157" s="293"/>
      <c r="E157" s="292">
        <v>2</v>
      </c>
      <c r="F157" s="292"/>
      <c r="G157" s="307" t="s">
        <v>4741</v>
      </c>
      <c r="H157" s="294" t="s">
        <v>4518</v>
      </c>
      <c r="I157" s="294"/>
    </row>
    <row r="158" spans="1:9" ht="409.5">
      <c r="A158" s="290" t="s">
        <v>4742</v>
      </c>
      <c r="B158" s="291" t="s">
        <v>4743</v>
      </c>
      <c r="C158" s="292"/>
      <c r="D158" s="293"/>
      <c r="E158" s="292">
        <v>1</v>
      </c>
      <c r="F158" s="292"/>
      <c r="G158" s="306" t="s">
        <v>4744</v>
      </c>
      <c r="H158" s="294">
        <v>0</v>
      </c>
      <c r="I158" s="294">
        <f>H158*E158</f>
        <v>0</v>
      </c>
    </row>
    <row r="159" spans="1:9" ht="78.75">
      <c r="A159" s="290" t="s">
        <v>4745</v>
      </c>
      <c r="B159" s="291" t="s">
        <v>4498</v>
      </c>
      <c r="C159" s="292"/>
      <c r="D159" s="293"/>
      <c r="E159" s="292">
        <v>2</v>
      </c>
      <c r="F159" s="292" t="s">
        <v>4746</v>
      </c>
      <c r="G159" s="303" t="s">
        <v>4747</v>
      </c>
      <c r="H159" s="294" t="s">
        <v>4518</v>
      </c>
      <c r="I159" s="294"/>
    </row>
    <row r="160" spans="1:9" ht="213.75">
      <c r="A160" s="290" t="s">
        <v>4748</v>
      </c>
      <c r="B160" s="291" t="s">
        <v>4701</v>
      </c>
      <c r="C160" s="292"/>
      <c r="D160" s="293"/>
      <c r="E160" s="292">
        <v>2</v>
      </c>
      <c r="F160" s="292"/>
      <c r="G160" s="307" t="s">
        <v>4749</v>
      </c>
      <c r="H160" s="294" t="s">
        <v>4518</v>
      </c>
      <c r="I160" s="294"/>
    </row>
    <row r="161" spans="1:9">
      <c r="A161" s="290" t="s">
        <v>4750</v>
      </c>
      <c r="B161" s="291" t="s">
        <v>4751</v>
      </c>
      <c r="C161" s="292"/>
      <c r="D161" s="293"/>
      <c r="E161" s="292">
        <v>1</v>
      </c>
      <c r="F161" s="292"/>
      <c r="G161" s="301" t="s">
        <v>4544</v>
      </c>
      <c r="H161" s="294" t="s">
        <v>4518</v>
      </c>
      <c r="I161" s="294"/>
    </row>
    <row r="162" spans="1:9" ht="191.25">
      <c r="A162" s="290" t="s">
        <v>4752</v>
      </c>
      <c r="B162" s="291" t="s">
        <v>4701</v>
      </c>
      <c r="C162" s="292"/>
      <c r="D162" s="293"/>
      <c r="E162" s="292">
        <v>1</v>
      </c>
      <c r="F162" s="292"/>
      <c r="G162" s="307" t="s">
        <v>4753</v>
      </c>
      <c r="H162" s="294" t="s">
        <v>4518</v>
      </c>
      <c r="I162" s="294"/>
    </row>
    <row r="163" spans="1:9" ht="78.75">
      <c r="A163" s="290" t="s">
        <v>4754</v>
      </c>
      <c r="B163" s="291" t="s">
        <v>4498</v>
      </c>
      <c r="C163" s="292"/>
      <c r="D163" s="293"/>
      <c r="E163" s="292">
        <v>1</v>
      </c>
      <c r="F163" s="292" t="s">
        <v>4755</v>
      </c>
      <c r="G163" s="303" t="s">
        <v>4756</v>
      </c>
      <c r="H163" s="294" t="s">
        <v>4518</v>
      </c>
      <c r="I163" s="294"/>
    </row>
    <row r="164" spans="1:9" ht="409.5">
      <c r="A164" s="290" t="s">
        <v>4757</v>
      </c>
      <c r="B164" s="291" t="s">
        <v>4758</v>
      </c>
      <c r="C164" s="292"/>
      <c r="D164" s="293"/>
      <c r="E164" s="292">
        <v>1</v>
      </c>
      <c r="F164" s="292"/>
      <c r="G164" s="306" t="s">
        <v>4759</v>
      </c>
      <c r="H164" s="294">
        <v>0</v>
      </c>
      <c r="I164" s="294">
        <f>H164*E164</f>
        <v>0</v>
      </c>
    </row>
    <row r="165" spans="1:9" ht="191.25">
      <c r="A165" s="290" t="s">
        <v>4760</v>
      </c>
      <c r="B165" s="291" t="s">
        <v>4701</v>
      </c>
      <c r="C165" s="292"/>
      <c r="D165" s="293"/>
      <c r="E165" s="292">
        <v>1</v>
      </c>
      <c r="F165" s="292">
        <v>500</v>
      </c>
      <c r="G165" s="307" t="s">
        <v>4753</v>
      </c>
      <c r="H165" s="294" t="s">
        <v>4518</v>
      </c>
      <c r="I165" s="294"/>
    </row>
    <row r="166" spans="1:9">
      <c r="A166" s="290" t="s">
        <v>4761</v>
      </c>
      <c r="B166" s="291" t="s">
        <v>4562</v>
      </c>
      <c r="C166" s="292"/>
      <c r="D166" s="293"/>
      <c r="E166" s="292">
        <v>1</v>
      </c>
      <c r="F166" s="292" t="s">
        <v>4762</v>
      </c>
      <c r="G166" s="291" t="s">
        <v>4625</v>
      </c>
      <c r="H166" s="294">
        <v>0</v>
      </c>
      <c r="I166" s="294">
        <f>H166*E166</f>
        <v>0</v>
      </c>
    </row>
    <row r="167" spans="1:9">
      <c r="A167" s="290" t="s">
        <v>4763</v>
      </c>
      <c r="B167" s="291" t="s">
        <v>4562</v>
      </c>
      <c r="C167" s="292"/>
      <c r="D167" s="293"/>
      <c r="E167" s="292">
        <v>1</v>
      </c>
      <c r="F167" s="292" t="s">
        <v>4762</v>
      </c>
      <c r="G167" s="291" t="s">
        <v>4764</v>
      </c>
      <c r="H167" s="294">
        <v>0</v>
      </c>
      <c r="I167" s="294">
        <f>H167*E167</f>
        <v>0</v>
      </c>
    </row>
    <row r="168" spans="1:9" ht="67.5">
      <c r="A168" s="290" t="s">
        <v>4765</v>
      </c>
      <c r="B168" s="291" t="s">
        <v>4582</v>
      </c>
      <c r="C168" s="292"/>
      <c r="D168" s="293"/>
      <c r="E168" s="292">
        <v>1</v>
      </c>
      <c r="F168" s="292" t="s">
        <v>4762</v>
      </c>
      <c r="G168" s="304" t="s">
        <v>4766</v>
      </c>
      <c r="H168" s="294">
        <v>0</v>
      </c>
      <c r="I168" s="294">
        <f>H168*E168</f>
        <v>0</v>
      </c>
    </row>
    <row r="169" spans="1:9" ht="45">
      <c r="A169" s="290" t="s">
        <v>4767</v>
      </c>
      <c r="B169" s="291" t="s">
        <v>4586</v>
      </c>
      <c r="C169" s="292"/>
      <c r="D169" s="293"/>
      <c r="E169" s="292">
        <v>3</v>
      </c>
      <c r="F169" s="292" t="s">
        <v>4768</v>
      </c>
      <c r="G169" s="291" t="s">
        <v>4769</v>
      </c>
      <c r="H169" s="294">
        <v>0</v>
      </c>
      <c r="I169" s="294">
        <f>H169*E169</f>
        <v>0</v>
      </c>
    </row>
    <row r="170" spans="1:9" ht="12" thickBot="1">
      <c r="A170" s="290"/>
      <c r="B170" s="291"/>
      <c r="C170" s="292"/>
      <c r="D170" s="293"/>
      <c r="E170" s="292"/>
      <c r="F170" s="292"/>
      <c r="G170" s="301"/>
      <c r="H170" s="294"/>
      <c r="I170" s="294"/>
    </row>
    <row r="171" spans="1:9" ht="12" thickBot="1">
      <c r="A171" s="285"/>
      <c r="B171" s="286" t="s">
        <v>4770</v>
      </c>
      <c r="C171" s="287"/>
      <c r="D171" s="285"/>
      <c r="E171" s="285"/>
      <c r="F171" s="285"/>
      <c r="G171" s="288"/>
      <c r="H171" s="296"/>
      <c r="I171" s="294"/>
    </row>
    <row r="172" spans="1:9" ht="67.5">
      <c r="A172" s="290" t="s">
        <v>4771</v>
      </c>
      <c r="B172" s="291" t="s">
        <v>4582</v>
      </c>
      <c r="C172" s="292"/>
      <c r="D172" s="293"/>
      <c r="E172" s="292">
        <v>1</v>
      </c>
      <c r="F172" s="292" t="s">
        <v>4762</v>
      </c>
      <c r="G172" s="304" t="s">
        <v>4772</v>
      </c>
      <c r="H172" s="294">
        <v>0</v>
      </c>
      <c r="I172" s="294">
        <f t="shared" ref="I172:I181" si="4">H172*E172</f>
        <v>0</v>
      </c>
    </row>
    <row r="173" spans="1:9">
      <c r="A173" s="290" t="s">
        <v>4773</v>
      </c>
      <c r="B173" s="291" t="s">
        <v>4562</v>
      </c>
      <c r="C173" s="292"/>
      <c r="D173" s="293"/>
      <c r="E173" s="292">
        <v>1</v>
      </c>
      <c r="F173" s="292" t="s">
        <v>4762</v>
      </c>
      <c r="G173" s="291" t="s">
        <v>4774</v>
      </c>
      <c r="H173" s="294">
        <v>0</v>
      </c>
      <c r="I173" s="294">
        <f t="shared" si="4"/>
        <v>0</v>
      </c>
    </row>
    <row r="174" spans="1:9">
      <c r="A174" s="290" t="s">
        <v>4775</v>
      </c>
      <c r="B174" s="291" t="s">
        <v>4562</v>
      </c>
      <c r="C174" s="292"/>
      <c r="D174" s="293"/>
      <c r="E174" s="292">
        <v>1</v>
      </c>
      <c r="F174" s="292" t="s">
        <v>4776</v>
      </c>
      <c r="G174" s="291" t="s">
        <v>4668</v>
      </c>
      <c r="H174" s="294">
        <v>0</v>
      </c>
      <c r="I174" s="294">
        <f t="shared" si="4"/>
        <v>0</v>
      </c>
    </row>
    <row r="175" spans="1:9">
      <c r="A175" s="290" t="s">
        <v>4777</v>
      </c>
      <c r="B175" s="291" t="s">
        <v>4562</v>
      </c>
      <c r="C175" s="292"/>
      <c r="D175" s="293"/>
      <c r="E175" s="292">
        <v>1</v>
      </c>
      <c r="F175" s="292" t="s">
        <v>4776</v>
      </c>
      <c r="G175" s="291" t="s">
        <v>4764</v>
      </c>
      <c r="H175" s="294">
        <v>0</v>
      </c>
      <c r="I175" s="294">
        <f t="shared" si="4"/>
        <v>0</v>
      </c>
    </row>
    <row r="176" spans="1:9" ht="22.5">
      <c r="A176" s="290" t="s">
        <v>4778</v>
      </c>
      <c r="B176" s="291" t="s">
        <v>4586</v>
      </c>
      <c r="C176" s="292"/>
      <c r="D176" s="293"/>
      <c r="E176" s="292">
        <v>2</v>
      </c>
      <c r="F176" s="292" t="s">
        <v>4779</v>
      </c>
      <c r="G176" s="304" t="s">
        <v>4588</v>
      </c>
      <c r="H176" s="294">
        <v>0</v>
      </c>
      <c r="I176" s="294">
        <f t="shared" si="4"/>
        <v>0</v>
      </c>
    </row>
    <row r="177" spans="1:9" ht="67.5">
      <c r="A177" s="290" t="s">
        <v>4780</v>
      </c>
      <c r="B177" s="291" t="s">
        <v>4562</v>
      </c>
      <c r="C177" s="292"/>
      <c r="D177" s="293"/>
      <c r="E177" s="292">
        <v>1</v>
      </c>
      <c r="F177" s="292" t="s">
        <v>4781</v>
      </c>
      <c r="G177" s="291" t="s">
        <v>4782</v>
      </c>
      <c r="H177" s="294">
        <v>0</v>
      </c>
      <c r="I177" s="294">
        <f t="shared" si="4"/>
        <v>0</v>
      </c>
    </row>
    <row r="178" spans="1:9" ht="78.75">
      <c r="A178" s="290" t="s">
        <v>4783</v>
      </c>
      <c r="B178" s="291" t="s">
        <v>4562</v>
      </c>
      <c r="C178" s="292"/>
      <c r="D178" s="293"/>
      <c r="E178" s="292">
        <v>1</v>
      </c>
      <c r="F178" s="292" t="s">
        <v>4781</v>
      </c>
      <c r="G178" s="291" t="s">
        <v>4784</v>
      </c>
      <c r="H178" s="294">
        <v>0</v>
      </c>
      <c r="I178" s="294">
        <f t="shared" si="4"/>
        <v>0</v>
      </c>
    </row>
    <row r="179" spans="1:9">
      <c r="A179" s="290" t="s">
        <v>4785</v>
      </c>
      <c r="B179" s="291" t="s">
        <v>4562</v>
      </c>
      <c r="C179" s="292"/>
      <c r="D179" s="293"/>
      <c r="E179" s="292">
        <v>1</v>
      </c>
      <c r="F179" s="292" t="s">
        <v>4786</v>
      </c>
      <c r="G179" s="291" t="s">
        <v>4625</v>
      </c>
      <c r="H179" s="294">
        <v>0</v>
      </c>
      <c r="I179" s="294">
        <f t="shared" si="4"/>
        <v>0</v>
      </c>
    </row>
    <row r="180" spans="1:9" ht="67.5">
      <c r="A180" s="290" t="s">
        <v>4787</v>
      </c>
      <c r="B180" s="291" t="s">
        <v>4582</v>
      </c>
      <c r="C180" s="292"/>
      <c r="D180" s="293"/>
      <c r="E180" s="292">
        <v>1</v>
      </c>
      <c r="F180" s="292" t="s">
        <v>4786</v>
      </c>
      <c r="G180" s="304" t="s">
        <v>4772</v>
      </c>
      <c r="H180" s="294">
        <v>0</v>
      </c>
      <c r="I180" s="294">
        <f t="shared" si="4"/>
        <v>0</v>
      </c>
    </row>
    <row r="181" spans="1:9" ht="22.5">
      <c r="A181" s="290" t="s">
        <v>4788</v>
      </c>
      <c r="B181" s="291" t="s">
        <v>4586</v>
      </c>
      <c r="C181" s="292"/>
      <c r="D181" s="293"/>
      <c r="E181" s="292">
        <v>2</v>
      </c>
      <c r="F181" s="292" t="s">
        <v>4789</v>
      </c>
      <c r="G181" s="304" t="s">
        <v>4588</v>
      </c>
      <c r="H181" s="294">
        <v>0</v>
      </c>
      <c r="I181" s="294">
        <f t="shared" si="4"/>
        <v>0</v>
      </c>
    </row>
    <row r="182" spans="1:9">
      <c r="A182" s="290" t="s">
        <v>4790</v>
      </c>
      <c r="B182" s="291" t="s">
        <v>4791</v>
      </c>
      <c r="C182" s="292"/>
      <c r="D182" s="293"/>
      <c r="E182" s="292">
        <v>1</v>
      </c>
      <c r="F182" s="292"/>
      <c r="G182" s="301" t="s">
        <v>4544</v>
      </c>
      <c r="H182" s="294" t="s">
        <v>4518</v>
      </c>
      <c r="I182" s="294"/>
    </row>
    <row r="183" spans="1:9" ht="12" thickBot="1">
      <c r="A183" s="290"/>
      <c r="B183" s="291"/>
      <c r="C183" s="292"/>
      <c r="D183" s="293"/>
      <c r="E183" s="292"/>
      <c r="F183" s="292"/>
      <c r="G183" s="301"/>
      <c r="H183" s="294"/>
      <c r="I183" s="294"/>
    </row>
    <row r="184" spans="1:9" ht="12" thickBot="1">
      <c r="A184" s="285"/>
      <c r="B184" s="286" t="s">
        <v>4792</v>
      </c>
      <c r="C184" s="287"/>
      <c r="D184" s="285"/>
      <c r="E184" s="285"/>
      <c r="F184" s="285"/>
      <c r="G184" s="288"/>
      <c r="H184" s="296"/>
      <c r="I184" s="294"/>
    </row>
    <row r="185" spans="1:9" ht="135">
      <c r="A185" s="290" t="s">
        <v>4793</v>
      </c>
      <c r="B185" s="291" t="s">
        <v>4794</v>
      </c>
      <c r="C185" s="292"/>
      <c r="D185" s="293"/>
      <c r="E185" s="292">
        <v>9</v>
      </c>
      <c r="F185" s="292" t="s">
        <v>4795</v>
      </c>
      <c r="G185" s="301" t="s">
        <v>4796</v>
      </c>
      <c r="H185" s="294">
        <v>0</v>
      </c>
      <c r="I185" s="294">
        <f>H185*E185</f>
        <v>0</v>
      </c>
    </row>
    <row r="186" spans="1:9" ht="123.75">
      <c r="A186" s="290" t="s">
        <v>4797</v>
      </c>
      <c r="B186" s="291" t="s">
        <v>4798</v>
      </c>
      <c r="C186" s="292"/>
      <c r="D186" s="293"/>
      <c r="E186" s="292">
        <v>3</v>
      </c>
      <c r="F186" s="292" t="s">
        <v>4799</v>
      </c>
      <c r="G186" s="303" t="s">
        <v>4800</v>
      </c>
      <c r="H186" s="294" t="s">
        <v>4518</v>
      </c>
      <c r="I186" s="294"/>
    </row>
    <row r="187" spans="1:9" ht="123.75">
      <c r="A187" s="290" t="s">
        <v>4801</v>
      </c>
      <c r="B187" s="291" t="s">
        <v>4802</v>
      </c>
      <c r="C187" s="292"/>
      <c r="D187" s="293"/>
      <c r="E187" s="292">
        <v>3</v>
      </c>
      <c r="F187" s="292" t="s">
        <v>4803</v>
      </c>
      <c r="G187" s="301" t="s">
        <v>4804</v>
      </c>
      <c r="H187" s="294">
        <v>0</v>
      </c>
      <c r="I187" s="294">
        <f>H187*E187</f>
        <v>0</v>
      </c>
    </row>
    <row r="188" spans="1:9" ht="22.5">
      <c r="A188" s="290" t="s">
        <v>4805</v>
      </c>
      <c r="B188" s="291" t="s">
        <v>4806</v>
      </c>
      <c r="C188" s="292"/>
      <c r="D188" s="293"/>
      <c r="E188" s="292">
        <v>3</v>
      </c>
      <c r="F188" s="292" t="s">
        <v>4807</v>
      </c>
      <c r="G188" s="306" t="s">
        <v>4808</v>
      </c>
      <c r="H188" s="294" t="s">
        <v>4518</v>
      </c>
      <c r="I188" s="294"/>
    </row>
    <row r="189" spans="1:9" ht="146.25">
      <c r="A189" s="290" t="s">
        <v>4809</v>
      </c>
      <c r="B189" s="291" t="s">
        <v>4810</v>
      </c>
      <c r="C189" s="308"/>
      <c r="D189" s="308"/>
      <c r="E189" s="292">
        <v>3</v>
      </c>
      <c r="F189" s="292"/>
      <c r="G189" s="306" t="s">
        <v>4811</v>
      </c>
      <c r="H189" s="294">
        <v>0</v>
      </c>
      <c r="I189" s="294">
        <f>H189*E189</f>
        <v>0</v>
      </c>
    </row>
    <row r="190" spans="1:9" ht="112.5">
      <c r="A190" s="290" t="s">
        <v>4812</v>
      </c>
      <c r="B190" s="291" t="s">
        <v>4813</v>
      </c>
      <c r="C190" s="292"/>
      <c r="D190" s="293"/>
      <c r="E190" s="292">
        <v>3</v>
      </c>
      <c r="F190" s="292" t="s">
        <v>4814</v>
      </c>
      <c r="G190" s="306" t="s">
        <v>4815</v>
      </c>
      <c r="H190" s="294" t="s">
        <v>4518</v>
      </c>
      <c r="I190" s="294"/>
    </row>
    <row r="191" spans="1:9" ht="90">
      <c r="A191" s="290" t="s">
        <v>4816</v>
      </c>
      <c r="B191" s="291" t="s">
        <v>4817</v>
      </c>
      <c r="C191" s="292"/>
      <c r="D191" s="309"/>
      <c r="E191" s="292">
        <v>3</v>
      </c>
      <c r="F191" s="292"/>
      <c r="G191" s="306" t="s">
        <v>4818</v>
      </c>
      <c r="H191" s="294">
        <v>0</v>
      </c>
      <c r="I191" s="294">
        <f>H191*E191</f>
        <v>0</v>
      </c>
    </row>
    <row r="192" spans="1:9" ht="135">
      <c r="A192" s="290" t="s">
        <v>4819</v>
      </c>
      <c r="B192" s="291" t="s">
        <v>4820</v>
      </c>
      <c r="C192" s="292"/>
      <c r="D192" s="293"/>
      <c r="E192" s="292">
        <v>3</v>
      </c>
      <c r="F192" s="292" t="s">
        <v>4821</v>
      </c>
      <c r="G192" s="306" t="s">
        <v>4822</v>
      </c>
      <c r="H192" s="294">
        <v>0</v>
      </c>
      <c r="I192" s="294">
        <f>H192*E192</f>
        <v>0</v>
      </c>
    </row>
    <row r="193" spans="1:9" ht="112.5">
      <c r="A193" s="290" t="s">
        <v>4823</v>
      </c>
      <c r="B193" s="291" t="s">
        <v>4824</v>
      </c>
      <c r="C193" s="292"/>
      <c r="D193" s="293"/>
      <c r="E193" s="292">
        <v>3</v>
      </c>
      <c r="F193" s="292"/>
      <c r="G193" s="306" t="s">
        <v>4825</v>
      </c>
      <c r="H193" s="294" t="s">
        <v>4518</v>
      </c>
      <c r="I193" s="294"/>
    </row>
    <row r="194" spans="1:9" ht="22.5">
      <c r="A194" s="290" t="s">
        <v>4826</v>
      </c>
      <c r="B194" s="291" t="s">
        <v>4806</v>
      </c>
      <c r="C194" s="292"/>
      <c r="D194" s="293"/>
      <c r="E194" s="292">
        <v>3</v>
      </c>
      <c r="F194" s="292" t="s">
        <v>4827</v>
      </c>
      <c r="G194" s="306" t="s">
        <v>4828</v>
      </c>
      <c r="H194" s="294" t="s">
        <v>4518</v>
      </c>
      <c r="I194" s="294"/>
    </row>
    <row r="195" spans="1:9" ht="112.5">
      <c r="A195" s="290" t="s">
        <v>4829</v>
      </c>
      <c r="B195" s="291" t="s">
        <v>4830</v>
      </c>
      <c r="C195" s="292"/>
      <c r="D195" s="293"/>
      <c r="E195" s="292">
        <v>3</v>
      </c>
      <c r="F195" s="292"/>
      <c r="G195" s="306" t="s">
        <v>4831</v>
      </c>
      <c r="H195" s="294">
        <v>0</v>
      </c>
      <c r="I195" s="294">
        <f>H195*E195</f>
        <v>0</v>
      </c>
    </row>
    <row r="196" spans="1:9" ht="101.25">
      <c r="A196" s="290" t="s">
        <v>4832</v>
      </c>
      <c r="B196" s="291" t="s">
        <v>4582</v>
      </c>
      <c r="C196" s="292"/>
      <c r="D196" s="293"/>
      <c r="E196" s="292">
        <v>3</v>
      </c>
      <c r="F196" s="292" t="s">
        <v>4833</v>
      </c>
      <c r="G196" s="301" t="s">
        <v>4834</v>
      </c>
      <c r="H196" s="294">
        <v>0</v>
      </c>
      <c r="I196" s="294">
        <f>H196*E196</f>
        <v>0</v>
      </c>
    </row>
    <row r="197" spans="1:9" ht="33.75">
      <c r="A197" s="290" t="s">
        <v>4835</v>
      </c>
      <c r="B197" s="291" t="s">
        <v>4836</v>
      </c>
      <c r="C197" s="292"/>
      <c r="D197" s="293"/>
      <c r="E197" s="292">
        <v>6</v>
      </c>
      <c r="F197" s="292"/>
      <c r="G197" s="304" t="s">
        <v>4837</v>
      </c>
      <c r="H197" s="294">
        <v>0</v>
      </c>
      <c r="I197" s="294">
        <f>H197*E197</f>
        <v>0</v>
      </c>
    </row>
    <row r="198" spans="1:9" ht="168.75">
      <c r="A198" s="290" t="s">
        <v>4838</v>
      </c>
      <c r="B198" s="291" t="s">
        <v>4543</v>
      </c>
      <c r="C198" s="292"/>
      <c r="D198" s="293"/>
      <c r="E198" s="292">
        <v>1</v>
      </c>
      <c r="F198" s="292"/>
      <c r="G198" s="310" t="s">
        <v>4839</v>
      </c>
      <c r="H198" s="294">
        <v>0</v>
      </c>
      <c r="I198" s="294">
        <f>H198*E198</f>
        <v>0</v>
      </c>
    </row>
    <row r="199" spans="1:9">
      <c r="A199" s="290" t="s">
        <v>4840</v>
      </c>
      <c r="B199" s="291" t="s">
        <v>4543</v>
      </c>
      <c r="C199" s="292"/>
      <c r="D199" s="293"/>
      <c r="E199" s="292">
        <v>2</v>
      </c>
      <c r="F199" s="292"/>
      <c r="G199" s="301" t="s">
        <v>4544</v>
      </c>
      <c r="H199" s="294" t="s">
        <v>4518</v>
      </c>
      <c r="I199" s="294"/>
    </row>
    <row r="200" spans="1:9" ht="33.75">
      <c r="A200" s="290" t="s">
        <v>4841</v>
      </c>
      <c r="B200" s="291" t="s">
        <v>4842</v>
      </c>
      <c r="C200" s="292"/>
      <c r="D200" s="293"/>
      <c r="E200" s="292">
        <v>3</v>
      </c>
      <c r="F200" s="292"/>
      <c r="G200" s="304" t="s">
        <v>4843</v>
      </c>
      <c r="H200" s="294">
        <v>0</v>
      </c>
      <c r="I200" s="294">
        <f>H200*E200</f>
        <v>0</v>
      </c>
    </row>
    <row r="201" spans="1:9" ht="123.75">
      <c r="A201" s="290" t="s">
        <v>4844</v>
      </c>
      <c r="B201" s="291" t="s">
        <v>4845</v>
      </c>
      <c r="C201" s="292"/>
      <c r="D201" s="293"/>
      <c r="E201" s="292">
        <v>1</v>
      </c>
      <c r="F201" s="292" t="s">
        <v>4846</v>
      </c>
      <c r="G201" s="306" t="s">
        <v>4847</v>
      </c>
      <c r="H201" s="294">
        <v>0</v>
      </c>
      <c r="I201" s="294">
        <f>H201*E201</f>
        <v>0</v>
      </c>
    </row>
    <row r="202" spans="1:9" ht="123.75">
      <c r="A202" s="290" t="s">
        <v>4848</v>
      </c>
      <c r="B202" s="291" t="s">
        <v>4849</v>
      </c>
      <c r="C202" s="292"/>
      <c r="D202" s="293"/>
      <c r="E202" s="292">
        <v>1</v>
      </c>
      <c r="F202" s="292" t="s">
        <v>4846</v>
      </c>
      <c r="G202" s="306" t="s">
        <v>4850</v>
      </c>
      <c r="H202" s="294">
        <v>0</v>
      </c>
      <c r="I202" s="294">
        <f>H202*E202</f>
        <v>0</v>
      </c>
    </row>
    <row r="203" spans="1:9" ht="12" thickBot="1">
      <c r="A203" s="290"/>
      <c r="B203" s="291"/>
      <c r="C203" s="292"/>
      <c r="D203" s="293"/>
      <c r="E203" s="292"/>
      <c r="F203" s="292"/>
      <c r="G203" s="301"/>
      <c r="H203" s="294"/>
      <c r="I203" s="294"/>
    </row>
    <row r="204" spans="1:9" ht="12" thickBot="1">
      <c r="A204" s="285"/>
      <c r="B204" s="286" t="s">
        <v>4851</v>
      </c>
      <c r="C204" s="287"/>
      <c r="D204" s="285"/>
      <c r="E204" s="285"/>
      <c r="F204" s="285"/>
      <c r="G204" s="304"/>
      <c r="H204" s="296"/>
      <c r="I204" s="294"/>
    </row>
    <row r="205" spans="1:9" ht="33.75">
      <c r="A205" s="290" t="s">
        <v>4852</v>
      </c>
      <c r="B205" s="291" t="s">
        <v>4853</v>
      </c>
      <c r="C205" s="292"/>
      <c r="D205" s="293"/>
      <c r="E205" s="292">
        <v>1</v>
      </c>
      <c r="F205" s="292"/>
      <c r="G205" s="301" t="s">
        <v>4854</v>
      </c>
      <c r="H205" s="294" t="s">
        <v>4518</v>
      </c>
      <c r="I205" s="294"/>
    </row>
    <row r="206" spans="1:9" ht="409.5">
      <c r="A206" s="290" t="s">
        <v>4855</v>
      </c>
      <c r="B206" s="291" t="s">
        <v>4856</v>
      </c>
      <c r="C206" s="292"/>
      <c r="D206" s="293"/>
      <c r="E206" s="292">
        <v>1</v>
      </c>
      <c r="F206" s="292"/>
      <c r="G206" s="311" t="s">
        <v>4857</v>
      </c>
      <c r="H206" s="294">
        <v>0</v>
      </c>
      <c r="I206" s="294">
        <f>H206*E206</f>
        <v>0</v>
      </c>
    </row>
    <row r="207" spans="1:9" ht="78.75">
      <c r="A207" s="290" t="s">
        <v>4858</v>
      </c>
      <c r="B207" s="291" t="s">
        <v>4498</v>
      </c>
      <c r="C207" s="292"/>
      <c r="D207" s="293"/>
      <c r="E207" s="292">
        <v>2</v>
      </c>
      <c r="F207" s="292" t="s">
        <v>4616</v>
      </c>
      <c r="G207" s="303" t="s">
        <v>4859</v>
      </c>
      <c r="H207" s="294" t="s">
        <v>4518</v>
      </c>
      <c r="I207" s="294"/>
    </row>
    <row r="208" spans="1:9" ht="45">
      <c r="A208" s="290" t="s">
        <v>4860</v>
      </c>
      <c r="B208" s="291" t="s">
        <v>4576</v>
      </c>
      <c r="C208" s="292"/>
      <c r="D208" s="293"/>
      <c r="E208" s="292">
        <v>1</v>
      </c>
      <c r="F208" s="292"/>
      <c r="G208" s="304" t="s">
        <v>4861</v>
      </c>
      <c r="H208" s="294" t="s">
        <v>4518</v>
      </c>
      <c r="I208" s="294"/>
    </row>
    <row r="209" spans="1:9" ht="123.75">
      <c r="A209" s="290" t="s">
        <v>4862</v>
      </c>
      <c r="B209" s="291" t="s">
        <v>4582</v>
      </c>
      <c r="C209" s="292"/>
      <c r="D209" s="293"/>
      <c r="E209" s="292">
        <v>1</v>
      </c>
      <c r="F209" s="292" t="s">
        <v>4863</v>
      </c>
      <c r="G209" s="306" t="s">
        <v>4864</v>
      </c>
      <c r="H209" s="294" t="s">
        <v>4518</v>
      </c>
      <c r="I209" s="294"/>
    </row>
    <row r="210" spans="1:9" ht="78.75">
      <c r="A210" s="290" t="s">
        <v>4865</v>
      </c>
      <c r="B210" s="291" t="s">
        <v>4498</v>
      </c>
      <c r="C210" s="292"/>
      <c r="D210" s="293"/>
      <c r="E210" s="292">
        <v>1</v>
      </c>
      <c r="F210" s="292" t="s">
        <v>4579</v>
      </c>
      <c r="G210" s="303" t="s">
        <v>4859</v>
      </c>
      <c r="H210" s="294" t="s">
        <v>4518</v>
      </c>
      <c r="I210" s="294"/>
    </row>
    <row r="211" spans="1:9" ht="67.5">
      <c r="A211" s="290" t="s">
        <v>4866</v>
      </c>
      <c r="B211" s="291" t="s">
        <v>4867</v>
      </c>
      <c r="C211" s="292"/>
      <c r="D211" s="293"/>
      <c r="E211" s="292">
        <v>18</v>
      </c>
      <c r="F211" s="292"/>
      <c r="G211" s="301" t="s">
        <v>4868</v>
      </c>
      <c r="H211" s="294" t="s">
        <v>4518</v>
      </c>
      <c r="I211" s="294"/>
    </row>
    <row r="212" spans="1:9" ht="12" thickBot="1">
      <c r="A212" s="290"/>
      <c r="B212" s="291"/>
      <c r="C212" s="292"/>
      <c r="D212" s="293"/>
      <c r="E212" s="292"/>
      <c r="F212" s="292"/>
      <c r="G212" s="301"/>
      <c r="H212" s="294"/>
      <c r="I212" s="294"/>
    </row>
    <row r="213" spans="1:9" ht="12" thickBot="1">
      <c r="A213" s="285"/>
      <c r="B213" s="286" t="s">
        <v>4869</v>
      </c>
      <c r="C213" s="287"/>
      <c r="D213" s="285"/>
      <c r="E213" s="285"/>
      <c r="F213" s="285"/>
      <c r="G213" s="288"/>
      <c r="H213" s="296"/>
      <c r="I213" s="294"/>
    </row>
    <row r="214" spans="1:9" ht="45">
      <c r="A214" s="290" t="s">
        <v>4870</v>
      </c>
      <c r="B214" s="291" t="s">
        <v>4576</v>
      </c>
      <c r="C214" s="292"/>
      <c r="D214" s="293"/>
      <c r="E214" s="292">
        <v>1</v>
      </c>
      <c r="F214" s="292"/>
      <c r="G214" s="304" t="s">
        <v>4871</v>
      </c>
      <c r="H214" s="294" t="s">
        <v>4518</v>
      </c>
      <c r="I214" s="294"/>
    </row>
    <row r="215" spans="1:9" ht="67.5">
      <c r="A215" s="290" t="s">
        <v>4872</v>
      </c>
      <c r="B215" s="291" t="s">
        <v>4873</v>
      </c>
      <c r="C215" s="292"/>
      <c r="D215" s="293"/>
      <c r="E215" s="292">
        <v>1</v>
      </c>
      <c r="F215" s="292" t="s">
        <v>4874</v>
      </c>
      <c r="G215" s="291" t="s">
        <v>4875</v>
      </c>
      <c r="H215" s="294" t="s">
        <v>4518</v>
      </c>
      <c r="I215" s="294"/>
    </row>
    <row r="216" spans="1:9" ht="67.5">
      <c r="A216" s="290" t="s">
        <v>4876</v>
      </c>
      <c r="B216" s="291" t="s">
        <v>4877</v>
      </c>
      <c r="C216" s="292"/>
      <c r="D216" s="293"/>
      <c r="E216" s="292">
        <v>1</v>
      </c>
      <c r="F216" s="292" t="s">
        <v>4878</v>
      </c>
      <c r="G216" s="304" t="s">
        <v>4879</v>
      </c>
      <c r="H216" s="294" t="s">
        <v>4518</v>
      </c>
      <c r="I216" s="294"/>
    </row>
    <row r="217" spans="1:9" ht="78.75">
      <c r="A217" s="290" t="s">
        <v>4880</v>
      </c>
      <c r="B217" s="291" t="s">
        <v>4498</v>
      </c>
      <c r="C217" s="292"/>
      <c r="D217" s="293"/>
      <c r="E217" s="292">
        <v>1</v>
      </c>
      <c r="F217" s="292" t="s">
        <v>4881</v>
      </c>
      <c r="G217" s="303" t="s">
        <v>4882</v>
      </c>
      <c r="H217" s="294" t="s">
        <v>4518</v>
      </c>
      <c r="I217" s="294"/>
    </row>
    <row r="218" spans="1:9" ht="22.5">
      <c r="A218" s="290" t="s">
        <v>4883</v>
      </c>
      <c r="B218" s="291" t="s">
        <v>4562</v>
      </c>
      <c r="C218" s="292"/>
      <c r="D218" s="293"/>
      <c r="E218" s="292">
        <v>1</v>
      </c>
      <c r="F218" s="292" t="s">
        <v>4884</v>
      </c>
      <c r="G218" s="304" t="s">
        <v>4885</v>
      </c>
      <c r="H218" s="294" t="s">
        <v>4518</v>
      </c>
      <c r="I218" s="294"/>
    </row>
    <row r="219" spans="1:9" ht="22.5">
      <c r="A219" s="290" t="s">
        <v>4886</v>
      </c>
      <c r="B219" s="291" t="s">
        <v>4887</v>
      </c>
      <c r="C219" s="292"/>
      <c r="D219" s="293"/>
      <c r="E219" s="292">
        <v>2</v>
      </c>
      <c r="F219" s="292"/>
      <c r="G219" s="301" t="s">
        <v>4888</v>
      </c>
      <c r="H219" s="294" t="s">
        <v>4518</v>
      </c>
      <c r="I219" s="294"/>
    </row>
    <row r="220" spans="1:9" ht="213.75">
      <c r="A220" s="290" t="s">
        <v>4889</v>
      </c>
      <c r="B220" s="291" t="s">
        <v>4890</v>
      </c>
      <c r="C220" s="292"/>
      <c r="D220" s="293"/>
      <c r="E220" s="292">
        <v>1</v>
      </c>
      <c r="F220" s="292"/>
      <c r="G220" s="306" t="s">
        <v>4891</v>
      </c>
      <c r="H220" s="294">
        <v>0</v>
      </c>
      <c r="I220" s="294">
        <f>H220*E220</f>
        <v>0</v>
      </c>
    </row>
    <row r="221" spans="1:9" ht="78.75">
      <c r="A221" s="290" t="s">
        <v>4892</v>
      </c>
      <c r="B221" s="291" t="s">
        <v>4498</v>
      </c>
      <c r="C221" s="292"/>
      <c r="D221" s="293"/>
      <c r="E221" s="292">
        <v>1</v>
      </c>
      <c r="F221" s="292" t="s">
        <v>4579</v>
      </c>
      <c r="G221" s="303" t="s">
        <v>4882</v>
      </c>
      <c r="H221" s="294" t="s">
        <v>4518</v>
      </c>
      <c r="I221" s="294"/>
    </row>
    <row r="222" spans="1:9">
      <c r="A222" s="290" t="s">
        <v>4893</v>
      </c>
      <c r="B222" s="291" t="s">
        <v>4515</v>
      </c>
      <c r="C222" s="292"/>
      <c r="D222" s="293"/>
      <c r="E222" s="292">
        <v>16</v>
      </c>
      <c r="F222" s="292" t="s">
        <v>4894</v>
      </c>
      <c r="G222" s="291" t="s">
        <v>4895</v>
      </c>
      <c r="H222" s="294">
        <v>0</v>
      </c>
      <c r="I222" s="294">
        <f>H222*E222</f>
        <v>0</v>
      </c>
    </row>
    <row r="223" spans="1:9" ht="12" thickBot="1">
      <c r="A223" s="290"/>
      <c r="B223" s="291"/>
      <c r="C223" s="292"/>
      <c r="D223" s="293"/>
      <c r="E223" s="292"/>
      <c r="F223" s="292"/>
      <c r="G223" s="291"/>
      <c r="H223" s="294"/>
      <c r="I223" s="294"/>
    </row>
    <row r="224" spans="1:9" ht="12" thickBot="1">
      <c r="A224" s="285"/>
      <c r="B224" s="286" t="s">
        <v>4896</v>
      </c>
      <c r="C224" s="287"/>
      <c r="D224" s="285"/>
      <c r="E224" s="285"/>
      <c r="F224" s="285"/>
      <c r="G224" s="288"/>
      <c r="H224" s="312"/>
      <c r="I224" s="313"/>
    </row>
    <row r="225" spans="1:9" ht="409.5">
      <c r="A225" s="292"/>
      <c r="B225" s="291" t="s">
        <v>4897</v>
      </c>
      <c r="C225" s="292"/>
      <c r="D225" s="293"/>
      <c r="E225" s="292"/>
      <c r="F225" s="292"/>
      <c r="G225" s="314" t="s">
        <v>4898</v>
      </c>
      <c r="H225" s="313" t="s">
        <v>4518</v>
      </c>
      <c r="I225" s="313"/>
    </row>
    <row r="226" spans="1:9" ht="12" thickBot="1">
      <c r="A226" s="290"/>
      <c r="B226" s="291"/>
      <c r="C226" s="292"/>
      <c r="D226" s="293"/>
      <c r="E226" s="292"/>
      <c r="F226" s="292"/>
      <c r="G226" s="291"/>
      <c r="H226" s="294"/>
      <c r="I226" s="294"/>
    </row>
    <row r="227" spans="1:9" ht="12" thickBot="1">
      <c r="A227" s="285"/>
      <c r="B227" s="286" t="s">
        <v>4899</v>
      </c>
      <c r="C227" s="287"/>
      <c r="D227" s="285"/>
      <c r="E227" s="285"/>
      <c r="F227" s="285"/>
      <c r="G227" s="288"/>
      <c r="H227" s="315"/>
      <c r="I227" s="313"/>
    </row>
    <row r="228" spans="1:9" ht="45">
      <c r="A228" s="292"/>
      <c r="B228" s="291" t="s">
        <v>4900</v>
      </c>
      <c r="C228" s="292"/>
      <c r="D228" s="293"/>
      <c r="E228" s="292">
        <v>1</v>
      </c>
      <c r="F228" s="292"/>
      <c r="G228" s="304" t="s">
        <v>4901</v>
      </c>
      <c r="H228" s="313">
        <v>0</v>
      </c>
      <c r="I228" s="313">
        <f>H228*E228</f>
        <v>0</v>
      </c>
    </row>
    <row r="229" spans="1:9" ht="22.5">
      <c r="A229" s="292"/>
      <c r="B229" s="291" t="s">
        <v>4902</v>
      </c>
      <c r="C229" s="292"/>
      <c r="D229" s="293"/>
      <c r="E229" s="292">
        <v>1</v>
      </c>
      <c r="F229" s="292"/>
      <c r="G229" s="304" t="s">
        <v>4903</v>
      </c>
      <c r="H229" s="313">
        <v>0</v>
      </c>
      <c r="I229" s="313">
        <f>H229*E229</f>
        <v>0</v>
      </c>
    </row>
    <row r="230" spans="1:9" ht="56.25">
      <c r="A230" s="292"/>
      <c r="B230" s="291" t="s">
        <v>4904</v>
      </c>
      <c r="C230" s="292"/>
      <c r="D230" s="293"/>
      <c r="E230" s="292">
        <v>1</v>
      </c>
      <c r="F230" s="292"/>
      <c r="G230" s="304" t="s">
        <v>4905</v>
      </c>
      <c r="H230" s="313">
        <v>0</v>
      </c>
      <c r="I230" s="313">
        <f>H230*E230</f>
        <v>0</v>
      </c>
    </row>
    <row r="231" spans="1:9" ht="67.5">
      <c r="A231" s="298"/>
      <c r="B231" s="297" t="s">
        <v>4906</v>
      </c>
      <c r="C231" s="298"/>
      <c r="D231" s="316"/>
      <c r="E231" s="298">
        <v>1</v>
      </c>
      <c r="F231" s="298"/>
      <c r="G231" s="304" t="s">
        <v>4907</v>
      </c>
      <c r="H231" s="317">
        <v>0</v>
      </c>
      <c r="I231" s="313">
        <f>H231*E231</f>
        <v>0</v>
      </c>
    </row>
    <row r="232" spans="1:9" ht="12" thickBot="1">
      <c r="A232" s="318"/>
      <c r="B232" s="319"/>
      <c r="C232" s="320"/>
      <c r="D232" s="318"/>
      <c r="E232" s="320"/>
      <c r="F232" s="318"/>
      <c r="G232" s="319"/>
      <c r="H232" s="320"/>
      <c r="I232" s="320"/>
    </row>
    <row r="233" spans="1:9" ht="13.5" thickBot="1">
      <c r="A233" s="321"/>
      <c r="B233" s="281" t="s">
        <v>4908</v>
      </c>
      <c r="C233" s="322"/>
      <c r="D233" s="323"/>
      <c r="E233" s="323"/>
      <c r="F233" s="323"/>
      <c r="G233" s="324"/>
      <c r="H233" s="325"/>
      <c r="I233" s="326">
        <f>SUM(I7:I232)</f>
        <v>0</v>
      </c>
    </row>
    <row r="234" spans="1:9" ht="13.5" thickBot="1">
      <c r="A234" s="321"/>
      <c r="B234" s="281" t="s">
        <v>4909</v>
      </c>
      <c r="C234" s="322"/>
      <c r="D234" s="323"/>
      <c r="E234" s="323"/>
      <c r="F234" s="323"/>
      <c r="G234" s="324"/>
      <c r="H234" s="325"/>
      <c r="I234" s="326">
        <f>I233*0.21</f>
        <v>0</v>
      </c>
    </row>
    <row r="235" spans="1:9" ht="13.5" thickBot="1">
      <c r="A235" s="321"/>
      <c r="B235" s="281" t="s">
        <v>4910</v>
      </c>
      <c r="C235" s="322"/>
      <c r="D235" s="323"/>
      <c r="E235" s="323"/>
      <c r="F235" s="323"/>
      <c r="G235" s="324"/>
      <c r="H235" s="325"/>
      <c r="I235" s="326">
        <f>I233+I234</f>
        <v>0</v>
      </c>
    </row>
    <row r="236" spans="1:9">
      <c r="A236" s="318"/>
      <c r="B236" s="319"/>
      <c r="C236" s="320"/>
      <c r="D236" s="318"/>
      <c r="E236" s="320"/>
      <c r="F236" s="318"/>
      <c r="G236" s="319"/>
      <c r="H236" s="327"/>
      <c r="I236" s="327"/>
    </row>
    <row r="237" spans="1:9">
      <c r="A237" s="318"/>
      <c r="B237" s="319"/>
      <c r="C237" s="320"/>
      <c r="D237" s="318"/>
      <c r="E237" s="320"/>
      <c r="F237" s="318"/>
      <c r="G237" s="319"/>
      <c r="H237" s="327"/>
      <c r="I237" s="327"/>
    </row>
    <row r="238" spans="1:9">
      <c r="A238" s="328"/>
      <c r="B238" s="329"/>
      <c r="C238" s="330"/>
      <c r="D238" s="328"/>
      <c r="E238" s="330"/>
      <c r="F238" s="328"/>
      <c r="G238" s="329"/>
      <c r="H238" s="331"/>
      <c r="I238" s="331"/>
    </row>
    <row r="239" spans="1:9">
      <c r="A239" s="318"/>
      <c r="B239" s="319"/>
      <c r="C239" s="320"/>
      <c r="D239" s="318"/>
      <c r="E239" s="320"/>
      <c r="F239" s="318"/>
      <c r="G239" s="319"/>
      <c r="H239" s="327"/>
      <c r="I239" s="327"/>
    </row>
    <row r="240" spans="1:9" ht="12" thickBot="1">
      <c r="A240" s="318"/>
      <c r="B240" s="319"/>
      <c r="C240" s="320"/>
      <c r="D240" s="318"/>
      <c r="E240" s="320"/>
      <c r="F240" s="318"/>
      <c r="G240" s="319"/>
      <c r="H240" s="327"/>
      <c r="I240" s="327"/>
    </row>
    <row r="241" spans="1:9" ht="12" thickBot="1">
      <c r="A241" s="285"/>
      <c r="B241" s="286" t="s">
        <v>4911</v>
      </c>
      <c r="C241" s="287"/>
      <c r="D241" s="285"/>
      <c r="E241" s="285"/>
      <c r="F241" s="285"/>
      <c r="G241" s="288"/>
      <c r="H241" s="296"/>
      <c r="I241" s="294"/>
    </row>
    <row r="242" spans="1:9" ht="33.75">
      <c r="A242" s="290"/>
      <c r="B242" s="291" t="s">
        <v>4912</v>
      </c>
      <c r="C242" s="292"/>
      <c r="D242" s="293"/>
      <c r="E242" s="292">
        <v>1</v>
      </c>
      <c r="F242" s="292"/>
      <c r="G242" s="332" t="s">
        <v>4913</v>
      </c>
      <c r="H242" s="294">
        <v>0</v>
      </c>
      <c r="I242" s="294">
        <f>H242*E242</f>
        <v>0</v>
      </c>
    </row>
    <row r="243" spans="1:9" ht="56.25">
      <c r="A243" s="333"/>
      <c r="B243" s="332" t="s">
        <v>4914</v>
      </c>
      <c r="C243" s="333"/>
      <c r="D243" s="309"/>
      <c r="E243" s="333">
        <v>254</v>
      </c>
      <c r="F243" s="333"/>
      <c r="G243" s="332" t="s">
        <v>4915</v>
      </c>
      <c r="H243" s="294" t="s">
        <v>4518</v>
      </c>
      <c r="I243" s="294"/>
    </row>
    <row r="244" spans="1:9" ht="56.25">
      <c r="A244" s="333"/>
      <c r="B244" s="332" t="s">
        <v>4916</v>
      </c>
      <c r="C244" s="333"/>
      <c r="D244" s="309"/>
      <c r="E244" s="333">
        <v>105</v>
      </c>
      <c r="F244" s="333"/>
      <c r="G244" s="332" t="s">
        <v>4915</v>
      </c>
      <c r="H244" s="294" t="s">
        <v>4518</v>
      </c>
      <c r="I244" s="294"/>
    </row>
    <row r="245" spans="1:9" ht="56.25">
      <c r="A245" s="333"/>
      <c r="B245" s="332" t="s">
        <v>4917</v>
      </c>
      <c r="C245" s="333"/>
      <c r="D245" s="309"/>
      <c r="E245" s="333">
        <v>32</v>
      </c>
      <c r="F245" s="333"/>
      <c r="G245" s="332" t="s">
        <v>4915</v>
      </c>
      <c r="H245" s="294" t="s">
        <v>4518</v>
      </c>
      <c r="I245" s="294"/>
    </row>
    <row r="246" spans="1:9" ht="56.25">
      <c r="A246" s="333"/>
      <c r="B246" s="332" t="s">
        <v>4918</v>
      </c>
      <c r="C246" s="333"/>
      <c r="D246" s="309"/>
      <c r="E246" s="333">
        <v>68</v>
      </c>
      <c r="F246" s="333"/>
      <c r="G246" s="332" t="s">
        <v>4915</v>
      </c>
      <c r="H246" s="294" t="s">
        <v>4518</v>
      </c>
      <c r="I246" s="294"/>
    </row>
    <row r="247" spans="1:9" ht="56.25">
      <c r="A247" s="333"/>
      <c r="B247" s="332" t="s">
        <v>4919</v>
      </c>
      <c r="C247" s="333"/>
      <c r="D247" s="309"/>
      <c r="E247" s="333">
        <v>5</v>
      </c>
      <c r="F247" s="333"/>
      <c r="G247" s="332" t="s">
        <v>4915</v>
      </c>
      <c r="H247" s="294" t="s">
        <v>4518</v>
      </c>
      <c r="I247" s="294"/>
    </row>
    <row r="248" spans="1:9" ht="56.25">
      <c r="A248" s="333"/>
      <c r="B248" s="332" t="s">
        <v>4920</v>
      </c>
      <c r="C248" s="333"/>
      <c r="D248" s="309"/>
      <c r="E248" s="333">
        <v>4</v>
      </c>
      <c r="F248" s="333"/>
      <c r="G248" s="332" t="s">
        <v>4915</v>
      </c>
      <c r="H248" s="294" t="s">
        <v>4518</v>
      </c>
      <c r="I248" s="294"/>
    </row>
    <row r="249" spans="1:9" ht="56.25">
      <c r="A249" s="333"/>
      <c r="B249" s="332" t="s">
        <v>4921</v>
      </c>
      <c r="C249" s="333"/>
      <c r="D249" s="309"/>
      <c r="E249" s="333">
        <v>1</v>
      </c>
      <c r="F249" s="333"/>
      <c r="G249" s="332" t="s">
        <v>4915</v>
      </c>
      <c r="H249" s="294" t="s">
        <v>4518</v>
      </c>
      <c r="I249" s="294"/>
    </row>
    <row r="250" spans="1:9" ht="56.25">
      <c r="A250" s="333"/>
      <c r="B250" s="332" t="s">
        <v>4922</v>
      </c>
      <c r="C250" s="333"/>
      <c r="D250" s="309"/>
      <c r="E250" s="333">
        <v>805</v>
      </c>
      <c r="F250" s="333"/>
      <c r="G250" s="332" t="s">
        <v>4915</v>
      </c>
      <c r="H250" s="294" t="s">
        <v>4518</v>
      </c>
      <c r="I250" s="294"/>
    </row>
    <row r="251" spans="1:9" ht="56.25">
      <c r="A251" s="333"/>
      <c r="B251" s="332" t="s">
        <v>4923</v>
      </c>
      <c r="C251" s="333"/>
      <c r="D251" s="309"/>
      <c r="E251" s="333">
        <v>34</v>
      </c>
      <c r="F251" s="333"/>
      <c r="G251" s="332" t="s">
        <v>4915</v>
      </c>
      <c r="H251" s="294" t="s">
        <v>4518</v>
      </c>
      <c r="I251" s="294"/>
    </row>
    <row r="252" spans="1:9" ht="56.25">
      <c r="A252" s="333"/>
      <c r="B252" s="332" t="s">
        <v>4924</v>
      </c>
      <c r="C252" s="333"/>
      <c r="D252" s="309"/>
      <c r="E252" s="333">
        <v>32</v>
      </c>
      <c r="F252" s="333"/>
      <c r="G252" s="332" t="s">
        <v>4915</v>
      </c>
      <c r="H252" s="294" t="s">
        <v>4518</v>
      </c>
      <c r="I252" s="294"/>
    </row>
    <row r="253" spans="1:9" ht="56.25">
      <c r="A253" s="333"/>
      <c r="B253" s="332" t="s">
        <v>4925</v>
      </c>
      <c r="C253" s="333"/>
      <c r="D253" s="309"/>
      <c r="E253" s="333">
        <v>16</v>
      </c>
      <c r="F253" s="333"/>
      <c r="G253" s="332" t="s">
        <v>4915</v>
      </c>
      <c r="H253" s="294" t="s">
        <v>4518</v>
      </c>
      <c r="I253" s="294"/>
    </row>
    <row r="254" spans="1:9" ht="56.25">
      <c r="A254" s="333"/>
      <c r="B254" s="332" t="s">
        <v>4926</v>
      </c>
      <c r="C254" s="333"/>
      <c r="D254" s="309"/>
      <c r="E254" s="333">
        <v>12</v>
      </c>
      <c r="F254" s="333"/>
      <c r="G254" s="332" t="s">
        <v>4915</v>
      </c>
      <c r="H254" s="294" t="s">
        <v>4518</v>
      </c>
      <c r="I254" s="294"/>
    </row>
    <row r="255" spans="1:9" ht="56.25">
      <c r="A255" s="333"/>
      <c r="B255" s="332" t="s">
        <v>4927</v>
      </c>
      <c r="C255" s="333"/>
      <c r="D255" s="309"/>
      <c r="E255" s="333">
        <v>9</v>
      </c>
      <c r="F255" s="333"/>
      <c r="G255" s="332" t="s">
        <v>4915</v>
      </c>
      <c r="H255" s="294" t="s">
        <v>4518</v>
      </c>
      <c r="I255" s="294"/>
    </row>
    <row r="256" spans="1:9" ht="56.25">
      <c r="A256" s="333"/>
      <c r="B256" s="332" t="s">
        <v>4928</v>
      </c>
      <c r="C256" s="333"/>
      <c r="D256" s="309"/>
      <c r="E256" s="333">
        <v>1</v>
      </c>
      <c r="F256" s="333"/>
      <c r="G256" s="332" t="s">
        <v>4915</v>
      </c>
      <c r="H256" s="294" t="s">
        <v>4518</v>
      </c>
      <c r="I256" s="294"/>
    </row>
    <row r="257" spans="1:9" ht="56.25">
      <c r="A257" s="333"/>
      <c r="B257" s="332" t="s">
        <v>4929</v>
      </c>
      <c r="C257" s="333"/>
      <c r="D257" s="309"/>
      <c r="E257" s="333">
        <v>26</v>
      </c>
      <c r="F257" s="333"/>
      <c r="G257" s="332" t="s">
        <v>4915</v>
      </c>
      <c r="H257" s="294" t="s">
        <v>4518</v>
      </c>
      <c r="I257" s="294"/>
    </row>
    <row r="258" spans="1:9" ht="56.25">
      <c r="A258" s="333"/>
      <c r="B258" s="332" t="s">
        <v>4930</v>
      </c>
      <c r="C258" s="333"/>
      <c r="D258" s="309"/>
      <c r="E258" s="333">
        <v>17</v>
      </c>
      <c r="F258" s="333"/>
      <c r="G258" s="332" t="s">
        <v>4915</v>
      </c>
      <c r="H258" s="294" t="s">
        <v>4518</v>
      </c>
      <c r="I258" s="294"/>
    </row>
    <row r="259" spans="1:9" ht="56.25">
      <c r="A259" s="333"/>
      <c r="B259" s="332" t="s">
        <v>4931</v>
      </c>
      <c r="C259" s="333"/>
      <c r="D259" s="309"/>
      <c r="E259" s="333">
        <v>19</v>
      </c>
      <c r="F259" s="333"/>
      <c r="G259" s="332" t="s">
        <v>4915</v>
      </c>
      <c r="H259" s="294" t="s">
        <v>4518</v>
      </c>
      <c r="I259" s="294"/>
    </row>
    <row r="260" spans="1:9" ht="56.25">
      <c r="A260" s="333"/>
      <c r="B260" s="332" t="s">
        <v>4932</v>
      </c>
      <c r="C260" s="333"/>
      <c r="D260" s="309"/>
      <c r="E260" s="333">
        <v>88</v>
      </c>
      <c r="F260" s="333"/>
      <c r="G260" s="332" t="s">
        <v>4915</v>
      </c>
      <c r="H260" s="294" t="s">
        <v>4518</v>
      </c>
      <c r="I260" s="294"/>
    </row>
    <row r="261" spans="1:9" ht="56.25">
      <c r="A261" s="333"/>
      <c r="B261" s="332" t="s">
        <v>4933</v>
      </c>
      <c r="C261" s="333"/>
      <c r="D261" s="309"/>
      <c r="E261" s="333">
        <v>174</v>
      </c>
      <c r="F261" s="333"/>
      <c r="G261" s="332" t="s">
        <v>4915</v>
      </c>
      <c r="H261" s="294" t="s">
        <v>4518</v>
      </c>
      <c r="I261" s="294"/>
    </row>
    <row r="262" spans="1:9" ht="56.25">
      <c r="A262" s="333"/>
      <c r="B262" s="332" t="s">
        <v>4934</v>
      </c>
      <c r="C262" s="333"/>
      <c r="D262" s="309"/>
      <c r="E262" s="333">
        <v>59</v>
      </c>
      <c r="F262" s="333"/>
      <c r="G262" s="332" t="s">
        <v>4915</v>
      </c>
      <c r="H262" s="294" t="s">
        <v>4518</v>
      </c>
      <c r="I262" s="294"/>
    </row>
    <row r="263" spans="1:9" ht="56.25">
      <c r="A263" s="333"/>
      <c r="B263" s="332" t="s">
        <v>4935</v>
      </c>
      <c r="C263" s="333"/>
      <c r="D263" s="309"/>
      <c r="E263" s="333">
        <v>174</v>
      </c>
      <c r="F263" s="333"/>
      <c r="G263" s="332" t="s">
        <v>4915</v>
      </c>
      <c r="H263" s="294" t="s">
        <v>4518</v>
      </c>
      <c r="I263" s="294"/>
    </row>
    <row r="264" spans="1:9" ht="56.25">
      <c r="A264" s="333"/>
      <c r="B264" s="332" t="s">
        <v>4936</v>
      </c>
      <c r="C264" s="333"/>
      <c r="D264" s="309"/>
      <c r="E264" s="333">
        <v>43</v>
      </c>
      <c r="F264" s="333"/>
      <c r="G264" s="332" t="s">
        <v>4915</v>
      </c>
      <c r="H264" s="294" t="s">
        <v>4518</v>
      </c>
      <c r="I264" s="294"/>
    </row>
    <row r="265" spans="1:9" ht="56.25">
      <c r="A265" s="333"/>
      <c r="B265" s="332" t="s">
        <v>4937</v>
      </c>
      <c r="C265" s="333"/>
      <c r="D265" s="309"/>
      <c r="E265" s="333">
        <v>5</v>
      </c>
      <c r="F265" s="333"/>
      <c r="G265" s="332" t="s">
        <v>4915</v>
      </c>
      <c r="H265" s="294" t="s">
        <v>4518</v>
      </c>
      <c r="I265" s="294"/>
    </row>
    <row r="266" spans="1:9" ht="56.25">
      <c r="A266" s="333"/>
      <c r="B266" s="332" t="s">
        <v>4938</v>
      </c>
      <c r="C266" s="333"/>
      <c r="D266" s="309"/>
      <c r="E266" s="333">
        <v>2</v>
      </c>
      <c r="F266" s="333"/>
      <c r="G266" s="332" t="s">
        <v>4915</v>
      </c>
      <c r="H266" s="294" t="s">
        <v>4518</v>
      </c>
      <c r="I266" s="294"/>
    </row>
    <row r="267" spans="1:9" ht="56.25">
      <c r="A267" s="333"/>
      <c r="B267" s="332" t="s">
        <v>4939</v>
      </c>
      <c r="C267" s="333"/>
      <c r="D267" s="309"/>
      <c r="E267" s="333">
        <v>1</v>
      </c>
      <c r="F267" s="333"/>
      <c r="G267" s="332" t="s">
        <v>4915</v>
      </c>
      <c r="H267" s="294" t="s">
        <v>4518</v>
      </c>
      <c r="I267" s="294"/>
    </row>
    <row r="268" spans="1:9" ht="56.25">
      <c r="A268" s="333"/>
      <c r="B268" s="332" t="s">
        <v>4940</v>
      </c>
      <c r="C268" s="333"/>
      <c r="D268" s="309"/>
      <c r="E268" s="333">
        <v>850</v>
      </c>
      <c r="F268" s="333"/>
      <c r="G268" s="332" t="s">
        <v>4915</v>
      </c>
      <c r="H268" s="294" t="s">
        <v>4518</v>
      </c>
      <c r="I268" s="294"/>
    </row>
    <row r="269" spans="1:9" ht="56.25">
      <c r="A269" s="333"/>
      <c r="B269" s="332" t="s">
        <v>4941</v>
      </c>
      <c r="C269" s="333"/>
      <c r="D269" s="309"/>
      <c r="E269" s="333">
        <v>850</v>
      </c>
      <c r="F269" s="333"/>
      <c r="G269" s="332" t="s">
        <v>4915</v>
      </c>
      <c r="H269" s="294" t="s">
        <v>4518</v>
      </c>
      <c r="I269" s="294"/>
    </row>
    <row r="270" spans="1:9" ht="56.25">
      <c r="A270" s="333"/>
      <c r="B270" s="332" t="s">
        <v>4942</v>
      </c>
      <c r="C270" s="333"/>
      <c r="D270" s="309"/>
      <c r="E270" s="333">
        <v>6</v>
      </c>
      <c r="F270" s="333"/>
      <c r="G270" s="332" t="s">
        <v>4915</v>
      </c>
      <c r="H270" s="294" t="s">
        <v>4518</v>
      </c>
      <c r="I270" s="294"/>
    </row>
    <row r="271" spans="1:9" ht="56.25">
      <c r="A271" s="333"/>
      <c r="B271" s="332" t="s">
        <v>4943</v>
      </c>
      <c r="C271" s="333"/>
      <c r="D271" s="309"/>
      <c r="E271" s="333">
        <v>13</v>
      </c>
      <c r="F271" s="333"/>
      <c r="G271" s="332" t="s">
        <v>4915</v>
      </c>
      <c r="H271" s="294" t="s">
        <v>4518</v>
      </c>
      <c r="I271" s="294"/>
    </row>
    <row r="272" spans="1:9" ht="56.25">
      <c r="A272" s="333"/>
      <c r="B272" s="332" t="s">
        <v>4944</v>
      </c>
      <c r="C272" s="333"/>
      <c r="D272" s="309"/>
      <c r="E272" s="333">
        <v>6</v>
      </c>
      <c r="F272" s="333"/>
      <c r="G272" s="332" t="s">
        <v>4915</v>
      </c>
      <c r="H272" s="294" t="s">
        <v>4518</v>
      </c>
      <c r="I272" s="294"/>
    </row>
    <row r="273" spans="1:9" ht="56.25">
      <c r="A273" s="333"/>
      <c r="B273" s="332" t="s">
        <v>4945</v>
      </c>
      <c r="C273" s="333"/>
      <c r="D273" s="309"/>
      <c r="E273" s="333">
        <v>3</v>
      </c>
      <c r="F273" s="333"/>
      <c r="G273" s="332" t="s">
        <v>4915</v>
      </c>
      <c r="H273" s="294" t="s">
        <v>4518</v>
      </c>
      <c r="I273" s="294"/>
    </row>
    <row r="274" spans="1:9" ht="56.25">
      <c r="A274" s="333"/>
      <c r="B274" s="332" t="s">
        <v>4946</v>
      </c>
      <c r="C274" s="333"/>
      <c r="D274" s="309"/>
      <c r="E274" s="333">
        <v>22</v>
      </c>
      <c r="F274" s="333"/>
      <c r="G274" s="332" t="s">
        <v>4915</v>
      </c>
      <c r="H274" s="294" t="s">
        <v>4518</v>
      </c>
      <c r="I274" s="294"/>
    </row>
    <row r="275" spans="1:9" ht="56.25">
      <c r="A275" s="333"/>
      <c r="B275" s="332" t="s">
        <v>4947</v>
      </c>
      <c r="C275" s="333"/>
      <c r="D275" s="309"/>
      <c r="E275" s="333">
        <v>6</v>
      </c>
      <c r="F275" s="333"/>
      <c r="G275" s="332" t="s">
        <v>4915</v>
      </c>
      <c r="H275" s="294" t="s">
        <v>4518</v>
      </c>
      <c r="I275" s="294"/>
    </row>
    <row r="276" spans="1:9" ht="56.25">
      <c r="A276" s="333"/>
      <c r="B276" s="332" t="s">
        <v>4948</v>
      </c>
      <c r="C276" s="333"/>
      <c r="D276" s="309"/>
      <c r="E276" s="333">
        <v>9</v>
      </c>
      <c r="F276" s="333"/>
      <c r="G276" s="332" t="s">
        <v>4915</v>
      </c>
      <c r="H276" s="294" t="s">
        <v>4518</v>
      </c>
      <c r="I276" s="294"/>
    </row>
    <row r="277" spans="1:9" ht="56.25">
      <c r="A277" s="333"/>
      <c r="B277" s="332" t="s">
        <v>4949</v>
      </c>
      <c r="C277" s="333"/>
      <c r="D277" s="309"/>
      <c r="E277" s="333">
        <v>13</v>
      </c>
      <c r="F277" s="333"/>
      <c r="G277" s="332" t="s">
        <v>4915</v>
      </c>
      <c r="H277" s="294" t="s">
        <v>4518</v>
      </c>
      <c r="I277" s="294"/>
    </row>
    <row r="278" spans="1:9" ht="56.25">
      <c r="A278" s="333"/>
      <c r="B278" s="332" t="s">
        <v>4950</v>
      </c>
      <c r="C278" s="333"/>
      <c r="D278" s="309"/>
      <c r="E278" s="333">
        <v>26</v>
      </c>
      <c r="F278" s="333"/>
      <c r="G278" s="332" t="s">
        <v>4915</v>
      </c>
      <c r="H278" s="294" t="s">
        <v>4518</v>
      </c>
      <c r="I278" s="294"/>
    </row>
    <row r="279" spans="1:9" ht="56.25">
      <c r="A279" s="333"/>
      <c r="B279" s="332" t="s">
        <v>4951</v>
      </c>
      <c r="C279" s="333"/>
      <c r="D279" s="309"/>
      <c r="E279" s="333">
        <v>27</v>
      </c>
      <c r="F279" s="333"/>
      <c r="G279" s="332" t="s">
        <v>4915</v>
      </c>
      <c r="H279" s="294" t="s">
        <v>4518</v>
      </c>
      <c r="I279" s="294"/>
    </row>
    <row r="280" spans="1:9" ht="56.25">
      <c r="A280" s="333"/>
      <c r="B280" s="332" t="s">
        <v>4952</v>
      </c>
      <c r="C280" s="333"/>
      <c r="D280" s="309"/>
      <c r="E280" s="333">
        <v>60</v>
      </c>
      <c r="F280" s="333"/>
      <c r="G280" s="332" t="s">
        <v>4915</v>
      </c>
      <c r="H280" s="294" t="s">
        <v>4518</v>
      </c>
      <c r="I280" s="294"/>
    </row>
    <row r="281" spans="1:9" ht="56.25">
      <c r="A281" s="333"/>
      <c r="B281" s="332" t="s">
        <v>4953</v>
      </c>
      <c r="C281" s="333"/>
      <c r="D281" s="309"/>
      <c r="E281" s="333">
        <v>9</v>
      </c>
      <c r="F281" s="333"/>
      <c r="G281" s="332" t="s">
        <v>4915</v>
      </c>
      <c r="H281" s="294" t="s">
        <v>4518</v>
      </c>
      <c r="I281" s="294"/>
    </row>
    <row r="282" spans="1:9" ht="56.25">
      <c r="A282" s="333"/>
      <c r="B282" s="302" t="s">
        <v>4954</v>
      </c>
      <c r="C282" s="333"/>
      <c r="D282" s="309"/>
      <c r="E282" s="333">
        <v>1</v>
      </c>
      <c r="F282" s="333"/>
      <c r="G282" s="332" t="s">
        <v>4915</v>
      </c>
      <c r="H282" s="294" t="s">
        <v>4518</v>
      </c>
      <c r="I282" s="294"/>
    </row>
    <row r="283" spans="1:9" ht="56.25">
      <c r="A283" s="333"/>
      <c r="B283" s="302" t="s">
        <v>4955</v>
      </c>
      <c r="C283" s="333"/>
      <c r="D283" s="309"/>
      <c r="E283" s="333">
        <v>1</v>
      </c>
      <c r="F283" s="333"/>
      <c r="G283" s="332" t="s">
        <v>4915</v>
      </c>
      <c r="H283" s="294" t="s">
        <v>4518</v>
      </c>
      <c r="I283" s="294"/>
    </row>
    <row r="284" spans="1:9" ht="12" thickBot="1">
      <c r="A284" s="290"/>
      <c r="B284" s="291"/>
      <c r="C284" s="292"/>
      <c r="D284" s="293"/>
      <c r="E284" s="292"/>
      <c r="F284" s="292"/>
      <c r="G284" s="301"/>
      <c r="H284" s="294"/>
      <c r="I284" s="294"/>
    </row>
    <row r="285" spans="1:9" ht="12" thickBot="1">
      <c r="A285" s="285"/>
      <c r="B285" s="286" t="s">
        <v>4899</v>
      </c>
      <c r="C285" s="287"/>
      <c r="D285" s="285"/>
      <c r="E285" s="285"/>
      <c r="F285" s="285"/>
      <c r="G285" s="288"/>
      <c r="H285" s="315"/>
      <c r="I285" s="313"/>
    </row>
    <row r="286" spans="1:9" ht="22.5">
      <c r="A286" s="292"/>
      <c r="B286" s="291" t="s">
        <v>4902</v>
      </c>
      <c r="C286" s="292"/>
      <c r="D286" s="293"/>
      <c r="E286" s="292">
        <v>1</v>
      </c>
      <c r="F286" s="292"/>
      <c r="G286" s="304" t="s">
        <v>4903</v>
      </c>
      <c r="H286" s="313">
        <v>0</v>
      </c>
      <c r="I286" s="313">
        <f>H286*E286</f>
        <v>0</v>
      </c>
    </row>
    <row r="287" spans="1:9" ht="33.75">
      <c r="A287" s="292"/>
      <c r="B287" s="291" t="s">
        <v>4904</v>
      </c>
      <c r="C287" s="292"/>
      <c r="D287" s="293"/>
      <c r="E287" s="292">
        <v>1</v>
      </c>
      <c r="F287" s="292"/>
      <c r="G287" s="304" t="s">
        <v>4956</v>
      </c>
      <c r="H287" s="313">
        <v>0</v>
      </c>
      <c r="I287" s="313">
        <f>H287*E287</f>
        <v>0</v>
      </c>
    </row>
    <row r="288" spans="1:9" ht="45">
      <c r="A288" s="298"/>
      <c r="B288" s="297" t="s">
        <v>4906</v>
      </c>
      <c r="C288" s="298"/>
      <c r="D288" s="316"/>
      <c r="E288" s="298">
        <v>1</v>
      </c>
      <c r="F288" s="298"/>
      <c r="G288" s="304" t="s">
        <v>4957</v>
      </c>
      <c r="H288" s="317">
        <v>0</v>
      </c>
      <c r="I288" s="313">
        <f>H288*E288</f>
        <v>0</v>
      </c>
    </row>
    <row r="289" spans="1:9" ht="12" thickBot="1">
      <c r="A289" s="318"/>
      <c r="B289" s="319"/>
      <c r="C289" s="320"/>
      <c r="D289" s="318"/>
      <c r="E289" s="320"/>
      <c r="F289" s="318"/>
      <c r="G289" s="319"/>
      <c r="H289" s="320"/>
      <c r="I289" s="320"/>
    </row>
    <row r="290" spans="1:9" ht="13.5" thickBot="1">
      <c r="A290" s="321"/>
      <c r="B290" s="281" t="s">
        <v>4958</v>
      </c>
      <c r="C290" s="322"/>
      <c r="D290" s="323"/>
      <c r="E290" s="323"/>
      <c r="F290" s="323"/>
      <c r="G290" s="324"/>
      <c r="H290" s="325"/>
      <c r="I290" s="326">
        <f>SUM(I242:I289)</f>
        <v>0</v>
      </c>
    </row>
    <row r="291" spans="1:9" ht="13.5" thickBot="1">
      <c r="A291" s="321"/>
      <c r="B291" s="281" t="s">
        <v>4959</v>
      </c>
      <c r="C291" s="322"/>
      <c r="D291" s="323"/>
      <c r="E291" s="323"/>
      <c r="F291" s="323"/>
      <c r="G291" s="324"/>
      <c r="H291" s="325"/>
      <c r="I291" s="326">
        <f>I290*0.21</f>
        <v>0</v>
      </c>
    </row>
    <row r="292" spans="1:9" ht="13.5" thickBot="1">
      <c r="A292" s="321"/>
      <c r="B292" s="281" t="s">
        <v>4960</v>
      </c>
      <c r="C292" s="322"/>
      <c r="D292" s="323"/>
      <c r="E292" s="323"/>
      <c r="F292" s="323"/>
      <c r="G292" s="324"/>
      <c r="H292" s="325"/>
      <c r="I292" s="326">
        <f>I290+I291</f>
        <v>0</v>
      </c>
    </row>
    <row r="293" spans="1:9">
      <c r="A293" s="318"/>
      <c r="B293" s="319"/>
      <c r="C293" s="320"/>
      <c r="D293" s="318"/>
      <c r="E293" s="320"/>
      <c r="F293" s="318"/>
      <c r="G293" s="319"/>
      <c r="H293" s="327"/>
      <c r="I293" s="327"/>
    </row>
    <row r="294" spans="1:9">
      <c r="A294" s="318"/>
      <c r="B294" s="319"/>
      <c r="C294" s="320"/>
      <c r="D294" s="318"/>
      <c r="E294" s="320"/>
      <c r="F294" s="318"/>
      <c r="G294" s="319"/>
      <c r="H294" s="327"/>
      <c r="I294" s="327"/>
    </row>
    <row r="295" spans="1:9">
      <c r="A295" s="328"/>
      <c r="B295" s="329"/>
      <c r="C295" s="330"/>
      <c r="D295" s="328"/>
      <c r="E295" s="330"/>
      <c r="F295" s="328"/>
      <c r="G295" s="329"/>
      <c r="H295" s="331"/>
      <c r="I295" s="331"/>
    </row>
    <row r="296" spans="1:9">
      <c r="A296" s="318"/>
      <c r="B296" s="319"/>
      <c r="C296" s="320"/>
      <c r="D296" s="318"/>
      <c r="E296" s="320"/>
      <c r="F296" s="318"/>
      <c r="G296" s="319"/>
      <c r="H296" s="327"/>
      <c r="I296" s="327"/>
    </row>
    <row r="297" spans="1:9" ht="12" thickBot="1">
      <c r="A297" s="318"/>
      <c r="B297" s="319"/>
      <c r="C297" s="320"/>
      <c r="D297" s="318"/>
      <c r="E297" s="320"/>
      <c r="F297" s="318"/>
      <c r="G297" s="319"/>
      <c r="H297" s="327"/>
      <c r="I297" s="327"/>
    </row>
    <row r="298" spans="1:9" ht="12" thickBot="1">
      <c r="A298" s="285"/>
      <c r="B298" s="286" t="s">
        <v>4961</v>
      </c>
      <c r="C298" s="287"/>
      <c r="D298" s="285"/>
      <c r="E298" s="285"/>
      <c r="F298" s="285"/>
      <c r="G298" s="288"/>
      <c r="H298" s="312"/>
      <c r="I298" s="313"/>
    </row>
    <row r="299" spans="1:9" ht="409.5">
      <c r="A299" s="292"/>
      <c r="B299" s="291" t="s">
        <v>4962</v>
      </c>
      <c r="C299" s="292"/>
      <c r="D299" s="293"/>
      <c r="E299" s="292"/>
      <c r="F299" s="292"/>
      <c r="G299" s="310" t="s">
        <v>4963</v>
      </c>
      <c r="H299" s="313" t="s">
        <v>4518</v>
      </c>
      <c r="I299" s="313"/>
    </row>
    <row r="300" spans="1:9" ht="12" thickBot="1">
      <c r="A300" s="292"/>
      <c r="B300" s="291"/>
      <c r="C300" s="292"/>
      <c r="D300" s="293"/>
      <c r="E300" s="292"/>
      <c r="F300" s="292"/>
      <c r="G300" s="304"/>
      <c r="H300" s="313"/>
      <c r="I300" s="313"/>
    </row>
    <row r="301" spans="1:9" ht="13.5" thickBot="1">
      <c r="A301" s="321"/>
      <c r="B301" s="281" t="s">
        <v>4964</v>
      </c>
      <c r="C301" s="322"/>
      <c r="D301" s="323"/>
      <c r="E301" s="323"/>
      <c r="F301" s="323"/>
      <c r="G301" s="324"/>
      <c r="H301" s="325"/>
      <c r="I301" s="326">
        <f>I233+I290</f>
        <v>0</v>
      </c>
    </row>
    <row r="302" spans="1:9" ht="13.5" thickBot="1">
      <c r="A302" s="321"/>
      <c r="B302" s="281" t="s">
        <v>4965</v>
      </c>
      <c r="C302" s="322"/>
      <c r="D302" s="323"/>
      <c r="E302" s="323"/>
      <c r="F302" s="323"/>
      <c r="G302" s="324"/>
      <c r="H302" s="325"/>
      <c r="I302" s="326">
        <f>I301*0.21</f>
        <v>0</v>
      </c>
    </row>
    <row r="303" spans="1:9" ht="13.5" thickBot="1">
      <c r="A303" s="321"/>
      <c r="B303" s="281" t="s">
        <v>4966</v>
      </c>
      <c r="C303" s="322"/>
      <c r="D303" s="323"/>
      <c r="E303" s="323"/>
      <c r="F303" s="323"/>
      <c r="G303" s="324"/>
      <c r="H303" s="325"/>
      <c r="I303" s="326">
        <f>I301+I302</f>
        <v>0</v>
      </c>
    </row>
    <row r="304" spans="1:9">
      <c r="A304" s="318"/>
      <c r="B304" s="319"/>
      <c r="C304" s="320"/>
      <c r="D304" s="318"/>
      <c r="E304" s="320"/>
      <c r="F304" s="318"/>
      <c r="G304" s="319"/>
      <c r="H304" s="327"/>
      <c r="I304" s="327"/>
    </row>
    <row r="305" spans="1:9" hidden="1">
      <c r="A305" s="318"/>
      <c r="B305" s="319"/>
      <c r="C305" s="320"/>
      <c r="D305" s="318"/>
      <c r="E305" s="320"/>
      <c r="F305" s="318"/>
      <c r="G305" s="319"/>
      <c r="H305" s="327"/>
      <c r="I305" s="334">
        <f>SUM(I301)</f>
        <v>0</v>
      </c>
    </row>
    <row r="306" spans="1:9">
      <c r="A306" s="318"/>
      <c r="B306" s="319"/>
      <c r="C306" s="320"/>
      <c r="D306" s="318"/>
      <c r="E306" s="320"/>
      <c r="F306" s="318"/>
      <c r="G306" s="319"/>
      <c r="H306" s="327"/>
      <c r="I306" s="327"/>
    </row>
    <row r="307" spans="1:9">
      <c r="A307" s="318"/>
      <c r="B307" s="319"/>
      <c r="C307" s="320"/>
      <c r="D307" s="318"/>
      <c r="E307" s="320"/>
      <c r="F307" s="318"/>
      <c r="G307" s="319"/>
      <c r="H307" s="327"/>
      <c r="I307" s="327"/>
    </row>
    <row r="308" spans="1:9">
      <c r="A308" s="318"/>
      <c r="B308" s="319"/>
      <c r="C308" s="320"/>
      <c r="D308" s="318"/>
      <c r="E308" s="320"/>
      <c r="F308" s="318"/>
      <c r="G308" s="319"/>
      <c r="H308" s="327"/>
      <c r="I308" s="327"/>
    </row>
    <row r="309" spans="1:9">
      <c r="A309" s="318"/>
      <c r="B309" s="319"/>
      <c r="C309" s="320"/>
      <c r="D309" s="318"/>
      <c r="E309" s="320"/>
      <c r="F309" s="318"/>
      <c r="G309" s="319"/>
      <c r="H309" s="327"/>
      <c r="I309" s="327"/>
    </row>
    <row r="310" spans="1:9">
      <c r="A310" s="318"/>
      <c r="B310" s="319"/>
      <c r="C310" s="320"/>
      <c r="D310" s="318"/>
      <c r="E310" s="320"/>
      <c r="F310" s="318"/>
      <c r="G310" s="319"/>
      <c r="H310" s="327"/>
      <c r="I310" s="327"/>
    </row>
    <row r="311" spans="1:9">
      <c r="A311" s="318"/>
      <c r="B311" s="319"/>
      <c r="C311" s="320"/>
      <c r="D311" s="318"/>
      <c r="E311" s="320"/>
      <c r="F311" s="318"/>
      <c r="G311" s="319"/>
      <c r="H311" s="327"/>
      <c r="I311" s="327"/>
    </row>
    <row r="312" spans="1:9">
      <c r="A312" s="318"/>
      <c r="B312" s="319"/>
      <c r="C312" s="320"/>
      <c r="D312" s="318"/>
      <c r="E312" s="320"/>
      <c r="F312" s="318"/>
      <c r="G312" s="319"/>
      <c r="H312" s="327"/>
      <c r="I312" s="327"/>
    </row>
    <row r="313" spans="1:9">
      <c r="A313" s="318"/>
      <c r="B313" s="319"/>
      <c r="C313" s="320"/>
      <c r="D313" s="318"/>
      <c r="E313" s="320"/>
      <c r="F313" s="318"/>
      <c r="G313" s="319"/>
      <c r="H313" s="327"/>
      <c r="I313" s="327"/>
    </row>
    <row r="314" spans="1:9">
      <c r="A314" s="318"/>
      <c r="B314" s="319"/>
      <c r="C314" s="320"/>
      <c r="D314" s="318"/>
      <c r="E314" s="320"/>
      <c r="F314" s="318"/>
      <c r="G314" s="319"/>
      <c r="H314" s="327"/>
      <c r="I314" s="327"/>
    </row>
    <row r="315" spans="1:9">
      <c r="A315" s="318"/>
      <c r="B315" s="319"/>
      <c r="C315" s="320"/>
      <c r="D315" s="318"/>
      <c r="E315" s="320"/>
      <c r="F315" s="318"/>
      <c r="G315" s="319"/>
      <c r="H315" s="327"/>
      <c r="I315" s="327"/>
    </row>
    <row r="316" spans="1:9">
      <c r="A316" s="318"/>
      <c r="B316" s="319"/>
      <c r="C316" s="320"/>
      <c r="D316" s="318"/>
      <c r="E316" s="320"/>
      <c r="F316" s="318"/>
      <c r="G316" s="319"/>
      <c r="H316" s="327"/>
      <c r="I316" s="327"/>
    </row>
    <row r="317" spans="1:9">
      <c r="A317" s="318"/>
      <c r="B317" s="319"/>
      <c r="C317" s="320"/>
      <c r="D317" s="318"/>
      <c r="E317" s="320"/>
      <c r="F317" s="318"/>
      <c r="G317" s="319"/>
      <c r="H317" s="327"/>
      <c r="I317" s="327"/>
    </row>
    <row r="318" spans="1:9">
      <c r="A318" s="318"/>
      <c r="B318" s="319"/>
      <c r="C318" s="320"/>
      <c r="D318" s="318"/>
      <c r="E318" s="320"/>
      <c r="F318" s="318"/>
      <c r="G318" s="319"/>
      <c r="H318" s="327"/>
      <c r="I318" s="327"/>
    </row>
    <row r="319" spans="1:9">
      <c r="A319" s="318"/>
      <c r="B319" s="319"/>
      <c r="C319" s="320"/>
      <c r="D319" s="318"/>
      <c r="E319" s="320"/>
      <c r="F319" s="318"/>
      <c r="G319" s="319"/>
      <c r="H319" s="327"/>
      <c r="I319" s="327"/>
    </row>
    <row r="320" spans="1:9">
      <c r="A320" s="318"/>
      <c r="B320" s="319"/>
      <c r="C320" s="320"/>
      <c r="D320" s="318"/>
      <c r="E320" s="320"/>
      <c r="F320" s="318"/>
      <c r="G320" s="319"/>
      <c r="H320" s="327"/>
      <c r="I320" s="327"/>
    </row>
    <row r="321" spans="1:9">
      <c r="A321" s="318"/>
      <c r="B321" s="319"/>
      <c r="C321" s="320"/>
      <c r="D321" s="318"/>
      <c r="E321" s="320"/>
      <c r="F321" s="318"/>
      <c r="G321" s="319"/>
      <c r="H321" s="327"/>
      <c r="I321" s="327"/>
    </row>
    <row r="322" spans="1:9">
      <c r="A322" s="318"/>
      <c r="B322" s="319"/>
      <c r="C322" s="320"/>
      <c r="D322" s="318"/>
      <c r="E322" s="320"/>
      <c r="F322" s="318"/>
      <c r="G322" s="319"/>
      <c r="H322" s="327"/>
      <c r="I322" s="327"/>
    </row>
    <row r="323" spans="1:9">
      <c r="A323" s="318"/>
      <c r="B323" s="319"/>
      <c r="C323" s="320"/>
      <c r="D323" s="318"/>
      <c r="E323" s="320"/>
      <c r="F323" s="318"/>
      <c r="G323" s="319"/>
      <c r="H323" s="327"/>
      <c r="I323" s="327"/>
    </row>
    <row r="324" spans="1:9">
      <c r="A324" s="318"/>
      <c r="B324" s="319"/>
      <c r="C324" s="320"/>
      <c r="D324" s="318"/>
      <c r="E324" s="320"/>
      <c r="F324" s="318"/>
      <c r="G324" s="319"/>
      <c r="H324" s="327"/>
      <c r="I324" s="327"/>
    </row>
    <row r="325" spans="1:9">
      <c r="A325" s="318"/>
      <c r="B325" s="319"/>
      <c r="C325" s="320"/>
      <c r="D325" s="318"/>
      <c r="E325" s="320"/>
      <c r="F325" s="318"/>
      <c r="G325" s="319"/>
      <c r="H325" s="327"/>
      <c r="I325" s="327"/>
    </row>
    <row r="326" spans="1:9">
      <c r="A326" s="318"/>
      <c r="B326" s="319"/>
      <c r="C326" s="320"/>
      <c r="D326" s="318"/>
      <c r="E326" s="320"/>
      <c r="F326" s="318"/>
      <c r="G326" s="319"/>
      <c r="H326" s="327"/>
      <c r="I326" s="327"/>
    </row>
    <row r="327" spans="1:9">
      <c r="A327" s="318"/>
      <c r="B327" s="319"/>
      <c r="C327" s="320"/>
      <c r="D327" s="318"/>
      <c r="E327" s="320"/>
      <c r="F327" s="318"/>
      <c r="G327" s="319"/>
      <c r="H327" s="327"/>
      <c r="I327" s="327"/>
    </row>
    <row r="328" spans="1:9">
      <c r="A328" s="318"/>
      <c r="B328" s="320"/>
      <c r="C328" s="320"/>
      <c r="D328" s="318"/>
      <c r="E328" s="320"/>
      <c r="F328" s="318"/>
      <c r="G328" s="319"/>
      <c r="H328" s="327"/>
      <c r="I328" s="327"/>
    </row>
    <row r="329" spans="1:9">
      <c r="A329" s="318"/>
      <c r="B329" s="320"/>
      <c r="C329" s="320"/>
      <c r="D329" s="318"/>
      <c r="E329" s="320"/>
      <c r="F329" s="318"/>
      <c r="G329" s="319"/>
      <c r="H329" s="327"/>
      <c r="I329" s="327"/>
    </row>
    <row r="330" spans="1:9">
      <c r="A330" s="318"/>
      <c r="B330" s="320"/>
      <c r="C330" s="320"/>
      <c r="D330" s="318"/>
      <c r="E330" s="320"/>
      <c r="F330" s="318"/>
      <c r="G330" s="319"/>
      <c r="H330" s="327"/>
      <c r="I330" s="327"/>
    </row>
  </sheetData>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4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8" t="s">
        <v>130</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131</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86" t="str">
        <f>'Rekapitulace stavby'!K6</f>
        <v>MODERNIZACE KUCHYNĚ A JÍDELNY SPŠE A VOŠ  PLZEŇ,  projekt č. CZ.05.01.01/2022_008/0001816</v>
      </c>
      <c r="F7" s="387"/>
      <c r="G7" s="387"/>
      <c r="H7" s="387"/>
      <c r="L7" s="21"/>
    </row>
    <row r="8" spans="1:46" s="2" customFormat="1" ht="12" customHeight="1">
      <c r="A8" s="35"/>
      <c r="B8" s="40"/>
      <c r="C8" s="35"/>
      <c r="D8" s="120" t="s">
        <v>132</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89" t="s">
        <v>4433</v>
      </c>
      <c r="F9" s="388"/>
      <c r="G9" s="388"/>
      <c r="H9" s="388"/>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136</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90" t="str">
        <f>'Rekapitulace stavby'!E14</f>
        <v>Vyplň údaj</v>
      </c>
      <c r="F18" s="391"/>
      <c r="G18" s="391"/>
      <c r="H18" s="391"/>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92" t="s">
        <v>1</v>
      </c>
      <c r="F27" s="392"/>
      <c r="G27" s="392"/>
      <c r="H27" s="392"/>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ROUND((SUM(BE122:BE143)),  2)</f>
        <v>0</v>
      </c>
      <c r="G33" s="35"/>
      <c r="H33" s="35"/>
      <c r="I33" s="131">
        <v>0.21</v>
      </c>
      <c r="J33" s="130">
        <f>ROUND(((SUM(BE122:BE143))*I33),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ROUND((SUM(BF122:BF143)),  2)</f>
        <v>0</v>
      </c>
      <c r="G34" s="35"/>
      <c r="H34" s="35"/>
      <c r="I34" s="131">
        <v>0.12</v>
      </c>
      <c r="J34" s="130">
        <f>ROUND(((SUM(BF122:BF143))*I34),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ROUND((SUM(BG122:BG143)),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ROUND((SUM(BH122:BH143)),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ROUND((SUM(BI122:BI143)),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137</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84" t="str">
        <f>E7</f>
        <v>MODERNIZACE KUCHYNĚ A JÍDELNY SPŠE A VOŠ  PLZEŇ,  projekt č. CZ.05.01.01/2022_008/0001816</v>
      </c>
      <c r="F85" s="385"/>
      <c r="G85" s="385"/>
      <c r="H85" s="38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132</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343" t="str">
        <f>E9</f>
        <v>04 - VRN</v>
      </c>
      <c r="F87" s="383"/>
      <c r="G87" s="383"/>
      <c r="H87" s="383"/>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138</v>
      </c>
      <c r="D94" s="151"/>
      <c r="E94" s="151"/>
      <c r="F94" s="151"/>
      <c r="G94" s="151"/>
      <c r="H94" s="151"/>
      <c r="I94" s="151"/>
      <c r="J94" s="152" t="s">
        <v>139</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140</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141</v>
      </c>
    </row>
    <row r="97" spans="1:31" s="9" customFormat="1" ht="24.95" customHeight="1">
      <c r="B97" s="154"/>
      <c r="C97" s="155"/>
      <c r="D97" s="156" t="s">
        <v>4434</v>
      </c>
      <c r="E97" s="157"/>
      <c r="F97" s="157"/>
      <c r="G97" s="157"/>
      <c r="H97" s="157"/>
      <c r="I97" s="157"/>
      <c r="J97" s="158">
        <f>J123</f>
        <v>0</v>
      </c>
      <c r="K97" s="155"/>
      <c r="L97" s="159"/>
    </row>
    <row r="98" spans="1:31" s="10" customFormat="1" ht="19.899999999999999" customHeight="1">
      <c r="B98" s="160"/>
      <c r="C98" s="105"/>
      <c r="D98" s="161" t="s">
        <v>4435</v>
      </c>
      <c r="E98" s="162"/>
      <c r="F98" s="162"/>
      <c r="G98" s="162"/>
      <c r="H98" s="162"/>
      <c r="I98" s="162"/>
      <c r="J98" s="163">
        <f>J124</f>
        <v>0</v>
      </c>
      <c r="K98" s="105"/>
      <c r="L98" s="164"/>
    </row>
    <row r="99" spans="1:31" s="10" customFormat="1" ht="19.899999999999999" customHeight="1">
      <c r="B99" s="160"/>
      <c r="C99" s="105"/>
      <c r="D99" s="161" t="s">
        <v>4436</v>
      </c>
      <c r="E99" s="162"/>
      <c r="F99" s="162"/>
      <c r="G99" s="162"/>
      <c r="H99" s="162"/>
      <c r="I99" s="162"/>
      <c r="J99" s="163">
        <f>J128</f>
        <v>0</v>
      </c>
      <c r="K99" s="105"/>
      <c r="L99" s="164"/>
    </row>
    <row r="100" spans="1:31" s="10" customFormat="1" ht="19.899999999999999" customHeight="1">
      <c r="B100" s="160"/>
      <c r="C100" s="105"/>
      <c r="D100" s="161" t="s">
        <v>4437</v>
      </c>
      <c r="E100" s="162"/>
      <c r="F100" s="162"/>
      <c r="G100" s="162"/>
      <c r="H100" s="162"/>
      <c r="I100" s="162"/>
      <c r="J100" s="163">
        <f>J132</f>
        <v>0</v>
      </c>
      <c r="K100" s="105"/>
      <c r="L100" s="164"/>
    </row>
    <row r="101" spans="1:31" s="10" customFormat="1" ht="19.899999999999999" customHeight="1">
      <c r="B101" s="160"/>
      <c r="C101" s="105"/>
      <c r="D101" s="161" t="s">
        <v>4438</v>
      </c>
      <c r="E101" s="162"/>
      <c r="F101" s="162"/>
      <c r="G101" s="162"/>
      <c r="H101" s="162"/>
      <c r="I101" s="162"/>
      <c r="J101" s="163">
        <f>J135</f>
        <v>0</v>
      </c>
      <c r="K101" s="105"/>
      <c r="L101" s="164"/>
    </row>
    <row r="102" spans="1:31" s="10" customFormat="1" ht="19.899999999999999" customHeight="1">
      <c r="B102" s="160"/>
      <c r="C102" s="105"/>
      <c r="D102" s="161" t="s">
        <v>4439</v>
      </c>
      <c r="E102" s="162"/>
      <c r="F102" s="162"/>
      <c r="G102" s="162"/>
      <c r="H102" s="162"/>
      <c r="I102" s="162"/>
      <c r="J102" s="163">
        <f>J137</f>
        <v>0</v>
      </c>
      <c r="K102" s="105"/>
      <c r="L102" s="164"/>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162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84" t="str">
        <f>E7</f>
        <v>MODERNIZACE KUCHYNĚ A JÍDELNY SPŠE A VOŠ  PLZEŇ,  projekt č. CZ.05.01.01/2022_008/0001816</v>
      </c>
      <c r="F112" s="385"/>
      <c r="G112" s="385"/>
      <c r="H112" s="385"/>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132</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43" t="str">
        <f>E9</f>
        <v>04 - VRN</v>
      </c>
      <c r="F114" s="383"/>
      <c r="G114" s="383"/>
      <c r="H114" s="383"/>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E15</f>
        <v>VOŠ  a SPŠE Plzeň, Částkova 817/58, 326 00 Plzeň</v>
      </c>
      <c r="G118" s="37"/>
      <c r="H118" s="37"/>
      <c r="I118" s="30" t="s">
        <v>32</v>
      </c>
      <c r="J118" s="33" t="str">
        <f>E21</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IF(E18="","",E18)</f>
        <v>Vyplň údaj</v>
      </c>
      <c r="G119" s="37"/>
      <c r="H119" s="37"/>
      <c r="I119" s="30" t="s">
        <v>36</v>
      </c>
      <c r="J119" s="33" t="str">
        <f>E24</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163</v>
      </c>
      <c r="D121" s="168" t="s">
        <v>65</v>
      </c>
      <c r="E121" s="168" t="s">
        <v>61</v>
      </c>
      <c r="F121" s="168" t="s">
        <v>62</v>
      </c>
      <c r="G121" s="168" t="s">
        <v>164</v>
      </c>
      <c r="H121" s="168" t="s">
        <v>165</v>
      </c>
      <c r="I121" s="168" t="s">
        <v>166</v>
      </c>
      <c r="J121" s="169" t="s">
        <v>139</v>
      </c>
      <c r="K121" s="170" t="s">
        <v>167</v>
      </c>
      <c r="L121" s="171"/>
      <c r="M121" s="76" t="s">
        <v>1</v>
      </c>
      <c r="N121" s="77" t="s">
        <v>44</v>
      </c>
      <c r="O121" s="77" t="s">
        <v>168</v>
      </c>
      <c r="P121" s="77" t="s">
        <v>169</v>
      </c>
      <c r="Q121" s="77" t="s">
        <v>170</v>
      </c>
      <c r="R121" s="77" t="s">
        <v>171</v>
      </c>
      <c r="S121" s="77" t="s">
        <v>172</v>
      </c>
      <c r="T121" s="78" t="s">
        <v>173</v>
      </c>
      <c r="U121" s="165"/>
      <c r="V121" s="165"/>
      <c r="W121" s="165"/>
      <c r="X121" s="165"/>
      <c r="Y121" s="165"/>
      <c r="Z121" s="165"/>
      <c r="AA121" s="165"/>
      <c r="AB121" s="165"/>
      <c r="AC121" s="165"/>
      <c r="AD121" s="165"/>
      <c r="AE121" s="165"/>
    </row>
    <row r="122" spans="1:65" s="2" customFormat="1" ht="22.9" customHeight="1">
      <c r="A122" s="35"/>
      <c r="B122" s="36"/>
      <c r="C122" s="83" t="s">
        <v>174</v>
      </c>
      <c r="D122" s="37"/>
      <c r="E122" s="37"/>
      <c r="F122" s="37"/>
      <c r="G122" s="37"/>
      <c r="H122" s="37"/>
      <c r="I122" s="37"/>
      <c r="J122" s="172">
        <f>BK122</f>
        <v>0</v>
      </c>
      <c r="K122" s="37"/>
      <c r="L122" s="40"/>
      <c r="M122" s="79"/>
      <c r="N122" s="173"/>
      <c r="O122" s="80"/>
      <c r="P122" s="174">
        <f>P123</f>
        <v>0</v>
      </c>
      <c r="Q122" s="80"/>
      <c r="R122" s="174">
        <f>R123</f>
        <v>0</v>
      </c>
      <c r="S122" s="80"/>
      <c r="T122" s="175">
        <f>T123</f>
        <v>0</v>
      </c>
      <c r="U122" s="35"/>
      <c r="V122" s="35"/>
      <c r="W122" s="35"/>
      <c r="X122" s="35"/>
      <c r="Y122" s="35"/>
      <c r="Z122" s="35"/>
      <c r="AA122" s="35"/>
      <c r="AB122" s="35"/>
      <c r="AC122" s="35"/>
      <c r="AD122" s="35"/>
      <c r="AE122" s="35"/>
      <c r="AT122" s="18" t="s">
        <v>79</v>
      </c>
      <c r="AU122" s="18" t="s">
        <v>141</v>
      </c>
      <c r="BK122" s="176">
        <f>BK123</f>
        <v>0</v>
      </c>
    </row>
    <row r="123" spans="1:65" s="12" customFormat="1" ht="25.9" customHeight="1">
      <c r="B123" s="177"/>
      <c r="C123" s="178"/>
      <c r="D123" s="179" t="s">
        <v>79</v>
      </c>
      <c r="E123" s="180" t="s">
        <v>129</v>
      </c>
      <c r="F123" s="180" t="s">
        <v>4440</v>
      </c>
      <c r="G123" s="178"/>
      <c r="H123" s="178"/>
      <c r="I123" s="181"/>
      <c r="J123" s="182">
        <f>BK123</f>
        <v>0</v>
      </c>
      <c r="K123" s="178"/>
      <c r="L123" s="183"/>
      <c r="M123" s="184"/>
      <c r="N123" s="185"/>
      <c r="O123" s="185"/>
      <c r="P123" s="186">
        <f>P124+P128+P132+P135+P137</f>
        <v>0</v>
      </c>
      <c r="Q123" s="185"/>
      <c r="R123" s="186">
        <f>R124+R128+R132+R135+R137</f>
        <v>0</v>
      </c>
      <c r="S123" s="185"/>
      <c r="T123" s="187">
        <f>T124+T128+T132+T135+T137</f>
        <v>0</v>
      </c>
      <c r="AR123" s="188" t="s">
        <v>208</v>
      </c>
      <c r="AT123" s="189" t="s">
        <v>79</v>
      </c>
      <c r="AU123" s="189" t="s">
        <v>80</v>
      </c>
      <c r="AY123" s="188" t="s">
        <v>177</v>
      </c>
      <c r="BK123" s="190">
        <f>BK124+BK128+BK132+BK135+BK137</f>
        <v>0</v>
      </c>
    </row>
    <row r="124" spans="1:65" s="12" customFormat="1" ht="22.9" customHeight="1">
      <c r="B124" s="177"/>
      <c r="C124" s="178"/>
      <c r="D124" s="179" t="s">
        <v>79</v>
      </c>
      <c r="E124" s="191" t="s">
        <v>4441</v>
      </c>
      <c r="F124" s="191" t="s">
        <v>4442</v>
      </c>
      <c r="G124" s="178"/>
      <c r="H124" s="178"/>
      <c r="I124" s="181"/>
      <c r="J124" s="192">
        <f>BK124</f>
        <v>0</v>
      </c>
      <c r="K124" s="178"/>
      <c r="L124" s="183"/>
      <c r="M124" s="184"/>
      <c r="N124" s="185"/>
      <c r="O124" s="185"/>
      <c r="P124" s="186">
        <f>SUM(P125:P127)</f>
        <v>0</v>
      </c>
      <c r="Q124" s="185"/>
      <c r="R124" s="186">
        <f>SUM(R125:R127)</f>
        <v>0</v>
      </c>
      <c r="S124" s="185"/>
      <c r="T124" s="187">
        <f>SUM(T125:T127)</f>
        <v>0</v>
      </c>
      <c r="AR124" s="188" t="s">
        <v>208</v>
      </c>
      <c r="AT124" s="189" t="s">
        <v>79</v>
      </c>
      <c r="AU124" s="189" t="s">
        <v>87</v>
      </c>
      <c r="AY124" s="188" t="s">
        <v>177</v>
      </c>
      <c r="BK124" s="190">
        <f>SUM(BK125:BK127)</f>
        <v>0</v>
      </c>
    </row>
    <row r="125" spans="1:65" s="2" customFormat="1" ht="16.5" customHeight="1">
      <c r="A125" s="35"/>
      <c r="B125" s="36"/>
      <c r="C125" s="193" t="s">
        <v>87</v>
      </c>
      <c r="D125" s="193" t="s">
        <v>180</v>
      </c>
      <c r="E125" s="194" t="s">
        <v>4443</v>
      </c>
      <c r="F125" s="195" t="s">
        <v>4442</v>
      </c>
      <c r="G125" s="196" t="s">
        <v>2715</v>
      </c>
      <c r="H125" s="197">
        <v>1</v>
      </c>
      <c r="I125" s="198"/>
      <c r="J125" s="199">
        <f>ROUND(I125*H125,2)</f>
        <v>0</v>
      </c>
      <c r="K125" s="200"/>
      <c r="L125" s="40"/>
      <c r="M125" s="201" t="s">
        <v>1</v>
      </c>
      <c r="N125" s="202" t="s">
        <v>45</v>
      </c>
      <c r="O125" s="72"/>
      <c r="P125" s="203">
        <f>O125*H125</f>
        <v>0</v>
      </c>
      <c r="Q125" s="203">
        <v>0</v>
      </c>
      <c r="R125" s="203">
        <f>Q125*H125</f>
        <v>0</v>
      </c>
      <c r="S125" s="203">
        <v>0</v>
      </c>
      <c r="T125" s="204">
        <f>S125*H125</f>
        <v>0</v>
      </c>
      <c r="U125" s="35"/>
      <c r="V125" s="35"/>
      <c r="W125" s="35"/>
      <c r="X125" s="35"/>
      <c r="Y125" s="35"/>
      <c r="Z125" s="35"/>
      <c r="AA125" s="35"/>
      <c r="AB125" s="35"/>
      <c r="AC125" s="35"/>
      <c r="AD125" s="35"/>
      <c r="AE125" s="35"/>
      <c r="AR125" s="205" t="s">
        <v>4444</v>
      </c>
      <c r="AT125" s="205" t="s">
        <v>180</v>
      </c>
      <c r="AU125" s="205" t="s">
        <v>89</v>
      </c>
      <c r="AY125" s="18" t="s">
        <v>177</v>
      </c>
      <c r="BE125" s="206">
        <f>IF(N125="základní",J125,0)</f>
        <v>0</v>
      </c>
      <c r="BF125" s="206">
        <f>IF(N125="snížená",J125,0)</f>
        <v>0</v>
      </c>
      <c r="BG125" s="206">
        <f>IF(N125="zákl. přenesená",J125,0)</f>
        <v>0</v>
      </c>
      <c r="BH125" s="206">
        <f>IF(N125="sníž. přenesená",J125,0)</f>
        <v>0</v>
      </c>
      <c r="BI125" s="206">
        <f>IF(N125="nulová",J125,0)</f>
        <v>0</v>
      </c>
      <c r="BJ125" s="18" t="s">
        <v>87</v>
      </c>
      <c r="BK125" s="206">
        <f>ROUND(I125*H125,2)</f>
        <v>0</v>
      </c>
      <c r="BL125" s="18" t="s">
        <v>4444</v>
      </c>
      <c r="BM125" s="205" t="s">
        <v>4445</v>
      </c>
    </row>
    <row r="126" spans="1:65" s="2" customFormat="1" ht="16.5" customHeight="1">
      <c r="A126" s="35"/>
      <c r="B126" s="36"/>
      <c r="C126" s="193" t="s">
        <v>89</v>
      </c>
      <c r="D126" s="193" t="s">
        <v>180</v>
      </c>
      <c r="E126" s="194" t="s">
        <v>4446</v>
      </c>
      <c r="F126" s="195" t="s">
        <v>4447</v>
      </c>
      <c r="G126" s="196" t="s">
        <v>2715</v>
      </c>
      <c r="H126" s="197">
        <v>1</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4444</v>
      </c>
      <c r="AT126" s="205" t="s">
        <v>180</v>
      </c>
      <c r="AU126" s="205" t="s">
        <v>89</v>
      </c>
      <c r="AY126" s="18" t="s">
        <v>177</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4444</v>
      </c>
      <c r="BM126" s="205" t="s">
        <v>4448</v>
      </c>
    </row>
    <row r="127" spans="1:65" s="2" customFormat="1" ht="24.2" customHeight="1">
      <c r="A127" s="35"/>
      <c r="B127" s="36"/>
      <c r="C127" s="193" t="s">
        <v>178</v>
      </c>
      <c r="D127" s="193" t="s">
        <v>180</v>
      </c>
      <c r="E127" s="194" t="s">
        <v>4449</v>
      </c>
      <c r="F127" s="195" t="s">
        <v>4450</v>
      </c>
      <c r="G127" s="196" t="s">
        <v>2715</v>
      </c>
      <c r="H127" s="197">
        <v>1</v>
      </c>
      <c r="I127" s="198"/>
      <c r="J127" s="199">
        <f>ROUND(I127*H127,2)</f>
        <v>0</v>
      </c>
      <c r="K127" s="200"/>
      <c r="L127" s="40"/>
      <c r="M127" s="201" t="s">
        <v>1</v>
      </c>
      <c r="N127" s="202" t="s">
        <v>45</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4444</v>
      </c>
      <c r="AT127" s="205" t="s">
        <v>180</v>
      </c>
      <c r="AU127" s="205" t="s">
        <v>89</v>
      </c>
      <c r="AY127" s="18" t="s">
        <v>177</v>
      </c>
      <c r="BE127" s="206">
        <f>IF(N127="základní",J127,0)</f>
        <v>0</v>
      </c>
      <c r="BF127" s="206">
        <f>IF(N127="snížená",J127,0)</f>
        <v>0</v>
      </c>
      <c r="BG127" s="206">
        <f>IF(N127="zákl. přenesená",J127,0)</f>
        <v>0</v>
      </c>
      <c r="BH127" s="206">
        <f>IF(N127="sníž. přenesená",J127,0)</f>
        <v>0</v>
      </c>
      <c r="BI127" s="206">
        <f>IF(N127="nulová",J127,0)</f>
        <v>0</v>
      </c>
      <c r="BJ127" s="18" t="s">
        <v>87</v>
      </c>
      <c r="BK127" s="206">
        <f>ROUND(I127*H127,2)</f>
        <v>0</v>
      </c>
      <c r="BL127" s="18" t="s">
        <v>4444</v>
      </c>
      <c r="BM127" s="205" t="s">
        <v>4451</v>
      </c>
    </row>
    <row r="128" spans="1:65" s="12" customFormat="1" ht="22.9" customHeight="1">
      <c r="B128" s="177"/>
      <c r="C128" s="178"/>
      <c r="D128" s="179" t="s">
        <v>79</v>
      </c>
      <c r="E128" s="191" t="s">
        <v>4452</v>
      </c>
      <c r="F128" s="191" t="s">
        <v>4453</v>
      </c>
      <c r="G128" s="178"/>
      <c r="H128" s="178"/>
      <c r="I128" s="181"/>
      <c r="J128" s="192">
        <f>BK128</f>
        <v>0</v>
      </c>
      <c r="K128" s="178"/>
      <c r="L128" s="183"/>
      <c r="M128" s="184"/>
      <c r="N128" s="185"/>
      <c r="O128" s="185"/>
      <c r="P128" s="186">
        <f>SUM(P129:P131)</f>
        <v>0</v>
      </c>
      <c r="Q128" s="185"/>
      <c r="R128" s="186">
        <f>SUM(R129:R131)</f>
        <v>0</v>
      </c>
      <c r="S128" s="185"/>
      <c r="T128" s="187">
        <f>SUM(T129:T131)</f>
        <v>0</v>
      </c>
      <c r="AR128" s="188" t="s">
        <v>208</v>
      </c>
      <c r="AT128" s="189" t="s">
        <v>79</v>
      </c>
      <c r="AU128" s="189" t="s">
        <v>87</v>
      </c>
      <c r="AY128" s="188" t="s">
        <v>177</v>
      </c>
      <c r="BK128" s="190">
        <f>SUM(BK129:BK131)</f>
        <v>0</v>
      </c>
    </row>
    <row r="129" spans="1:65" s="2" customFormat="1" ht="16.5" customHeight="1">
      <c r="A129" s="35"/>
      <c r="B129" s="36"/>
      <c r="C129" s="193" t="s">
        <v>184</v>
      </c>
      <c r="D129" s="193" t="s">
        <v>180</v>
      </c>
      <c r="E129" s="194" t="s">
        <v>4454</v>
      </c>
      <c r="F129" s="195" t="s">
        <v>4453</v>
      </c>
      <c r="G129" s="196" t="s">
        <v>2715</v>
      </c>
      <c r="H129" s="197">
        <v>1</v>
      </c>
      <c r="I129" s="198"/>
      <c r="J129" s="199">
        <f>ROUND(I129*H129,2)</f>
        <v>0</v>
      </c>
      <c r="K129" s="200"/>
      <c r="L129" s="40"/>
      <c r="M129" s="201" t="s">
        <v>1</v>
      </c>
      <c r="N129" s="202" t="s">
        <v>45</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4444</v>
      </c>
      <c r="AT129" s="205" t="s">
        <v>180</v>
      </c>
      <c r="AU129" s="205" t="s">
        <v>89</v>
      </c>
      <c r="AY129" s="18" t="s">
        <v>177</v>
      </c>
      <c r="BE129" s="206">
        <f>IF(N129="základní",J129,0)</f>
        <v>0</v>
      </c>
      <c r="BF129" s="206">
        <f>IF(N129="snížená",J129,0)</f>
        <v>0</v>
      </c>
      <c r="BG129" s="206">
        <f>IF(N129="zákl. přenesená",J129,0)</f>
        <v>0</v>
      </c>
      <c r="BH129" s="206">
        <f>IF(N129="sníž. přenesená",J129,0)</f>
        <v>0</v>
      </c>
      <c r="BI129" s="206">
        <f>IF(N129="nulová",J129,0)</f>
        <v>0</v>
      </c>
      <c r="BJ129" s="18" t="s">
        <v>87</v>
      </c>
      <c r="BK129" s="206">
        <f>ROUND(I129*H129,2)</f>
        <v>0</v>
      </c>
      <c r="BL129" s="18" t="s">
        <v>4444</v>
      </c>
      <c r="BM129" s="205" t="s">
        <v>4455</v>
      </c>
    </row>
    <row r="130" spans="1:65" s="2" customFormat="1" ht="24.2" customHeight="1">
      <c r="A130" s="35"/>
      <c r="B130" s="36"/>
      <c r="C130" s="193" t="s">
        <v>208</v>
      </c>
      <c r="D130" s="193" t="s">
        <v>180</v>
      </c>
      <c r="E130" s="194" t="s">
        <v>4456</v>
      </c>
      <c r="F130" s="195" t="s">
        <v>4457</v>
      </c>
      <c r="G130" s="196" t="s">
        <v>191</v>
      </c>
      <c r="H130" s="197">
        <v>1</v>
      </c>
      <c r="I130" s="198"/>
      <c r="J130" s="199">
        <f>ROUND(I130*H130,2)</f>
        <v>0</v>
      </c>
      <c r="K130" s="200"/>
      <c r="L130" s="40"/>
      <c r="M130" s="201" t="s">
        <v>1</v>
      </c>
      <c r="N130" s="202" t="s">
        <v>45</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4444</v>
      </c>
      <c r="AT130" s="205" t="s">
        <v>180</v>
      </c>
      <c r="AU130" s="205" t="s">
        <v>89</v>
      </c>
      <c r="AY130" s="18" t="s">
        <v>177</v>
      </c>
      <c r="BE130" s="206">
        <f>IF(N130="základní",J130,0)</f>
        <v>0</v>
      </c>
      <c r="BF130" s="206">
        <f>IF(N130="snížená",J130,0)</f>
        <v>0</v>
      </c>
      <c r="BG130" s="206">
        <f>IF(N130="zákl. přenesená",J130,0)</f>
        <v>0</v>
      </c>
      <c r="BH130" s="206">
        <f>IF(N130="sníž. přenesená",J130,0)</f>
        <v>0</v>
      </c>
      <c r="BI130" s="206">
        <f>IF(N130="nulová",J130,0)</f>
        <v>0</v>
      </c>
      <c r="BJ130" s="18" t="s">
        <v>87</v>
      </c>
      <c r="BK130" s="206">
        <f>ROUND(I130*H130,2)</f>
        <v>0</v>
      </c>
      <c r="BL130" s="18" t="s">
        <v>4444</v>
      </c>
      <c r="BM130" s="205" t="s">
        <v>4458</v>
      </c>
    </row>
    <row r="131" spans="1:65" s="2" customFormat="1" ht="24.2" customHeight="1">
      <c r="A131" s="35"/>
      <c r="B131" s="36"/>
      <c r="C131" s="193" t="s">
        <v>195</v>
      </c>
      <c r="D131" s="193" t="s">
        <v>180</v>
      </c>
      <c r="E131" s="194" t="s">
        <v>4459</v>
      </c>
      <c r="F131" s="195" t="s">
        <v>4460</v>
      </c>
      <c r="G131" s="196" t="s">
        <v>191</v>
      </c>
      <c r="H131" s="197">
        <v>1</v>
      </c>
      <c r="I131" s="198"/>
      <c r="J131" s="199">
        <f>ROUND(I131*H131,2)</f>
        <v>0</v>
      </c>
      <c r="K131" s="200"/>
      <c r="L131" s="40"/>
      <c r="M131" s="201" t="s">
        <v>1</v>
      </c>
      <c r="N131" s="202" t="s">
        <v>45</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4444</v>
      </c>
      <c r="AT131" s="205" t="s">
        <v>180</v>
      </c>
      <c r="AU131" s="205" t="s">
        <v>89</v>
      </c>
      <c r="AY131" s="18" t="s">
        <v>177</v>
      </c>
      <c r="BE131" s="206">
        <f>IF(N131="základní",J131,0)</f>
        <v>0</v>
      </c>
      <c r="BF131" s="206">
        <f>IF(N131="snížená",J131,0)</f>
        <v>0</v>
      </c>
      <c r="BG131" s="206">
        <f>IF(N131="zákl. přenesená",J131,0)</f>
        <v>0</v>
      </c>
      <c r="BH131" s="206">
        <f>IF(N131="sníž. přenesená",J131,0)</f>
        <v>0</v>
      </c>
      <c r="BI131" s="206">
        <f>IF(N131="nulová",J131,0)</f>
        <v>0</v>
      </c>
      <c r="BJ131" s="18" t="s">
        <v>87</v>
      </c>
      <c r="BK131" s="206">
        <f>ROUND(I131*H131,2)</f>
        <v>0</v>
      </c>
      <c r="BL131" s="18" t="s">
        <v>4444</v>
      </c>
      <c r="BM131" s="205" t="s">
        <v>4461</v>
      </c>
    </row>
    <row r="132" spans="1:65" s="12" customFormat="1" ht="22.9" customHeight="1">
      <c r="B132" s="177"/>
      <c r="C132" s="178"/>
      <c r="D132" s="179" t="s">
        <v>79</v>
      </c>
      <c r="E132" s="191" t="s">
        <v>4462</v>
      </c>
      <c r="F132" s="191" t="s">
        <v>4463</v>
      </c>
      <c r="G132" s="178"/>
      <c r="H132" s="178"/>
      <c r="I132" s="181"/>
      <c r="J132" s="192">
        <f>BK132</f>
        <v>0</v>
      </c>
      <c r="K132" s="178"/>
      <c r="L132" s="183"/>
      <c r="M132" s="184"/>
      <c r="N132" s="185"/>
      <c r="O132" s="185"/>
      <c r="P132" s="186">
        <f>SUM(P133:P134)</f>
        <v>0</v>
      </c>
      <c r="Q132" s="185"/>
      <c r="R132" s="186">
        <f>SUM(R133:R134)</f>
        <v>0</v>
      </c>
      <c r="S132" s="185"/>
      <c r="T132" s="187">
        <f>SUM(T133:T134)</f>
        <v>0</v>
      </c>
      <c r="AR132" s="188" t="s">
        <v>208</v>
      </c>
      <c r="AT132" s="189" t="s">
        <v>79</v>
      </c>
      <c r="AU132" s="189" t="s">
        <v>87</v>
      </c>
      <c r="AY132" s="188" t="s">
        <v>177</v>
      </c>
      <c r="BK132" s="190">
        <f>SUM(BK133:BK134)</f>
        <v>0</v>
      </c>
    </row>
    <row r="133" spans="1:65" s="2" customFormat="1" ht="16.5" customHeight="1">
      <c r="A133" s="35"/>
      <c r="B133" s="36"/>
      <c r="C133" s="193" t="s">
        <v>215</v>
      </c>
      <c r="D133" s="193" t="s">
        <v>180</v>
      </c>
      <c r="E133" s="194" t="s">
        <v>4464</v>
      </c>
      <c r="F133" s="195" t="s">
        <v>4465</v>
      </c>
      <c r="G133" s="196" t="s">
        <v>2076</v>
      </c>
      <c r="H133" s="197">
        <v>1</v>
      </c>
      <c r="I133" s="198"/>
      <c r="J133" s="199">
        <f>ROUND(I133*H133,2)</f>
        <v>0</v>
      </c>
      <c r="K133" s="200"/>
      <c r="L133" s="40"/>
      <c r="M133" s="201" t="s">
        <v>1</v>
      </c>
      <c r="N133" s="202" t="s">
        <v>45</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4444</v>
      </c>
      <c r="AT133" s="205" t="s">
        <v>180</v>
      </c>
      <c r="AU133" s="205" t="s">
        <v>89</v>
      </c>
      <c r="AY133" s="18" t="s">
        <v>177</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4444</v>
      </c>
      <c r="BM133" s="205" t="s">
        <v>4466</v>
      </c>
    </row>
    <row r="134" spans="1:65" s="2" customFormat="1" ht="24.2" customHeight="1">
      <c r="A134" s="35"/>
      <c r="B134" s="36"/>
      <c r="C134" s="193" t="s">
        <v>219</v>
      </c>
      <c r="D134" s="193" t="s">
        <v>180</v>
      </c>
      <c r="E134" s="194" t="s">
        <v>4467</v>
      </c>
      <c r="F134" s="195" t="s">
        <v>4468</v>
      </c>
      <c r="G134" s="196" t="s">
        <v>2076</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4444</v>
      </c>
      <c r="AT134" s="205" t="s">
        <v>180</v>
      </c>
      <c r="AU134" s="205" t="s">
        <v>89</v>
      </c>
      <c r="AY134" s="18" t="s">
        <v>177</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4444</v>
      </c>
      <c r="BM134" s="205" t="s">
        <v>4469</v>
      </c>
    </row>
    <row r="135" spans="1:65" s="12" customFormat="1" ht="22.9" customHeight="1">
      <c r="B135" s="177"/>
      <c r="C135" s="178"/>
      <c r="D135" s="179" t="s">
        <v>79</v>
      </c>
      <c r="E135" s="191" t="s">
        <v>4470</v>
      </c>
      <c r="F135" s="191" t="s">
        <v>4471</v>
      </c>
      <c r="G135" s="178"/>
      <c r="H135" s="178"/>
      <c r="I135" s="181"/>
      <c r="J135" s="192">
        <f>BK135</f>
        <v>0</v>
      </c>
      <c r="K135" s="178"/>
      <c r="L135" s="183"/>
      <c r="M135" s="184"/>
      <c r="N135" s="185"/>
      <c r="O135" s="185"/>
      <c r="P135" s="186">
        <f>P136</f>
        <v>0</v>
      </c>
      <c r="Q135" s="185"/>
      <c r="R135" s="186">
        <f>R136</f>
        <v>0</v>
      </c>
      <c r="S135" s="185"/>
      <c r="T135" s="187">
        <f>T136</f>
        <v>0</v>
      </c>
      <c r="AR135" s="188" t="s">
        <v>208</v>
      </c>
      <c r="AT135" s="189" t="s">
        <v>79</v>
      </c>
      <c r="AU135" s="189" t="s">
        <v>87</v>
      </c>
      <c r="AY135" s="188" t="s">
        <v>177</v>
      </c>
      <c r="BK135" s="190">
        <f>BK136</f>
        <v>0</v>
      </c>
    </row>
    <row r="136" spans="1:65" s="2" customFormat="1" ht="16.5" customHeight="1">
      <c r="A136" s="35"/>
      <c r="B136" s="36"/>
      <c r="C136" s="193" t="s">
        <v>225</v>
      </c>
      <c r="D136" s="193" t="s">
        <v>180</v>
      </c>
      <c r="E136" s="194" t="s">
        <v>4472</v>
      </c>
      <c r="F136" s="195" t="s">
        <v>4473</v>
      </c>
      <c r="G136" s="196" t="s">
        <v>2076</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4444</v>
      </c>
      <c r="AT136" s="205" t="s">
        <v>180</v>
      </c>
      <c r="AU136" s="205" t="s">
        <v>89</v>
      </c>
      <c r="AY136" s="18" t="s">
        <v>177</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4444</v>
      </c>
      <c r="BM136" s="205" t="s">
        <v>4474</v>
      </c>
    </row>
    <row r="137" spans="1:65" s="12" customFormat="1" ht="22.9" customHeight="1">
      <c r="B137" s="177"/>
      <c r="C137" s="178"/>
      <c r="D137" s="179" t="s">
        <v>79</v>
      </c>
      <c r="E137" s="191" t="s">
        <v>4475</v>
      </c>
      <c r="F137" s="191" t="s">
        <v>3314</v>
      </c>
      <c r="G137" s="178"/>
      <c r="H137" s="178"/>
      <c r="I137" s="181"/>
      <c r="J137" s="192">
        <f>BK137</f>
        <v>0</v>
      </c>
      <c r="K137" s="178"/>
      <c r="L137" s="183"/>
      <c r="M137" s="184"/>
      <c r="N137" s="185"/>
      <c r="O137" s="185"/>
      <c r="P137" s="186">
        <f>SUM(P138:P143)</f>
        <v>0</v>
      </c>
      <c r="Q137" s="185"/>
      <c r="R137" s="186">
        <f>SUM(R138:R143)</f>
        <v>0</v>
      </c>
      <c r="S137" s="185"/>
      <c r="T137" s="187">
        <f>SUM(T138:T143)</f>
        <v>0</v>
      </c>
      <c r="AR137" s="188" t="s">
        <v>208</v>
      </c>
      <c r="AT137" s="189" t="s">
        <v>79</v>
      </c>
      <c r="AU137" s="189" t="s">
        <v>87</v>
      </c>
      <c r="AY137" s="188" t="s">
        <v>177</v>
      </c>
      <c r="BK137" s="190">
        <f>SUM(BK138:BK143)</f>
        <v>0</v>
      </c>
    </row>
    <row r="138" spans="1:65" s="2" customFormat="1" ht="24.2" customHeight="1">
      <c r="A138" s="35"/>
      <c r="B138" s="36"/>
      <c r="C138" s="193" t="s">
        <v>229</v>
      </c>
      <c r="D138" s="193" t="s">
        <v>180</v>
      </c>
      <c r="E138" s="194" t="s">
        <v>4476</v>
      </c>
      <c r="F138" s="195" t="s">
        <v>4477</v>
      </c>
      <c r="G138" s="196" t="s">
        <v>2076</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4444</v>
      </c>
      <c r="AT138" s="205" t="s">
        <v>180</v>
      </c>
      <c r="AU138" s="205" t="s">
        <v>89</v>
      </c>
      <c r="AY138" s="18" t="s">
        <v>177</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4444</v>
      </c>
      <c r="BM138" s="205" t="s">
        <v>4478</v>
      </c>
    </row>
    <row r="139" spans="1:65" s="15" customFormat="1" ht="33.75">
      <c r="B139" s="230"/>
      <c r="C139" s="231"/>
      <c r="D139" s="209" t="s">
        <v>186</v>
      </c>
      <c r="E139" s="232" t="s">
        <v>1</v>
      </c>
      <c r="F139" s="233" t="s">
        <v>4479</v>
      </c>
      <c r="G139" s="231"/>
      <c r="H139" s="232" t="s">
        <v>1</v>
      </c>
      <c r="I139" s="234"/>
      <c r="J139" s="231"/>
      <c r="K139" s="231"/>
      <c r="L139" s="235"/>
      <c r="M139" s="236"/>
      <c r="N139" s="237"/>
      <c r="O139" s="237"/>
      <c r="P139" s="237"/>
      <c r="Q139" s="237"/>
      <c r="R139" s="237"/>
      <c r="S139" s="237"/>
      <c r="T139" s="238"/>
      <c r="AT139" s="239" t="s">
        <v>186</v>
      </c>
      <c r="AU139" s="239" t="s">
        <v>89</v>
      </c>
      <c r="AV139" s="15" t="s">
        <v>87</v>
      </c>
      <c r="AW139" s="15" t="s">
        <v>35</v>
      </c>
      <c r="AX139" s="15" t="s">
        <v>80</v>
      </c>
      <c r="AY139" s="239" t="s">
        <v>177</v>
      </c>
    </row>
    <row r="140" spans="1:65" s="15" customFormat="1" ht="33.75">
      <c r="B140" s="230"/>
      <c r="C140" s="231"/>
      <c r="D140" s="209" t="s">
        <v>186</v>
      </c>
      <c r="E140" s="232" t="s">
        <v>1</v>
      </c>
      <c r="F140" s="233" t="s">
        <v>4480</v>
      </c>
      <c r="G140" s="231"/>
      <c r="H140" s="232" t="s">
        <v>1</v>
      </c>
      <c r="I140" s="234"/>
      <c r="J140" s="231"/>
      <c r="K140" s="231"/>
      <c r="L140" s="235"/>
      <c r="M140" s="236"/>
      <c r="N140" s="237"/>
      <c r="O140" s="237"/>
      <c r="P140" s="237"/>
      <c r="Q140" s="237"/>
      <c r="R140" s="237"/>
      <c r="S140" s="237"/>
      <c r="T140" s="238"/>
      <c r="AT140" s="239" t="s">
        <v>186</v>
      </c>
      <c r="AU140" s="239" t="s">
        <v>89</v>
      </c>
      <c r="AV140" s="15" t="s">
        <v>87</v>
      </c>
      <c r="AW140" s="15" t="s">
        <v>35</v>
      </c>
      <c r="AX140" s="15" t="s">
        <v>80</v>
      </c>
      <c r="AY140" s="239" t="s">
        <v>177</v>
      </c>
    </row>
    <row r="141" spans="1:65" s="15" customFormat="1" ht="33.75">
      <c r="B141" s="230"/>
      <c r="C141" s="231"/>
      <c r="D141" s="209" t="s">
        <v>186</v>
      </c>
      <c r="E141" s="232" t="s">
        <v>1</v>
      </c>
      <c r="F141" s="233" t="s">
        <v>4481</v>
      </c>
      <c r="G141" s="231"/>
      <c r="H141" s="232" t="s">
        <v>1</v>
      </c>
      <c r="I141" s="234"/>
      <c r="J141" s="231"/>
      <c r="K141" s="231"/>
      <c r="L141" s="235"/>
      <c r="M141" s="236"/>
      <c r="N141" s="237"/>
      <c r="O141" s="237"/>
      <c r="P141" s="237"/>
      <c r="Q141" s="237"/>
      <c r="R141" s="237"/>
      <c r="S141" s="237"/>
      <c r="T141" s="238"/>
      <c r="AT141" s="239" t="s">
        <v>186</v>
      </c>
      <c r="AU141" s="239" t="s">
        <v>89</v>
      </c>
      <c r="AV141" s="15" t="s">
        <v>87</v>
      </c>
      <c r="AW141" s="15" t="s">
        <v>35</v>
      </c>
      <c r="AX141" s="15" t="s">
        <v>80</v>
      </c>
      <c r="AY141" s="239" t="s">
        <v>177</v>
      </c>
    </row>
    <row r="142" spans="1:65" s="15" customFormat="1" ht="22.5">
      <c r="B142" s="230"/>
      <c r="C142" s="231"/>
      <c r="D142" s="209" t="s">
        <v>186</v>
      </c>
      <c r="E142" s="232" t="s">
        <v>1</v>
      </c>
      <c r="F142" s="233" t="s">
        <v>4482</v>
      </c>
      <c r="G142" s="231"/>
      <c r="H142" s="232" t="s">
        <v>1</v>
      </c>
      <c r="I142" s="234"/>
      <c r="J142" s="231"/>
      <c r="K142" s="231"/>
      <c r="L142" s="235"/>
      <c r="M142" s="236"/>
      <c r="N142" s="237"/>
      <c r="O142" s="237"/>
      <c r="P142" s="237"/>
      <c r="Q142" s="237"/>
      <c r="R142" s="237"/>
      <c r="S142" s="237"/>
      <c r="T142" s="238"/>
      <c r="AT142" s="239" t="s">
        <v>186</v>
      </c>
      <c r="AU142" s="239" t="s">
        <v>89</v>
      </c>
      <c r="AV142" s="15" t="s">
        <v>87</v>
      </c>
      <c r="AW142" s="15" t="s">
        <v>35</v>
      </c>
      <c r="AX142" s="15" t="s">
        <v>80</v>
      </c>
      <c r="AY142" s="239" t="s">
        <v>177</v>
      </c>
    </row>
    <row r="143" spans="1:65" s="13" customFormat="1">
      <c r="B143" s="207"/>
      <c r="C143" s="208"/>
      <c r="D143" s="209" t="s">
        <v>186</v>
      </c>
      <c r="E143" s="210" t="s">
        <v>1</v>
      </c>
      <c r="F143" s="211" t="s">
        <v>87</v>
      </c>
      <c r="G143" s="208"/>
      <c r="H143" s="212">
        <v>1</v>
      </c>
      <c r="I143" s="213"/>
      <c r="J143" s="208"/>
      <c r="K143" s="208"/>
      <c r="L143" s="214"/>
      <c r="M143" s="270"/>
      <c r="N143" s="271"/>
      <c r="O143" s="271"/>
      <c r="P143" s="271"/>
      <c r="Q143" s="271"/>
      <c r="R143" s="271"/>
      <c r="S143" s="271"/>
      <c r="T143" s="272"/>
      <c r="AT143" s="218" t="s">
        <v>186</v>
      </c>
      <c r="AU143" s="218" t="s">
        <v>89</v>
      </c>
      <c r="AV143" s="13" t="s">
        <v>89</v>
      </c>
      <c r="AW143" s="13" t="s">
        <v>35</v>
      </c>
      <c r="AX143" s="13" t="s">
        <v>87</v>
      </c>
      <c r="AY143" s="218" t="s">
        <v>177</v>
      </c>
    </row>
    <row r="144" spans="1:65" s="2" customFormat="1" ht="6.95" customHeight="1">
      <c r="A144" s="35"/>
      <c r="B144" s="55"/>
      <c r="C144" s="56"/>
      <c r="D144" s="56"/>
      <c r="E144" s="56"/>
      <c r="F144" s="56"/>
      <c r="G144" s="56"/>
      <c r="H144" s="56"/>
      <c r="I144" s="56"/>
      <c r="J144" s="56"/>
      <c r="K144" s="56"/>
      <c r="L144" s="40"/>
      <c r="M144" s="35"/>
      <c r="O144" s="35"/>
      <c r="P144" s="35"/>
      <c r="Q144" s="35"/>
      <c r="R144" s="35"/>
      <c r="S144" s="35"/>
      <c r="T144" s="35"/>
      <c r="U144" s="35"/>
      <c r="V144" s="35"/>
      <c r="W144" s="35"/>
      <c r="X144" s="35"/>
      <c r="Y144" s="35"/>
      <c r="Z144" s="35"/>
      <c r="AA144" s="35"/>
      <c r="AB144" s="35"/>
      <c r="AC144" s="35"/>
      <c r="AD144" s="35"/>
      <c r="AE144" s="35"/>
    </row>
  </sheetData>
  <sheetProtection algorithmName="SHA-512" hashValue="hGL98nV+b17qMrQlXxWymrsZjkopg7Uu43dcRAgwxo7FR9Db5bXayfACRbnSV0is4mD6lOrIc7gS3QnyQ0wTgA==" saltValue="vDPhxYRoiebV0LRHvLLWstPSw1HOznY46EbEbgOQR6bEKfJcKOhKPTB4WLcyPU1TjRNildUxwQwODkwciJesLw==" spinCount="100000" sheet="1" objects="1" scenarios="1" formatColumns="0" formatRows="0" autoFilter="0"/>
  <autoFilter ref="C121:K143" xr:uid="{00000000-0009-0000-0000-00000C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26</vt:i4>
      </vt:variant>
    </vt:vector>
  </HeadingPairs>
  <TitlesOfParts>
    <vt:vector size="40" baseType="lpstr">
      <vt:lpstr>Rekapitulace stavby</vt:lpstr>
      <vt:lpstr>VS01 - Střecha  jídelna ,...</vt:lpstr>
      <vt:lpstr>VS02 - Střecha kuchyně </vt:lpstr>
      <vt:lpstr>KJ01 - Stavebně konstrukč...</vt:lpstr>
      <vt:lpstr>KJ02 - Zdravotně technick...</vt:lpstr>
      <vt:lpstr>KJ03 - Zdravotně technick...</vt:lpstr>
      <vt:lpstr>KJ04 - Vytápění</vt:lpstr>
      <vt:lpstr>KJ05 - Elektroinstalace</vt:lpstr>
      <vt:lpstr>KJ06 - Vzduchotechnika</vt:lpstr>
      <vt:lpstr>KJ07 - Měření a regulace</vt:lpstr>
      <vt:lpstr>KJ08 - Slaboproudá elektr...</vt:lpstr>
      <vt:lpstr>03 - Technologické vybave...</vt:lpstr>
      <vt:lpstr>03-1 pol.rozpočet</vt:lpstr>
      <vt:lpstr>04 - VRN</vt:lpstr>
      <vt:lpstr>'03 - Technologické vybave...'!Názvy_tisku</vt:lpstr>
      <vt:lpstr>'04 - VRN'!Názvy_tisku</vt:lpstr>
      <vt:lpstr>'KJ01 - Stavebně konstrukč...'!Názvy_tisku</vt:lpstr>
      <vt:lpstr>'KJ02 - Zdravotně technick...'!Názvy_tisku</vt:lpstr>
      <vt:lpstr>'KJ03 - Zdravotně technick...'!Názvy_tisku</vt:lpstr>
      <vt:lpstr>'KJ04 - Vytápění'!Názvy_tisku</vt:lpstr>
      <vt:lpstr>'KJ05 - Elektroinstalace'!Názvy_tisku</vt:lpstr>
      <vt:lpstr>'KJ06 - Vzduchotechnika'!Názvy_tisku</vt:lpstr>
      <vt:lpstr>'KJ07 - Měření a regulace'!Názvy_tisku</vt:lpstr>
      <vt:lpstr>'KJ08 - Slaboproudá elektr...'!Názvy_tisku</vt:lpstr>
      <vt:lpstr>'Rekapitulace stavby'!Názvy_tisku</vt:lpstr>
      <vt:lpstr>'VS01 - Střecha  jídelna ,...'!Názvy_tisku</vt:lpstr>
      <vt:lpstr>'VS02 - Střecha kuchyně '!Názvy_tisku</vt:lpstr>
      <vt:lpstr>'03 - Technologické vybave...'!Oblast_tisku</vt:lpstr>
      <vt:lpstr>'04 - VRN'!Oblast_tisku</vt:lpstr>
      <vt:lpstr>'KJ01 - Stavebně konstrukč...'!Oblast_tisku</vt:lpstr>
      <vt:lpstr>'KJ02 - Zdravotně technick...'!Oblast_tisku</vt:lpstr>
      <vt:lpstr>'KJ03 - Zdravotně technick...'!Oblast_tisku</vt:lpstr>
      <vt:lpstr>'KJ04 - Vytápění'!Oblast_tisku</vt:lpstr>
      <vt:lpstr>'KJ05 - Elektroinstalace'!Oblast_tisku</vt:lpstr>
      <vt:lpstr>'KJ06 - Vzduchotechnika'!Oblast_tisku</vt:lpstr>
      <vt:lpstr>'KJ07 - Měření a regulace'!Oblast_tisku</vt:lpstr>
      <vt:lpstr>'KJ08 - Slaboproudá elektr...'!Oblast_tisku</vt:lpstr>
      <vt:lpstr>'Rekapitulace stavby'!Oblast_tisku</vt:lpstr>
      <vt:lpstr>'VS01 - Střecha  jídelna ,...'!Oblast_tisku</vt:lpstr>
      <vt:lpstr>'VS02 - Střecha kuchyně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Baxová Štěpánka</dc:creator>
  <cp:lastModifiedBy>Baxová Štěpánka</cp:lastModifiedBy>
  <cp:lastPrinted>2024-09-19T08:55:37Z</cp:lastPrinted>
  <dcterms:created xsi:type="dcterms:W3CDTF">2024-09-19T08:37:31Z</dcterms:created>
  <dcterms:modified xsi:type="dcterms:W3CDTF">2024-09-19T08:59:29Z</dcterms:modified>
</cp:coreProperties>
</file>