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susicky\Documents\SUSPK\Domažlice\PROVOZNÍ STŔEDISKO DOMAŽLICE\Rodné listy veřejných zakázek\2024\Oprava propustku 184-001P Prapořiště\"/>
    </mc:Choice>
  </mc:AlternateContent>
  <bookViews>
    <workbookView xWindow="0" yWindow="0" windowWidth="28770" windowHeight="12060" activeTab="1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Komunikace'!$C$125:$K$233</definedName>
    <definedName name="_xlnm.Print_Titles" localSheetId="0">'Rekapitulace stavby'!$92:$92</definedName>
    <definedName name="_xlnm.Print_Titles" localSheetId="1">'SO 101 - Komunikace'!$125:$125</definedName>
    <definedName name="_xlnm.Print_Area" localSheetId="0">'Rekapitulace stavby'!$D$4:$AO$76,'Rekapitulace stavby'!$C$82:$AQ$96</definedName>
    <definedName name="_xlnm.Print_Area" localSheetId="1">'SO 101 - Komunikace'!$C$113:$J$233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T223" i="2"/>
  <c r="R224" i="2"/>
  <c r="R223" i="2"/>
  <c r="P224" i="2"/>
  <c r="P223" i="2"/>
  <c r="BI220" i="2"/>
  <c r="BH220" i="2"/>
  <c r="BG220" i="2"/>
  <c r="BF220" i="2"/>
  <c r="T220" i="2"/>
  <c r="T219" i="2"/>
  <c r="R220" i="2"/>
  <c r="R219" i="2" s="1"/>
  <c r="P220" i="2"/>
  <c r="P219" i="2" s="1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2" i="2"/>
  <c r="F120" i="2"/>
  <c r="E118" i="2"/>
  <c r="F91" i="2"/>
  <c r="F89" i="2"/>
  <c r="E87" i="2"/>
  <c r="J24" i="2"/>
  <c r="E24" i="2"/>
  <c r="J92" i="2"/>
  <c r="J23" i="2"/>
  <c r="J21" i="2"/>
  <c r="E21" i="2"/>
  <c r="J122" i="2" s="1"/>
  <c r="J20" i="2"/>
  <c r="J18" i="2"/>
  <c r="E18" i="2"/>
  <c r="F123" i="2"/>
  <c r="J17" i="2"/>
  <c r="J12" i="2"/>
  <c r="J120" i="2"/>
  <c r="E7" i="2"/>
  <c r="E116" i="2" s="1"/>
  <c r="L90" i="1"/>
  <c r="AM90" i="1"/>
  <c r="AM89" i="1"/>
  <c r="L89" i="1"/>
  <c r="AM87" i="1"/>
  <c r="L87" i="1"/>
  <c r="L85" i="1"/>
  <c r="L84" i="1"/>
  <c r="J208" i="2"/>
  <c r="J196" i="2"/>
  <c r="BK187" i="2"/>
  <c r="J135" i="2"/>
  <c r="J210" i="2"/>
  <c r="J174" i="2"/>
  <c r="J161" i="2"/>
  <c r="BK132" i="2"/>
  <c r="J224" i="2"/>
  <c r="J213" i="2"/>
  <c r="BK194" i="2"/>
  <c r="BK161" i="2"/>
  <c r="J138" i="2"/>
  <c r="BK215" i="2"/>
  <c r="J182" i="2"/>
  <c r="BK155" i="2"/>
  <c r="J132" i="2"/>
  <c r="BK210" i="2"/>
  <c r="J194" i="2"/>
  <c r="BK174" i="2"/>
  <c r="BK228" i="2"/>
  <c r="J199" i="2"/>
  <c r="J177" i="2"/>
  <c r="BK170" i="2"/>
  <c r="J148" i="2"/>
  <c r="BK129" i="2"/>
  <c r="BK217" i="2"/>
  <c r="BK208" i="2"/>
  <c r="J184" i="2"/>
  <c r="J155" i="2"/>
  <c r="AS94" i="1"/>
  <c r="J187" i="2"/>
  <c r="BK180" i="2"/>
  <c r="J158" i="2"/>
  <c r="BK144" i="2"/>
  <c r="J228" i="2"/>
  <c r="J205" i="2"/>
  <c r="BK189" i="2"/>
  <c r="BK138" i="2"/>
  <c r="BK213" i="2"/>
  <c r="BK202" i="2"/>
  <c r="J180" i="2"/>
  <c r="J167" i="2"/>
  <c r="J144" i="2"/>
  <c r="BK220" i="2"/>
  <c r="J217" i="2"/>
  <c r="BK196" i="2"/>
  <c r="BK164" i="2"/>
  <c r="BK151" i="2"/>
  <c r="J231" i="2"/>
  <c r="J189" i="2"/>
  <c r="BK177" i="2"/>
  <c r="J151" i="2"/>
  <c r="BK141" i="2"/>
  <c r="J129" i="2"/>
  <c r="BK231" i="2"/>
  <c r="J202" i="2"/>
  <c r="BK192" i="2"/>
  <c r="BK167" i="2"/>
  <c r="BK205" i="2"/>
  <c r="J192" i="2"/>
  <c r="J164" i="2"/>
  <c r="BK158" i="2"/>
  <c r="BK224" i="2"/>
  <c r="J220" i="2"/>
  <c r="BK199" i="2"/>
  <c r="BK182" i="2"/>
  <c r="J141" i="2"/>
  <c r="BK135" i="2"/>
  <c r="J215" i="2"/>
  <c r="BK184" i="2"/>
  <c r="J170" i="2"/>
  <c r="BK148" i="2"/>
  <c r="R128" i="2" l="1"/>
  <c r="T147" i="2"/>
  <c r="T154" i="2"/>
  <c r="T173" i="2"/>
  <c r="T207" i="2"/>
  <c r="T128" i="2"/>
  <c r="R147" i="2"/>
  <c r="R154" i="2"/>
  <c r="P173" i="2"/>
  <c r="P207" i="2"/>
  <c r="R227" i="2"/>
  <c r="R222" i="2"/>
  <c r="P128" i="2"/>
  <c r="P147" i="2"/>
  <c r="P154" i="2"/>
  <c r="R173" i="2"/>
  <c r="R207" i="2"/>
  <c r="BK227" i="2"/>
  <c r="J227" i="2"/>
  <c r="J106" i="2"/>
  <c r="P227" i="2"/>
  <c r="P222" i="2"/>
  <c r="BK128" i="2"/>
  <c r="J128" i="2"/>
  <c r="J98" i="2"/>
  <c r="BK147" i="2"/>
  <c r="J147" i="2"/>
  <c r="J99" i="2"/>
  <c r="BK154" i="2"/>
  <c r="J154" i="2"/>
  <c r="J100" i="2" s="1"/>
  <c r="BK173" i="2"/>
  <c r="J173" i="2" s="1"/>
  <c r="J101" i="2" s="1"/>
  <c r="BK207" i="2"/>
  <c r="J207" i="2"/>
  <c r="J102" i="2"/>
  <c r="T227" i="2"/>
  <c r="T222" i="2"/>
  <c r="BK223" i="2"/>
  <c r="J223" i="2"/>
  <c r="J105" i="2"/>
  <c r="BK219" i="2"/>
  <c r="J219" i="2"/>
  <c r="J103" i="2"/>
  <c r="E85" i="2"/>
  <c r="F92" i="2"/>
  <c r="BE161" i="2"/>
  <c r="BE174" i="2"/>
  <c r="BE231" i="2"/>
  <c r="J89" i="2"/>
  <c r="J123" i="2"/>
  <c r="BE129" i="2"/>
  <c r="BE155" i="2"/>
  <c r="BE170" i="2"/>
  <c r="BE184" i="2"/>
  <c r="BE187" i="2"/>
  <c r="BE189" i="2"/>
  <c r="BE192" i="2"/>
  <c r="BE194" i="2"/>
  <c r="BE199" i="2"/>
  <c r="BE202" i="2"/>
  <c r="BE205" i="2"/>
  <c r="BE215" i="2"/>
  <c r="BE217" i="2"/>
  <c r="BE220" i="2"/>
  <c r="BE228" i="2"/>
  <c r="J91" i="2"/>
  <c r="BE132" i="2"/>
  <c r="BE144" i="2"/>
  <c r="BE148" i="2"/>
  <c r="BE164" i="2"/>
  <c r="BE182" i="2"/>
  <c r="BE196" i="2"/>
  <c r="BE208" i="2"/>
  <c r="BE213" i="2"/>
  <c r="BE224" i="2"/>
  <c r="BE135" i="2"/>
  <c r="BE138" i="2"/>
  <c r="BE141" i="2"/>
  <c r="BE151" i="2"/>
  <c r="BE158" i="2"/>
  <c r="BE167" i="2"/>
  <c r="BE177" i="2"/>
  <c r="BE180" i="2"/>
  <c r="BE210" i="2"/>
  <c r="J34" i="2"/>
  <c r="AW95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AY94" i="1" s="1"/>
  <c r="T127" i="2" l="1"/>
  <c r="T126" i="2"/>
  <c r="P127" i="2"/>
  <c r="P126" i="2"/>
  <c r="AU95" i="1"/>
  <c r="R127" i="2"/>
  <c r="R126" i="2"/>
  <c r="BK127" i="2"/>
  <c r="BK222" i="2"/>
  <c r="J222" i="2"/>
  <c r="J104" i="2"/>
  <c r="AU94" i="1"/>
  <c r="AW94" i="1"/>
  <c r="AK30" i="1" s="1"/>
  <c r="AX94" i="1"/>
  <c r="J33" i="2"/>
  <c r="AV95" i="1" s="1"/>
  <c r="AT95" i="1" s="1"/>
  <c r="W32" i="1"/>
  <c r="F33" i="2"/>
  <c r="AZ95" i="1"/>
  <c r="AZ94" i="1"/>
  <c r="AV94" i="1" s="1"/>
  <c r="AK29" i="1" s="1"/>
  <c r="BK126" i="2" l="1"/>
  <c r="J126" i="2" s="1"/>
  <c r="J96" i="2" s="1"/>
  <c r="J127" i="2"/>
  <c r="J97" i="2"/>
  <c r="J30" i="2"/>
  <c r="AG95" i="1"/>
  <c r="AG94" i="1"/>
  <c r="AK26" i="1"/>
  <c r="AK35" i="1" s="1"/>
  <c r="W29" i="1"/>
  <c r="AT94" i="1"/>
  <c r="AN94" i="1" s="1"/>
  <c r="J39" i="2" l="1"/>
  <c r="AN95" i="1"/>
</calcChain>
</file>

<file path=xl/sharedStrings.xml><?xml version="1.0" encoding="utf-8"?>
<sst xmlns="http://schemas.openxmlformats.org/spreadsheetml/2006/main" count="1192" uniqueCount="334">
  <si>
    <t>Export Komplet</t>
  </si>
  <si>
    <t/>
  </si>
  <si>
    <t>2.0</t>
  </si>
  <si>
    <t>False</t>
  </si>
  <si>
    <t>{bc99c9d9-7cc6-4b59-b21e-e3b28b96182b}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</si>
  <si>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</si>
  <si>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</si>
  <si>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</si>
  <si>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</si>
  <si>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</si>
  <si>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</si>
  <si>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</si>
  <si>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</si>
  <si>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</si>
  <si>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</si>
  <si>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</si>
  <si>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</si>
  <si>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</si>
  <si>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</si>
  <si>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</si>
  <si>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Prapořiště</t>
  </si>
  <si>
    <t>Datum:</t>
  </si>
  <si>
    <t>4. 4. 2024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</si>
  <si>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</si>
  <si>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</si>
  <si>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</si>
  <si>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</si>
  <si>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</si>
  <si>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</si>
  <si>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</si>
  <si>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</si>
  <si>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</si>
  <si>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</si>
  <si>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</si>
  <si>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</si>
  <si>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</si>
  <si>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</si>
  <si>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</si>
  <si>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</si>
  <si>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</si>
  <si>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</si>
  <si>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</si>
  <si>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</si>
  <si>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</si>
  <si>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</si>
  <si>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</si>
  <si>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</si>
  <si>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</si>
  <si>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</si>
  <si>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</si>
  <si>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</si>
  <si>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</si>
  <si>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</si>
  <si>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</si>
  <si>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</si>
  <si>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</si>
  <si>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</si>
  <si>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</si>
  <si>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</si>
  <si>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</si>
  <si>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</si>
  <si>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</si>
  <si>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</si>
  <si>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</si>
  <si>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</si>
  <si>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</si>
  <si>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</si>
  <si>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</si>
  <si>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</si>
  <si>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</si>
  <si>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</si>
  <si>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</si>
  <si>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</si>
  <si>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</si>
  <si>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</si>
  <si>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</si>
  <si>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</si>
  <si>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</si>
  <si>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</si>
  <si>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</si>
  <si>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</si>
  <si>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</si>
  <si>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</si>
  <si>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</si>
  <si>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</si>
  <si>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{cd05fd8d-ca3f-48d1-a474-d7c2f08e3be3}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</si>
  <si>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</si>
  <si>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</si>
  <si>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</si>
  <si>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</si>
  <si>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</si>
  <si>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</si>
  <si>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</si>
  <si>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</si>
  <si>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</si>
  <si>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</si>
  <si>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</si>
  <si>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</si>
  <si>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</si>
  <si>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</si>
  <si>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</si>
  <si>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</si>
  <si>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</si>
  <si>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</si>
  <si>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</si>
  <si>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</si>
  <si>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</si>
  <si>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</si>
  <si>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</si>
  <si>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</si>
  <si>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</si>
  <si>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</si>
  <si>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</si>
  <si>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</si>
  <si>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</si>
  <si>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</si>
  <si>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</si>
  <si>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</si>
  <si>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</si>
  <si>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</si>
  <si>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</si>
  <si>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</si>
  <si>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</si>
  <si>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113107325</t>
  </si>
  <si>
    <t>Odstranění podkladu z kameniva drceného tl přes 400 do 500 mm strojně pl do 50 m2</t>
  </si>
  <si>
    <t>m2</t>
  </si>
  <si>
    <t>4</t>
  </si>
  <si>
    <t>1739464296</t>
  </si>
  <si>
    <t>PP</t>
  </si>
  <si>
    <t>Odstranění podkladů nebo krytů strojně plochy jednotlivě do 50 m2 s přemístěním hmot na skládku na vzdálenost do 3 m nebo s naložením na dopravní prostředek z kameniva hrubého drceného, o tl. vrstvy přes 400 do 500 mm</t>
  </si>
  <si>
    <t>VV</t>
  </si>
  <si>
    <t>6,50*23,00</t>
  </si>
  <si>
    <t>113154123</t>
  </si>
  <si>
    <t>Frézování živičného krytu tl 50 mm pruh š přes 0,5 do 1 m pl do 500 m2 bez překážek v trase</t>
  </si>
  <si>
    <t>-1305688963</t>
  </si>
  <si>
    <t>Frézování živičného podkladu nebo krytu s naložením na dopravní prostředek plochy do 500 m2 bez překážek v trase pruhu šířky přes 0,5 m do 1 m, tloušťky vrstvy 50 mm</t>
  </si>
  <si>
    <t>6,50*25,00</t>
  </si>
  <si>
    <t>3</t>
  </si>
  <si>
    <t>113154124</t>
  </si>
  <si>
    <t>Frézování živičného krytu tl 100 mm pruh š přes 0,5 do 1 m pl do 500 m2 bez překážek v trase</t>
  </si>
  <si>
    <t>-1182070761</t>
  </si>
  <si>
    <t>Frézování živičného podkladu nebo krytu s naložením na dopravní prostředek plochy do 500 m2 bez překážek v trase pruhu šířky přes 0,5 m do 1 m, tloušťky vrstvy 100 mm</t>
  </si>
  <si>
    <t>129951113</t>
  </si>
  <si>
    <t>Bourání zdiva kamenného v odkopávkách nebo prokopávkách na MC strojně</t>
  </si>
  <si>
    <t>m3</t>
  </si>
  <si>
    <t>18615152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</si>
  <si>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</si>
  <si>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"stávající propustek + čela" 9,00*4*1,00*0,50+2*3,00</t>
  </si>
  <si>
    <t>5</t>
  </si>
  <si>
    <t>175112101</t>
  </si>
  <si>
    <t>Obsypání potrubí při překopech inženýrských sítí ručně objem do 10 m3</t>
  </si>
  <si>
    <t>1831942383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</si>
  <si>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</si>
  <si>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9,00*0,60*1,00</t>
  </si>
  <si>
    <t>6</t>
  </si>
  <si>
    <t>M</t>
  </si>
  <si>
    <t>58344197</t>
  </si>
  <si>
    <t>štěrkodrť frakce 0/63</t>
  </si>
  <si>
    <t>t</t>
  </si>
  <si>
    <t>8</t>
  </si>
  <si>
    <t>1163372871</t>
  </si>
  <si>
    <t>5,4*2 'Přepočtené koeficientem množství</t>
  </si>
  <si>
    <t>Vodorovné konstrukce</t>
  </si>
  <si>
    <t>7</t>
  </si>
  <si>
    <t>451541111</t>
  </si>
  <si>
    <t>Lože pod potrubí otevřený výkop ze štěrkodrtě</t>
  </si>
  <si>
    <t>2120474305</t>
  </si>
  <si>
    <t>Lože pod potrubí, stoky a drobné objekty v otevřeném výkopu ze štěrkodrtě 0-63 mm</t>
  </si>
  <si>
    <t>9,00*1,00*0,10</t>
  </si>
  <si>
    <t>452312161</t>
  </si>
  <si>
    <t>Sedlové lože z betonu prostého bez zvýšených nároků na prostředí tř. C 25/30 otevřený výkop</t>
  </si>
  <si>
    <t>1009037783</t>
  </si>
  <si>
    <t>Podkladní a zajišťovací konstrukce z betonu prostého v otevřeném výkopu bez zvýšených nároků na prostředí sedlové lože pod potrubí z betonu tř. C 25/30</t>
  </si>
  <si>
    <t>9,00*1,00*0,20</t>
  </si>
  <si>
    <t>Komunikace pozemní</t>
  </si>
  <si>
    <t>9</t>
  </si>
  <si>
    <t>564861111</t>
  </si>
  <si>
    <t>Podklad ze štěrkodrtě ŠD plochy přes 100 m2 tl 200 mm</t>
  </si>
  <si>
    <t>1343326598</t>
  </si>
  <si>
    <t>Podklad ze štěrkodrti ŠD s rozprostřením a zhutněním plochy přes 100 m2, po zhutnění tl. 200 mm</t>
  </si>
  <si>
    <t>10</t>
  </si>
  <si>
    <t>567132115</t>
  </si>
  <si>
    <t>Podklad ze směsi stmelené cementem SC C 8/10 (KSC I) tl 200 mm</t>
  </si>
  <si>
    <t>1469894410</t>
  </si>
  <si>
    <t>Podklad ze směsi stmelené cementem SC bez dilatačních spár, s rozprostřením a zhutněním SC C 8/10 (KSC I), po zhutnění tl. 200 mm</t>
  </si>
  <si>
    <t>11</t>
  </si>
  <si>
    <t>565176121</t>
  </si>
  <si>
    <t>Asfaltový beton vrstva podkladní ACP 22 (obalované kamenivo OKH) tl 100 mm š přes 3 m</t>
  </si>
  <si>
    <t>1811953993</t>
  </si>
  <si>
    <t>Asfaltový beton vrstva podkladní ACP 22 (obalované kamenivo hrubozrnné - OKH) s rozprostřením a zhutněním v pruhu šířky přes 3 m, po zhutnění tl. 100 mm</t>
  </si>
  <si>
    <t>569951133</t>
  </si>
  <si>
    <t>Zpevnění krajnic asfaltovým recyklátem tl 150 mm</t>
  </si>
  <si>
    <t>1484765579</t>
  </si>
  <si>
    <t>Zpevnění krajnic nebo komunikací pro pěší s rozprostřením a zhutněním, po zhutnění asfaltovým recyklátem tl. 150 mm</t>
  </si>
  <si>
    <t>0,50*25,00*2</t>
  </si>
  <si>
    <t>13</t>
  </si>
  <si>
    <t>573231108</t>
  </si>
  <si>
    <t>Postřik živičný spojovací ze silniční emulze v množství 0,50 kg/m2</t>
  </si>
  <si>
    <t>1986719972</t>
  </si>
  <si>
    <t>Postřik spojovací PS bez posypu kamenivem ze silniční emulze, v množství 0,50 kg/m2</t>
  </si>
  <si>
    <t>6,50*25,00+6,50*23,00</t>
  </si>
  <si>
    <t>14</t>
  </si>
  <si>
    <t>577144121</t>
  </si>
  <si>
    <t>Asfaltový beton vrstva obrusná ACO 11+ (ABS) tř. I tl 50 mm š přes 3 m z nemodifikovaného asfaltu</t>
  </si>
  <si>
    <t>952491804</t>
  </si>
  <si>
    <t>Asfaltový beton vrstva obrusná ACO 11 (ABS) s rozprostřením a se zhutněním z nemodifikovaného asfaltu v pruhu šířky přes 3 m tř. I (ACO 11+), po zhutnění tl. 50 mm</t>
  </si>
  <si>
    <t>Ostatní konstrukce a práce, bourání</t>
  </si>
  <si>
    <t>15</t>
  </si>
  <si>
    <t>915211112</t>
  </si>
  <si>
    <t>Vodorovné dopravní značení dělící čáry souvislé š 125 mm retroreflexní bílý plast</t>
  </si>
  <si>
    <t>m</t>
  </si>
  <si>
    <t>-835721747</t>
  </si>
  <si>
    <t>Vodorovné dopravní značení stříkaným plastem dělící čára šířky 125 mm souvislá bílá retroreflexní</t>
  </si>
  <si>
    <t>25,00*2</t>
  </si>
  <si>
    <t>16</t>
  </si>
  <si>
    <t>915611111</t>
  </si>
  <si>
    <t>Předznačení vodorovného liniového značení</t>
  </si>
  <si>
    <t>2058571210</t>
  </si>
  <si>
    <t>Předznačení pro vodorovné značení stříkané barvou nebo prováděné z nátěrových hmot liniové dělicí čáry, vodicí proužky</t>
  </si>
  <si>
    <t>17</t>
  </si>
  <si>
    <t>919122132</t>
  </si>
  <si>
    <t>Těsnění spár zálivkou za tepla pro komůrky š 20 mm hl 40 mm s těsnicím profilem</t>
  </si>
  <si>
    <t>-1697004023</t>
  </si>
  <si>
    <t>Utěsnění dilatačních spár zálivkou za tepla v cementobetonovém nebo živičném krytu včetně adhezního nátěru s těsnicím profilem pod zálivkou, pro komůrky šířky 20 mm, hloubky 40 mm</t>
  </si>
  <si>
    <t>18</t>
  </si>
  <si>
    <t>919441221</t>
  </si>
  <si>
    <t>Čelo propustku z lomového kamene pro propustek z trub DN 600 až 800</t>
  </si>
  <si>
    <t>kus</t>
  </si>
  <si>
    <t>-1626100722</t>
  </si>
  <si>
    <t>Čelo propustku včetně římsy ze zdiva z lomového kamene, pro propustek z trub DN 600 až 800 mm</t>
  </si>
  <si>
    <t>19</t>
  </si>
  <si>
    <t>919535559</t>
  </si>
  <si>
    <t>Obetonování trubního propustku betonem prostým tř. C 25/30</t>
  </si>
  <si>
    <t>-694867543</t>
  </si>
  <si>
    <t>Obetonování trubního propustku betonem prostým bez zvýšených nároků na prostředí tř. C 25/30</t>
  </si>
  <si>
    <t>9,00*1,00*0,80</t>
  </si>
  <si>
    <t>20</t>
  </si>
  <si>
    <t>919551115</t>
  </si>
  <si>
    <t>Zřízení propustku z trub plastových PE rýhovaných se spojkami nebo s hrdlem DN 700 mm</t>
  </si>
  <si>
    <t>-2070200609</t>
  </si>
  <si>
    <t>Zřízení propustku z trub plastových polyetylenových rýhovaných se spojkami nebo s hrdlem DN 700 mm</t>
  </si>
  <si>
    <t>28614471</t>
  </si>
  <si>
    <t>trubka kanalizační PP korugovaná pro velké průměry DN 700x6000mm SN10</t>
  </si>
  <si>
    <t>1785773033</t>
  </si>
  <si>
    <t>9*1,015 'Přepočtené koeficientem množství</t>
  </si>
  <si>
    <t>22</t>
  </si>
  <si>
    <t>919731121</t>
  </si>
  <si>
    <t>Zarovnání styčné plochy podkladu nebo krytu živičného tl do 50 mm</t>
  </si>
  <si>
    <t>-1324041208</t>
  </si>
  <si>
    <t>Zarovnání styčné plochy podkladu nebo krytu podél vybourané části komunikace nebo zpevněné plochy živičné tl. do 50 mm</t>
  </si>
  <si>
    <t>23</t>
  </si>
  <si>
    <t>919735111</t>
  </si>
  <si>
    <t>Řezání stávajícího živičného krytu hl do 50 mm</t>
  </si>
  <si>
    <t>-807614827</t>
  </si>
  <si>
    <t>Řezání stávajícího živičného krytu nebo podkladu hloubky do 50 mm</t>
  </si>
  <si>
    <t>24</t>
  </si>
  <si>
    <t>938902203</t>
  </si>
  <si>
    <t>Čištění příkopů ručně š dna do 400 mm objem nánosu přes 0,30 do 0,50 m3/m</t>
  </si>
  <si>
    <t>1232169184</t>
  </si>
  <si>
    <t>Čištění příkopů komunikací s odstraněním travnatého porostu nebo nánosu s naložením na dopravní prostředek nebo s přemístěním na hromady na vzdálenost do 20 m ručně při šířce dna do 400 mm a objemu nánosu přes 0,30 do 0,50 m3/m</t>
  </si>
  <si>
    <t>10,00*2</t>
  </si>
  <si>
    <t>25</t>
  </si>
  <si>
    <t>938909311</t>
  </si>
  <si>
    <t>Čištění vozovek metením strojně podkladu nebo krytu betonového nebo živičného</t>
  </si>
  <si>
    <t>1509144134</t>
  </si>
  <si>
    <t>Čištění vozovek metením bláta, prachu nebo hlinitého nánosu s odklizením na hromady na vzdálenost do 20 m nebo naložením na dopravní prostředek strojně povrchu podkladu nebo krytu betonového nebo živičného</t>
  </si>
  <si>
    <t>26</t>
  </si>
  <si>
    <t>938909612</t>
  </si>
  <si>
    <t>Odstranění nánosu na krajnicích tl do 200 mm</t>
  </si>
  <si>
    <t>-767543799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</si>
  <si>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</si>
  <si>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27</t>
  </si>
  <si>
    <t>977213615</t>
  </si>
  <si>
    <t>Řezání betonových, železobetonových nebo kameninových trub kruhových ve výkopu šikmý řez DN 600</t>
  </si>
  <si>
    <t>-1518370721</t>
  </si>
  <si>
    <t>Řezání trub betonových, železobetonových nebo kameninových ve výkopu kruhových šikmý řez DN 600</t>
  </si>
  <si>
    <t>997</t>
  </si>
  <si>
    <t>Přesun sutě</t>
  </si>
  <si>
    <t>28</t>
  </si>
  <si>
    <t>997002511</t>
  </si>
  <si>
    <t>Vodorovné přemístění suti a vybouraných hmot bez naložení ale se složením a urovnáním do 1 km</t>
  </si>
  <si>
    <t>572168440</t>
  </si>
  <si>
    <t>Vodorovné přemístění suti a vybouraných hmot bez naložení, se složením a hrubým urovnáním na vzdálenost do 1 km</t>
  </si>
  <si>
    <t>29</t>
  </si>
  <si>
    <t>997002519</t>
  </si>
  <si>
    <t>Příplatek ZKD 1 km přemístění suti a vybouraných hmot</t>
  </si>
  <si>
    <t>682569060</t>
  </si>
  <si>
    <t>Vodorovné přemístění suti a vybouraných hmot bez naložení, se složením a hrubým urovnáním Příplatek k ceně za každý další započatý 1 km přes 1 km</t>
  </si>
  <si>
    <t>179,788*15 'Přepočtené koeficientem množství</t>
  </si>
  <si>
    <t>30</t>
  </si>
  <si>
    <t>997002611</t>
  </si>
  <si>
    <t>Nakládání suti a vybouraných hmot</t>
  </si>
  <si>
    <t>-757633893</t>
  </si>
  <si>
    <t>Nakládání suti a vybouraných hmot na dopravní prostředek pro vodorovné přemístění</t>
  </si>
  <si>
    <t>31</t>
  </si>
  <si>
    <t>997221645</t>
  </si>
  <si>
    <t>Poplatek za uložení na skládce (skládkovné) odpadu asfaltového bez dehtu kód odpadu 17 03 02</t>
  </si>
  <si>
    <t>1991325020</t>
  </si>
  <si>
    <t>Poplatek za uložení stavebního odpadu na skládce (skládkovné) asfaltového bez obsahu dehtu zatříděného do Katalogu odpadů pod kódem 17 03 02</t>
  </si>
  <si>
    <t>32</t>
  </si>
  <si>
    <t>997221655</t>
  </si>
  <si>
    <t>Poplatek za uložení na skládce (skládkovné) zeminy a kamení kód odpadu 17 05 04</t>
  </si>
  <si>
    <t>-857781047</t>
  </si>
  <si>
    <t>Poplatek za uložení stavebního odpadu na skládce (skládkovné) zeminy a kamení zatříděného do Katalogu odpadů pod kódem 17 05 04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</si>
  <si>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</si>
  <si>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</si>
  <si>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</si>
  <si>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</si>
  <si>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</si>
  <si>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-1173812991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</si>
  <si>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</si>
  <si>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</si>
  <si>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</si>
  <si>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</si>
  <si>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</si>
  <si>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34</t>
  </si>
  <si>
    <t>011503000</t>
  </si>
  <si>
    <t>Stavební průzkum bez rozlišení</t>
  </si>
  <si>
    <t>kpl.</t>
  </si>
  <si>
    <t>1024</t>
  </si>
  <si>
    <t>2016298452</t>
  </si>
  <si>
    <t>"vytýčení inženýrských sítí" 1,00</t>
  </si>
  <si>
    <t>VRN7</t>
  </si>
  <si>
    <t>Provozní vlivy</t>
  </si>
  <si>
    <t>35</t>
  </si>
  <si>
    <t>072103001</t>
  </si>
  <si>
    <t>Projednání DIO a zajištění DIR komunikace II. a III. třídy</t>
  </si>
  <si>
    <t>-1813543908</t>
  </si>
  <si>
    <t>"úplná uzavírka po dobu výstavby" 1,00</t>
  </si>
  <si>
    <t>36</t>
  </si>
  <si>
    <t>072103011</t>
  </si>
  <si>
    <t>Zajištění DIO komunikace II. a III. třídy - jednoduché el. vedení</t>
  </si>
  <si>
    <t>927025153</t>
  </si>
  <si>
    <t>Oprava havarijního stavu propustku 184-001P Prapořiště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</si>
</sst>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2" workbookViewId="0">
      <selection activeCell="AE11" sqref="AE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8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8"/>
      <c r="BE5" s="180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85" t="s">
        <v>333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8"/>
      <c r="BE6" s="181"/>
      <c r="BS6" s="15" t="s">
        <v>6</v>
      </c>
    </row>
    <row r="7" spans="1:74" s="1" customFormat="1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81"/>
      <c r="BS7" s="15" t="s">
        <v>6</v>
      </c>
    </row>
    <row r="8" spans="1:74" s="1" customFormat="1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81"/>
      <c r="BS8" s="15" t="s">
        <v>6</v>
      </c>
    </row>
    <row r="9" spans="1:74" s="1" customFormat="1" ht="14.45" customHeight="1">
      <c r="B9" s="18"/>
      <c r="AR9" s="18"/>
      <c r="BE9" s="181"/>
      <c r="BS9" s="15" t="s">
        <v>6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181"/>
      <c r="BS10" s="15" t="s">
        <v>6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28</v>
      </c>
      <c r="AR11" s="18"/>
      <c r="BE11" s="181"/>
      <c r="BS11" s="15" t="s">
        <v>6</v>
      </c>
    </row>
    <row r="12" spans="1:74" s="1" customFormat="1" ht="6.95" customHeight="1">
      <c r="B12" s="18"/>
      <c r="AR12" s="18"/>
      <c r="BE12" s="181"/>
      <c r="BS12" s="15" t="s">
        <v>6</v>
      </c>
    </row>
    <row r="13" spans="1:74" s="1" customFormat="1" ht="12" customHeight="1">
      <c r="B13" s="18"/>
      <c r="D13" s="25" t="s">
        <v>29</v>
      </c>
      <c r="AK13" s="25" t="s">
        <v>24</v>
      </c>
      <c r="AN13" s="27" t="s">
        <v>30</v>
      </c>
      <c r="AR13" s="18"/>
      <c r="BE13" s="181"/>
      <c r="BS13" s="15" t="s">
        <v>6</v>
      </c>
    </row>
    <row r="14" spans="1:74" ht="12.75">
      <c r="B14" s="18"/>
      <c r="E14" s="186" t="s">
        <v>30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5" t="s">
        <v>27</v>
      </c>
      <c r="AN14" s="27" t="s">
        <v>30</v>
      </c>
      <c r="AR14" s="18"/>
      <c r="BE14" s="181"/>
      <c r="BS14" s="15" t="s">
        <v>6</v>
      </c>
    </row>
    <row r="15" spans="1:74" s="1" customFormat="1" ht="6.95" customHeight="1">
      <c r="B15" s="18"/>
      <c r="AR15" s="18"/>
      <c r="BE15" s="181"/>
      <c r="BS15" s="15" t="s">
        <v>3</v>
      </c>
    </row>
    <row r="16" spans="1:74" s="1" customFormat="1" ht="12" customHeight="1">
      <c r="B16" s="18"/>
      <c r="D16" s="25" t="s">
        <v>31</v>
      </c>
      <c r="AK16" s="25" t="s">
        <v>24</v>
      </c>
      <c r="AN16" s="23" t="s">
        <v>1</v>
      </c>
      <c r="AR16" s="18"/>
      <c r="BE16" s="181"/>
      <c r="BS16" s="15" t="s">
        <v>3</v>
      </c>
    </row>
    <row r="17" spans="1:71" s="1" customFormat="1" ht="18.399999999999999" customHeight="1">
      <c r="B17" s="18"/>
      <c r="E17" s="23" t="s">
        <v>32</v>
      </c>
      <c r="AK17" s="25" t="s">
        <v>27</v>
      </c>
      <c r="AN17" s="23" t="s">
        <v>1</v>
      </c>
      <c r="AR17" s="18"/>
      <c r="BE17" s="181"/>
      <c r="BS17" s="15" t="s">
        <v>3</v>
      </c>
    </row>
    <row r="18" spans="1:71" s="1" customFormat="1" ht="6.95" customHeight="1">
      <c r="B18" s="18"/>
      <c r="AR18" s="18"/>
      <c r="BE18" s="181"/>
      <c r="BS18" s="15" t="s">
        <v>6</v>
      </c>
    </row>
    <row r="19" spans="1:71" s="1" customFormat="1" ht="12" customHeight="1">
      <c r="B19" s="18"/>
      <c r="D19" s="25" t="s">
        <v>33</v>
      </c>
      <c r="AK19" s="25" t="s">
        <v>24</v>
      </c>
      <c r="AN19" s="23" t="s">
        <v>1</v>
      </c>
      <c r="AR19" s="18"/>
      <c r="BE19" s="181"/>
      <c r="BS19" s="15" t="s">
        <v>6</v>
      </c>
    </row>
    <row r="20" spans="1:71" s="1" customFormat="1" ht="18.399999999999999" customHeight="1">
      <c r="B20" s="18"/>
      <c r="E20" s="23" t="s">
        <v>32</v>
      </c>
      <c r="AK20" s="25" t="s">
        <v>27</v>
      </c>
      <c r="AN20" s="23" t="s">
        <v>1</v>
      </c>
      <c r="AR20" s="18"/>
      <c r="BE20" s="181"/>
      <c r="BS20" s="15" t="s">
        <v>34</v>
      </c>
    </row>
    <row r="21" spans="1:71" s="1" customFormat="1" ht="6.95" customHeight="1">
      <c r="B21" s="18"/>
      <c r="AR21" s="18"/>
      <c r="BE21" s="181"/>
    </row>
    <row r="22" spans="1:71" s="1" customFormat="1" ht="12" customHeight="1">
      <c r="B22" s="18"/>
      <c r="D22" s="25" t="s">
        <v>35</v>
      </c>
      <c r="AR22" s="18"/>
      <c r="BE22" s="181"/>
    </row>
    <row r="23" spans="1:71" s="1" customFormat="1" ht="16.5" customHeight="1">
      <c r="B23" s="18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8"/>
      <c r="BE23" s="181"/>
    </row>
    <row r="24" spans="1:71" s="1" customFormat="1" ht="6.95" customHeight="1">
      <c r="B24" s="18"/>
      <c r="AR24" s="18"/>
      <c r="BE24" s="181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1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P26" s="30"/>
      <c r="AQ26" s="30"/>
      <c r="AR26" s="31"/>
      <c r="BE26" s="181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1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1" t="s">
        <v>37</v>
      </c>
      <c r="M28" s="191"/>
      <c r="N28" s="191"/>
      <c r="O28" s="191"/>
      <c r="P28" s="191"/>
      <c r="Q28" s="30"/>
      <c r="R28" s="30"/>
      <c r="S28" s="30"/>
      <c r="T28" s="30"/>
      <c r="U28" s="30"/>
      <c r="V28" s="30"/>
      <c r="W28" s="191" t="s">
        <v>38</v>
      </c>
      <c r="X28" s="191"/>
      <c r="Y28" s="191"/>
      <c r="Z28" s="191"/>
      <c r="AA28" s="191"/>
      <c r="AB28" s="191"/>
      <c r="AC28" s="191"/>
      <c r="AD28" s="191"/>
      <c r="AE28" s="191"/>
      <c r="AF28" s="30"/>
      <c r="AG28" s="30"/>
      <c r="AH28" s="30"/>
      <c r="AI28" s="30"/>
      <c r="AJ28" s="30"/>
      <c r="AK28" s="191" t="s">
        <v>39</v>
      </c>
      <c r="AL28" s="191"/>
      <c r="AM28" s="191"/>
      <c r="AN28" s="191"/>
      <c r="AO28" s="191"/>
      <c r="AP28" s="30"/>
      <c r="AQ28" s="30"/>
      <c r="AR28" s="31"/>
      <c r="BE28" s="181"/>
    </row>
    <row r="29" spans="1:71" s="3" customFormat="1" ht="14.45" customHeight="1">
      <c r="B29" s="35"/>
      <c r="D29" s="25" t="s">
        <v>40</v>
      </c>
      <c r="F29" s="25" t="s">
        <v>41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5"/>
      <c r="BE29" s="182"/>
    </row>
    <row r="30" spans="1:71" s="3" customFormat="1" ht="14.45" customHeight="1">
      <c r="B30" s="35"/>
      <c r="F30" s="25" t="s">
        <v>42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5"/>
      <c r="BE30" s="182"/>
    </row>
    <row r="31" spans="1:71" s="3" customFormat="1" ht="14.45" hidden="1" customHeight="1">
      <c r="B31" s="35"/>
      <c r="F31" s="25" t="s">
        <v>43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E31" s="182"/>
    </row>
    <row r="32" spans="1:71" s="3" customFormat="1" ht="14.45" hidden="1" customHeight="1">
      <c r="B32" s="35"/>
      <c r="F32" s="25" t="s">
        <v>44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E32" s="182"/>
    </row>
    <row r="33" spans="1:57" s="3" customFormat="1" ht="14.45" hidden="1" customHeight="1">
      <c r="B33" s="35"/>
      <c r="F33" s="25" t="s">
        <v>45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E33" s="182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1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5" t="s">
        <v>48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51</v>
      </c>
      <c r="AI60" s="33"/>
      <c r="AJ60" s="33"/>
      <c r="AK60" s="33"/>
      <c r="AL60" s="33"/>
      <c r="AM60" s="43" t="s">
        <v>52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51</v>
      </c>
      <c r="AI75" s="33"/>
      <c r="AJ75" s="33"/>
      <c r="AK75" s="33"/>
      <c r="AL75" s="33"/>
      <c r="AM75" s="43" t="s">
        <v>52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2024</v>
      </c>
      <c r="AR84" s="49"/>
    </row>
    <row r="85" spans="1:91" s="5" customFormat="1" ht="36.950000000000003" customHeight="1">
      <c r="B85" s="50"/>
      <c r="C85" s="51" t="s">
        <v>16</v>
      </c>
      <c r="L85" s="199" t="str">
        <f>K6</f>
        <v>Oprava havarijního stavu propustku 184-001P Prapořiště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Prapořiště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21</v>
      </c>
      <c r="AJ87" s="30"/>
      <c r="AK87" s="30"/>
      <c r="AL87" s="30"/>
      <c r="AM87" s="201" t="str">
        <f>IF(AN8= "","",AN8)</f>
        <v>4. 4. 2024</v>
      </c>
      <c r="AN87" s="201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Správa a údržba silnic Plzeňského kraje, p.o.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31</v>
      </c>
      <c r="AJ89" s="30"/>
      <c r="AK89" s="30"/>
      <c r="AL89" s="30"/>
      <c r="AM89" s="202" t="str">
        <f>IF(E17="","",E17)</f>
        <v xml:space="preserve"> </v>
      </c>
      <c r="AN89" s="203"/>
      <c r="AO89" s="203"/>
      <c r="AP89" s="203"/>
      <c r="AQ89" s="30"/>
      <c r="AR89" s="31"/>
      <c r="AS89" s="204" t="s">
        <v>56</v>
      </c>
      <c r="AT89" s="205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29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33</v>
      </c>
      <c r="AJ90" s="30"/>
      <c r="AK90" s="30"/>
      <c r="AL90" s="30"/>
      <c r="AM90" s="202" t="str">
        <f>IF(E20="","",E20)</f>
        <v xml:space="preserve"> </v>
      </c>
      <c r="AN90" s="203"/>
      <c r="AO90" s="203"/>
      <c r="AP90" s="203"/>
      <c r="AQ90" s="30"/>
      <c r="AR90" s="31"/>
      <c r="AS90" s="206"/>
      <c r="AT90" s="207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6"/>
      <c r="AT91" s="207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8" t="s">
        <v>57</v>
      </c>
      <c r="D92" s="209"/>
      <c r="E92" s="209"/>
      <c r="F92" s="209"/>
      <c r="G92" s="209"/>
      <c r="H92" s="58"/>
      <c r="I92" s="210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59</v>
      </c>
      <c r="AH92" s="209"/>
      <c r="AI92" s="209"/>
      <c r="AJ92" s="209"/>
      <c r="AK92" s="209"/>
      <c r="AL92" s="209"/>
      <c r="AM92" s="209"/>
      <c r="AN92" s="210" t="s">
        <v>60</v>
      </c>
      <c r="AO92" s="209"/>
      <c r="AP92" s="212"/>
      <c r="AQ92" s="59" t="s">
        <v>61</v>
      </c>
      <c r="AR92" s="31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7" customFormat="1" ht="16.5" customHeight="1">
      <c r="A95" s="77" t="s">
        <v>80</v>
      </c>
      <c r="B95" s="78"/>
      <c r="C95" s="79"/>
      <c r="D95" s="215" t="s">
        <v>81</v>
      </c>
      <c r="E95" s="215"/>
      <c r="F95" s="215"/>
      <c r="G95" s="215"/>
      <c r="H95" s="215"/>
      <c r="I95" s="80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'SO 101 - Komunikace'!J30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1" t="s">
        <v>83</v>
      </c>
      <c r="AR95" s="78"/>
      <c r="AS95" s="82">
        <v>0</v>
      </c>
      <c r="AT95" s="83">
        <f>ROUND(SUM(AV95:AW95),2)</f>
        <v>0</v>
      </c>
      <c r="AU95" s="84">
        <f>'SO 101 - Komunikace'!P126</f>
        <v>0</v>
      </c>
      <c r="AV95" s="83">
        <f>'SO 101 - Komunikace'!J33</f>
        <v>0</v>
      </c>
      <c r="AW95" s="83">
        <f>'SO 101 - Komunikace'!J34</f>
        <v>0</v>
      </c>
      <c r="AX95" s="83">
        <f>'SO 101 - Komunikace'!J35</f>
        <v>0</v>
      </c>
      <c r="AY95" s="83">
        <f>'SO 101 - Komunikace'!J36</f>
        <v>0</v>
      </c>
      <c r="AZ95" s="83">
        <f>'SO 101 - Komunikace'!F33</f>
        <v>0</v>
      </c>
      <c r="BA95" s="83">
        <f>'SO 101 - Komunikace'!F34</f>
        <v>0</v>
      </c>
      <c r="BB95" s="83">
        <f>'SO 101 - Komunikace'!F35</f>
        <v>0</v>
      </c>
      <c r="BC95" s="83">
        <f>'SO 101 - Komunikace'!F36</f>
        <v>0</v>
      </c>
      <c r="BD95" s="85">
        <f>'SO 101 - Komunikace'!F37</f>
        <v>0</v>
      </c>
      <c r="BT95" s="86" t="s">
        <v>84</v>
      </c>
      <c r="BV95" s="86" t="s">
        <v>78</v>
      </c>
      <c r="BW95" s="86" t="s">
        <v>85</v>
      </c>
      <c r="BX95" s="86" t="s">
        <v>4</v>
      </c>
      <c r="CL95" s="86" t="s">
        <v>1</v>
      </c>
      <c r="CM95" s="86" t="s">
        <v>86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tabSelected="1" workbookViewId="0">
      <selection activeCell="V125" sqref="V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85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hidden="1" customHeight="1">
      <c r="B4" s="18"/>
      <c r="D4" s="19" t="s">
        <v>87</v>
      </c>
      <c r="L4" s="18"/>
      <c r="M4" s="87" t="s">
        <v>10</v>
      </c>
      <c r="AT4" s="15" t="s">
        <v>3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19" t="str">
        <f>'Rekapitulace stavby'!K6</f>
        <v>Oprava havarijního stavu propustku 184-001P Prapořiště</v>
      </c>
      <c r="F7" s="220"/>
      <c r="G7" s="220"/>
      <c r="H7" s="220"/>
      <c r="L7" s="18"/>
    </row>
    <row r="8" spans="1:46" s="2" customFormat="1" ht="12" hidden="1" customHeight="1">
      <c r="A8" s="30"/>
      <c r="B8" s="31"/>
      <c r="C8" s="30"/>
      <c r="D8" s="25" t="s">
        <v>88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9" t="s">
        <v>89</v>
      </c>
      <c r="F9" s="221"/>
      <c r="G9" s="221"/>
      <c r="H9" s="221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17</v>
      </c>
      <c r="E11" s="30"/>
      <c r="F11" s="23" t="s">
        <v>1</v>
      </c>
      <c r="G11" s="30"/>
      <c r="H11" s="30"/>
      <c r="I11" s="25" t="s">
        <v>18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19</v>
      </c>
      <c r="E12" s="30"/>
      <c r="F12" s="23" t="s">
        <v>20</v>
      </c>
      <c r="G12" s="30"/>
      <c r="H12" s="30"/>
      <c r="I12" s="25" t="s">
        <v>21</v>
      </c>
      <c r="J12" s="53" t="str">
        <f>'Rekapitulace stavby'!AN8</f>
        <v>4. 4. 2024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25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">
        <v>26</v>
      </c>
      <c r="F15" s="30"/>
      <c r="G15" s="30"/>
      <c r="H15" s="30"/>
      <c r="I15" s="25" t="s">
        <v>27</v>
      </c>
      <c r="J15" s="23" t="s">
        <v>28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22" t="str">
        <f>'Rekapitulace stavby'!E14</f>
        <v>Vyplň údaj</v>
      </c>
      <c r="F18" s="183"/>
      <c r="G18" s="183"/>
      <c r="H18" s="183"/>
      <c r="I18" s="25" t="s">
        <v>27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24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27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33</v>
      </c>
      <c r="E23" s="30"/>
      <c r="F23" s="30"/>
      <c r="G23" s="30"/>
      <c r="H23" s="30"/>
      <c r="I23" s="25" t="s">
        <v>24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27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35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8"/>
      <c r="B27" s="89"/>
      <c r="C27" s="88"/>
      <c r="D27" s="88"/>
      <c r="E27" s="188" t="s">
        <v>1</v>
      </c>
      <c r="F27" s="188"/>
      <c r="G27" s="188"/>
      <c r="H27" s="18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1" t="s">
        <v>36</v>
      </c>
      <c r="E30" s="30"/>
      <c r="F30" s="30"/>
      <c r="G30" s="30"/>
      <c r="H30" s="30"/>
      <c r="I30" s="30"/>
      <c r="J30" s="69">
        <f>ROUND(J126,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2" t="s">
        <v>40</v>
      </c>
      <c r="E33" s="25" t="s">
        <v>41</v>
      </c>
      <c r="F33" s="93">
        <f>ROUND((SUM(BE126:BE233)),  2)</f>
        <v>0</v>
      </c>
      <c r="G33" s="30"/>
      <c r="H33" s="30"/>
      <c r="I33" s="94">
        <v>0.21</v>
      </c>
      <c r="J33" s="93">
        <f>ROUND(((SUM(BE126:BE233))*I33),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42</v>
      </c>
      <c r="F34" s="93">
        <f>ROUND((SUM(BF126:BF233)),  2)</f>
        <v>0</v>
      </c>
      <c r="G34" s="30"/>
      <c r="H34" s="30"/>
      <c r="I34" s="94">
        <v>0.12</v>
      </c>
      <c r="J34" s="93">
        <f>ROUND(((SUM(BF126:BF233))*I34),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3">
        <f>ROUND((SUM(BG126:BG233)),  2)</f>
        <v>0</v>
      </c>
      <c r="G35" s="30"/>
      <c r="H35" s="30"/>
      <c r="I35" s="94">
        <v>0.21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3">
        <f>ROUND((SUM(BH126:BH233)),  2)</f>
        <v>0</v>
      </c>
      <c r="G36" s="30"/>
      <c r="H36" s="30"/>
      <c r="I36" s="94">
        <v>0.12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3">
        <f>ROUND((SUM(BI126:BI233)),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5"/>
      <c r="D39" s="96" t="s">
        <v>46</v>
      </c>
      <c r="E39" s="58"/>
      <c r="F39" s="58"/>
      <c r="G39" s="97" t="s">
        <v>47</v>
      </c>
      <c r="H39" s="98" t="s">
        <v>48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3" t="s">
        <v>51</v>
      </c>
      <c r="E61" s="33"/>
      <c r="F61" s="101" t="s">
        <v>52</v>
      </c>
      <c r="G61" s="43" t="s">
        <v>51</v>
      </c>
      <c r="H61" s="33"/>
      <c r="I61" s="33"/>
      <c r="J61" s="102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3" t="s">
        <v>51</v>
      </c>
      <c r="E76" s="33"/>
      <c r="F76" s="101" t="s">
        <v>52</v>
      </c>
      <c r="G76" s="43" t="s">
        <v>51</v>
      </c>
      <c r="H76" s="33"/>
      <c r="I76" s="33"/>
      <c r="J76" s="102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90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19" t="str">
        <f>E7</f>
        <v>Oprava havarijního stavu propustku 184-001P Prapořiště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9" t="str">
        <f>E9</f>
        <v>SO 101 - Komunikace</v>
      </c>
      <c r="F87" s="221"/>
      <c r="G87" s="221"/>
      <c r="H87" s="221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19</v>
      </c>
      <c r="D89" s="30"/>
      <c r="E89" s="30"/>
      <c r="F89" s="23" t="str">
        <f>F12</f>
        <v>Prapořiště</v>
      </c>
      <c r="G89" s="30"/>
      <c r="H89" s="30"/>
      <c r="I89" s="25" t="s">
        <v>21</v>
      </c>
      <c r="J89" s="53" t="str">
        <f>IF(J12="","",J12)</f>
        <v>4. 4. 2024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23</v>
      </c>
      <c r="D91" s="30"/>
      <c r="E91" s="30"/>
      <c r="F91" s="23" t="str">
        <f>E15</f>
        <v>Správa a údržba silnic Plzeňského kraje, p.o.</v>
      </c>
      <c r="G91" s="30"/>
      <c r="H91" s="30"/>
      <c r="I91" s="25" t="s">
        <v>31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29</v>
      </c>
      <c r="D92" s="30"/>
      <c r="E92" s="30"/>
      <c r="F92" s="23" t="str">
        <f>IF(E18="","",E18)</f>
        <v>Vyplň údaj</v>
      </c>
      <c r="G92" s="30"/>
      <c r="H92" s="30"/>
      <c r="I92" s="25" t="s">
        <v>33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3" t="s">
        <v>91</v>
      </c>
      <c r="D94" s="95"/>
      <c r="E94" s="95"/>
      <c r="F94" s="95"/>
      <c r="G94" s="95"/>
      <c r="H94" s="95"/>
      <c r="I94" s="95"/>
      <c r="J94" s="104" t="s">
        <v>92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5" t="s">
        <v>93</v>
      </c>
      <c r="D96" s="30"/>
      <c r="E96" s="30"/>
      <c r="F96" s="30"/>
      <c r="G96" s="30"/>
      <c r="H96" s="30"/>
      <c r="I96" s="30"/>
      <c r="J96" s="69">
        <f>J126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94</v>
      </c>
    </row>
    <row r="97" spans="1:31" s="9" customFormat="1" ht="24.95" hidden="1" customHeight="1">
      <c r="B97" s="106"/>
      <c r="D97" s="107" t="s">
        <v>95</v>
      </c>
      <c r="E97" s="108"/>
      <c r="F97" s="108"/>
      <c r="G97" s="108"/>
      <c r="H97" s="108"/>
      <c r="I97" s="108"/>
      <c r="J97" s="109">
        <f>J127</f>
        <v>0</v>
      </c>
      <c r="L97" s="106"/>
    </row>
    <row r="98" spans="1:31" s="10" customFormat="1" ht="19.899999999999999" hidden="1" customHeight="1">
      <c r="B98" s="110"/>
      <c r="D98" s="111" t="s">
        <v>96</v>
      </c>
      <c r="E98" s="112"/>
      <c r="F98" s="112"/>
      <c r="G98" s="112"/>
      <c r="H98" s="112"/>
      <c r="I98" s="112"/>
      <c r="J98" s="113">
        <f>J128</f>
        <v>0</v>
      </c>
      <c r="L98" s="110"/>
    </row>
    <row r="99" spans="1:31" s="10" customFormat="1" ht="19.899999999999999" hidden="1" customHeight="1">
      <c r="B99" s="110"/>
      <c r="D99" s="111" t="s">
        <v>97</v>
      </c>
      <c r="E99" s="112"/>
      <c r="F99" s="112"/>
      <c r="G99" s="112"/>
      <c r="H99" s="112"/>
      <c r="I99" s="112"/>
      <c r="J99" s="113">
        <f>J147</f>
        <v>0</v>
      </c>
      <c r="L99" s="110"/>
    </row>
    <row r="100" spans="1:31" s="10" customFormat="1" ht="19.899999999999999" hidden="1" customHeight="1">
      <c r="B100" s="110"/>
      <c r="D100" s="111" t="s">
        <v>98</v>
      </c>
      <c r="E100" s="112"/>
      <c r="F100" s="112"/>
      <c r="G100" s="112"/>
      <c r="H100" s="112"/>
      <c r="I100" s="112"/>
      <c r="J100" s="113">
        <f>J154</f>
        <v>0</v>
      </c>
      <c r="L100" s="110"/>
    </row>
    <row r="101" spans="1:31" s="10" customFormat="1" ht="19.899999999999999" hidden="1" customHeight="1">
      <c r="B101" s="110"/>
      <c r="D101" s="111" t="s">
        <v>99</v>
      </c>
      <c r="E101" s="112"/>
      <c r="F101" s="112"/>
      <c r="G101" s="112"/>
      <c r="H101" s="112"/>
      <c r="I101" s="112"/>
      <c r="J101" s="113">
        <f>J173</f>
        <v>0</v>
      </c>
      <c r="L101" s="110"/>
    </row>
    <row r="102" spans="1:31" s="10" customFormat="1" ht="19.899999999999999" hidden="1" customHeight="1">
      <c r="B102" s="110"/>
      <c r="D102" s="111" t="s">
        <v>100</v>
      </c>
      <c r="E102" s="112"/>
      <c r="F102" s="112"/>
      <c r="G102" s="112"/>
      <c r="H102" s="112"/>
      <c r="I102" s="112"/>
      <c r="J102" s="113">
        <f>J207</f>
        <v>0</v>
      </c>
      <c r="L102" s="110"/>
    </row>
    <row r="103" spans="1:31" s="10" customFormat="1" ht="19.899999999999999" hidden="1" customHeight="1">
      <c r="B103" s="110"/>
      <c r="D103" s="111" t="s">
        <v>101</v>
      </c>
      <c r="E103" s="112"/>
      <c r="F103" s="112"/>
      <c r="G103" s="112"/>
      <c r="H103" s="112"/>
      <c r="I103" s="112"/>
      <c r="J103" s="113">
        <f>J219</f>
        <v>0</v>
      </c>
      <c r="L103" s="110"/>
    </row>
    <row r="104" spans="1:31" s="9" customFormat="1" ht="24.95" hidden="1" customHeight="1">
      <c r="B104" s="106"/>
      <c r="D104" s="107" t="s">
        <v>102</v>
      </c>
      <c r="E104" s="108"/>
      <c r="F104" s="108"/>
      <c r="G104" s="108"/>
      <c r="H104" s="108"/>
      <c r="I104" s="108"/>
      <c r="J104" s="109">
        <f>J222</f>
        <v>0</v>
      </c>
      <c r="L104" s="106"/>
    </row>
    <row r="105" spans="1:31" s="10" customFormat="1" ht="19.899999999999999" hidden="1" customHeight="1">
      <c r="B105" s="110"/>
      <c r="D105" s="111" t="s">
        <v>103</v>
      </c>
      <c r="E105" s="112"/>
      <c r="F105" s="112"/>
      <c r="G105" s="112"/>
      <c r="H105" s="112"/>
      <c r="I105" s="112"/>
      <c r="J105" s="113">
        <f>J223</f>
        <v>0</v>
      </c>
      <c r="L105" s="110"/>
    </row>
    <row r="106" spans="1:31" s="10" customFormat="1" ht="19.899999999999999" hidden="1" customHeight="1">
      <c r="B106" s="110"/>
      <c r="D106" s="111" t="s">
        <v>104</v>
      </c>
      <c r="E106" s="112"/>
      <c r="F106" s="112"/>
      <c r="G106" s="112"/>
      <c r="H106" s="112"/>
      <c r="I106" s="112"/>
      <c r="J106" s="113">
        <f>J227</f>
        <v>0</v>
      </c>
      <c r="L106" s="110"/>
    </row>
    <row r="107" spans="1:31" s="2" customFormat="1" ht="21.75" hidden="1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hidden="1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ht="11.25" hidden="1"/>
    <row r="110" spans="1:31" ht="11.25" hidden="1"/>
    <row r="111" spans="1:31" ht="11.25" hidden="1"/>
    <row r="112" spans="1:31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19" t="s">
        <v>105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5" t="s">
        <v>16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19" t="str">
        <f>E7</f>
        <v>Oprava havarijního stavu propustku 184-001P Prapořiště</v>
      </c>
      <c r="F116" s="220"/>
      <c r="G116" s="220"/>
      <c r="H116" s="22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5" t="s">
        <v>88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199" t="str">
        <f>E9</f>
        <v>SO 101 - Komunikace</v>
      </c>
      <c r="F118" s="221"/>
      <c r="G118" s="221"/>
      <c r="H118" s="221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5" t="s">
        <v>19</v>
      </c>
      <c r="D120" s="30"/>
      <c r="E120" s="30"/>
      <c r="F120" s="23" t="str">
        <f>F12</f>
        <v>Prapořiště</v>
      </c>
      <c r="G120" s="30"/>
      <c r="H120" s="30"/>
      <c r="I120" s="25" t="s">
        <v>21</v>
      </c>
      <c r="J120" s="53" t="str">
        <f>IF(J12="","",J12)</f>
        <v>4. 4. 2024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5" t="s">
        <v>23</v>
      </c>
      <c r="D122" s="30"/>
      <c r="E122" s="30"/>
      <c r="F122" s="23" t="str">
        <f>E15</f>
        <v>Správa a údržba silnic Plzeňského kraje, p.o.</v>
      </c>
      <c r="G122" s="30"/>
      <c r="H122" s="30"/>
      <c r="I122" s="25" t="s">
        <v>31</v>
      </c>
      <c r="J122" s="28" t="str">
        <f>E21</f>
        <v xml:space="preserve"> 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5" t="s">
        <v>29</v>
      </c>
      <c r="D123" s="30"/>
      <c r="E123" s="30"/>
      <c r="F123" s="23" t="str">
        <f>IF(E18="","",E18)</f>
        <v>Vyplň údaj</v>
      </c>
      <c r="G123" s="30"/>
      <c r="H123" s="30"/>
      <c r="I123" s="25" t="s">
        <v>33</v>
      </c>
      <c r="J123" s="28" t="str">
        <f>E24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14"/>
      <c r="B125" s="115"/>
      <c r="C125" s="116" t="s">
        <v>106</v>
      </c>
      <c r="D125" s="117" t="s">
        <v>61</v>
      </c>
      <c r="E125" s="117" t="s">
        <v>57</v>
      </c>
      <c r="F125" s="117" t="s">
        <v>58</v>
      </c>
      <c r="G125" s="117" t="s">
        <v>107</v>
      </c>
      <c r="H125" s="117" t="s">
        <v>108</v>
      </c>
      <c r="I125" s="117" t="s">
        <v>109</v>
      </c>
      <c r="J125" s="118" t="s">
        <v>92</v>
      </c>
      <c r="K125" s="119" t="s">
        <v>110</v>
      </c>
      <c r="L125" s="120"/>
      <c r="M125" s="60" t="s">
        <v>1</v>
      </c>
      <c r="N125" s="61" t="s">
        <v>40</v>
      </c>
      <c r="O125" s="61" t="s">
        <v>111</v>
      </c>
      <c r="P125" s="61" t="s">
        <v>112</v>
      </c>
      <c r="Q125" s="61" t="s">
        <v>113</v>
      </c>
      <c r="R125" s="61" t="s">
        <v>114</v>
      </c>
      <c r="S125" s="61" t="s">
        <v>115</v>
      </c>
      <c r="T125" s="62" t="s">
        <v>116</v>
      </c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</row>
    <row r="126" spans="1:63" s="2" customFormat="1" ht="22.9" customHeight="1">
      <c r="A126" s="30"/>
      <c r="B126" s="31"/>
      <c r="C126" s="67" t="s">
        <v>117</v>
      </c>
      <c r="D126" s="30"/>
      <c r="E126" s="30"/>
      <c r="F126" s="30"/>
      <c r="G126" s="30"/>
      <c r="H126" s="30"/>
      <c r="I126" s="30"/>
      <c r="J126" s="121">
        <f>BK126</f>
        <v>0</v>
      </c>
      <c r="K126" s="30"/>
      <c r="L126" s="31"/>
      <c r="M126" s="63"/>
      <c r="N126" s="54"/>
      <c r="O126" s="64"/>
      <c r="P126" s="122">
        <f>P127+P222</f>
        <v>0</v>
      </c>
      <c r="Q126" s="64"/>
      <c r="R126" s="122">
        <f>R127+R222</f>
        <v>282.68618055000002</v>
      </c>
      <c r="S126" s="64"/>
      <c r="T126" s="123">
        <f>T127+T222</f>
        <v>179.78749999999999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75</v>
      </c>
      <c r="AU126" s="15" t="s">
        <v>94</v>
      </c>
      <c r="BK126" s="124">
        <f>BK127+BK222</f>
        <v>0</v>
      </c>
    </row>
    <row r="127" spans="1:63" s="12" customFormat="1" ht="25.9" customHeight="1">
      <c r="B127" s="125"/>
      <c r="D127" s="126" t="s">
        <v>75</v>
      </c>
      <c r="E127" s="127" t="s">
        <v>118</v>
      </c>
      <c r="F127" s="127" t="s">
        <v>119</v>
      </c>
      <c r="I127" s="128"/>
      <c r="J127" s="129">
        <f>BK127</f>
        <v>0</v>
      </c>
      <c r="L127" s="125"/>
      <c r="M127" s="130"/>
      <c r="N127" s="131"/>
      <c r="O127" s="131"/>
      <c r="P127" s="132">
        <f>P128+P147+P154+P173+P207+P219</f>
        <v>0</v>
      </c>
      <c r="Q127" s="131"/>
      <c r="R127" s="132">
        <f>R128+R147+R154+R173+R207+R219</f>
        <v>282.68618055000002</v>
      </c>
      <c r="S127" s="131"/>
      <c r="T127" s="133">
        <f>T128+T147+T154+T173+T207+T219</f>
        <v>179.78749999999999</v>
      </c>
      <c r="AR127" s="126" t="s">
        <v>84</v>
      </c>
      <c r="AT127" s="134" t="s">
        <v>75</v>
      </c>
      <c r="AU127" s="134" t="s">
        <v>76</v>
      </c>
      <c r="AY127" s="126" t="s">
        <v>120</v>
      </c>
      <c r="BK127" s="135">
        <f>BK128+BK147+BK154+BK173+BK207+BK219</f>
        <v>0</v>
      </c>
    </row>
    <row r="128" spans="1:63" s="12" customFormat="1" ht="22.9" customHeight="1">
      <c r="B128" s="125"/>
      <c r="D128" s="126" t="s">
        <v>75</v>
      </c>
      <c r="E128" s="136" t="s">
        <v>84</v>
      </c>
      <c r="F128" s="136" t="s">
        <v>121</v>
      </c>
      <c r="I128" s="128"/>
      <c r="J128" s="137">
        <f>BK128</f>
        <v>0</v>
      </c>
      <c r="L128" s="125"/>
      <c r="M128" s="130"/>
      <c r="N128" s="131"/>
      <c r="O128" s="131"/>
      <c r="P128" s="132">
        <f>SUM(P129:P146)</f>
        <v>0</v>
      </c>
      <c r="Q128" s="131"/>
      <c r="R128" s="132">
        <f>SUM(R129:R146)</f>
        <v>10.821580000000001</v>
      </c>
      <c r="S128" s="131"/>
      <c r="T128" s="133">
        <f>SUM(T129:T146)</f>
        <v>165.19749999999999</v>
      </c>
      <c r="AR128" s="126" t="s">
        <v>84</v>
      </c>
      <c r="AT128" s="134" t="s">
        <v>75</v>
      </c>
      <c r="AU128" s="134" t="s">
        <v>84</v>
      </c>
      <c r="AY128" s="126" t="s">
        <v>120</v>
      </c>
      <c r="BK128" s="135">
        <f>SUM(BK129:BK146)</f>
        <v>0</v>
      </c>
    </row>
    <row r="129" spans="1:65" s="2" customFormat="1" ht="24.2" customHeight="1">
      <c r="A129" s="30"/>
      <c r="B129" s="138"/>
      <c r="C129" s="139" t="s">
        <v>84</v>
      </c>
      <c r="D129" s="139" t="s">
        <v>122</v>
      </c>
      <c r="E129" s="140" t="s">
        <v>123</v>
      </c>
      <c r="F129" s="141" t="s">
        <v>124</v>
      </c>
      <c r="G129" s="142" t="s">
        <v>125</v>
      </c>
      <c r="H129" s="143">
        <v>149.5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41</v>
      </c>
      <c r="O129" s="56"/>
      <c r="P129" s="149">
        <f>O129*H129</f>
        <v>0</v>
      </c>
      <c r="Q129" s="149">
        <v>0</v>
      </c>
      <c r="R129" s="149">
        <f>Q129*H129</f>
        <v>0</v>
      </c>
      <c r="S129" s="149">
        <v>0.75</v>
      </c>
      <c r="T129" s="150">
        <f>S129*H129</f>
        <v>112.125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1" t="s">
        <v>126</v>
      </c>
      <c r="AT129" s="151" t="s">
        <v>122</v>
      </c>
      <c r="AU129" s="151" t="s">
        <v>86</v>
      </c>
      <c r="AY129" s="15" t="s">
        <v>120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5" t="s">
        <v>84</v>
      </c>
      <c r="BK129" s="152">
        <f>ROUND(I129*H129,2)</f>
        <v>0</v>
      </c>
      <c r="BL129" s="15" t="s">
        <v>126</v>
      </c>
      <c r="BM129" s="151" t="s">
        <v>127</v>
      </c>
    </row>
    <row r="130" spans="1:65" s="2" customFormat="1" ht="39">
      <c r="A130" s="30"/>
      <c r="B130" s="31"/>
      <c r="C130" s="30"/>
      <c r="D130" s="153" t="s">
        <v>128</v>
      </c>
      <c r="E130" s="30"/>
      <c r="F130" s="154" t="s">
        <v>129</v>
      </c>
      <c r="G130" s="30"/>
      <c r="H130" s="30"/>
      <c r="I130" s="155"/>
      <c r="J130" s="30"/>
      <c r="K130" s="30"/>
      <c r="L130" s="31"/>
      <c r="M130" s="156"/>
      <c r="N130" s="157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128</v>
      </c>
      <c r="AU130" s="15" t="s">
        <v>86</v>
      </c>
    </row>
    <row r="131" spans="1:65" s="13" customFormat="1" ht="11.25">
      <c r="B131" s="158"/>
      <c r="D131" s="153" t="s">
        <v>130</v>
      </c>
      <c r="E131" s="159" t="s">
        <v>1</v>
      </c>
      <c r="F131" s="160" t="s">
        <v>131</v>
      </c>
      <c r="H131" s="161">
        <v>149.5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59" t="s">
        <v>130</v>
      </c>
      <c r="AU131" s="159" t="s">
        <v>86</v>
      </c>
      <c r="AV131" s="13" t="s">
        <v>86</v>
      </c>
      <c r="AW131" s="13" t="s">
        <v>34</v>
      </c>
      <c r="AX131" s="13" t="s">
        <v>84</v>
      </c>
      <c r="AY131" s="159" t="s">
        <v>120</v>
      </c>
    </row>
    <row r="132" spans="1:65" s="2" customFormat="1" ht="33" customHeight="1">
      <c r="A132" s="30"/>
      <c r="B132" s="138"/>
      <c r="C132" s="139" t="s">
        <v>86</v>
      </c>
      <c r="D132" s="139" t="s">
        <v>122</v>
      </c>
      <c r="E132" s="140" t="s">
        <v>132</v>
      </c>
      <c r="F132" s="141" t="s">
        <v>133</v>
      </c>
      <c r="G132" s="142" t="s">
        <v>125</v>
      </c>
      <c r="H132" s="143">
        <v>162.5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41</v>
      </c>
      <c r="O132" s="56"/>
      <c r="P132" s="149">
        <f>O132*H132</f>
        <v>0</v>
      </c>
      <c r="Q132" s="149">
        <v>5.0000000000000002E-5</v>
      </c>
      <c r="R132" s="149">
        <f>Q132*H132</f>
        <v>8.1250000000000003E-3</v>
      </c>
      <c r="S132" s="149">
        <v>0.115</v>
      </c>
      <c r="T132" s="150">
        <f>S132*H132</f>
        <v>18.6875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1" t="s">
        <v>126</v>
      </c>
      <c r="AT132" s="151" t="s">
        <v>122</v>
      </c>
      <c r="AU132" s="151" t="s">
        <v>86</v>
      </c>
      <c r="AY132" s="15" t="s">
        <v>120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5" t="s">
        <v>84</v>
      </c>
      <c r="BK132" s="152">
        <f>ROUND(I132*H132,2)</f>
        <v>0</v>
      </c>
      <c r="BL132" s="15" t="s">
        <v>126</v>
      </c>
      <c r="BM132" s="151" t="s">
        <v>134</v>
      </c>
    </row>
    <row r="133" spans="1:65" s="2" customFormat="1" ht="29.25">
      <c r="A133" s="30"/>
      <c r="B133" s="31"/>
      <c r="C133" s="30"/>
      <c r="D133" s="153" t="s">
        <v>128</v>
      </c>
      <c r="E133" s="30"/>
      <c r="F133" s="154" t="s">
        <v>135</v>
      </c>
      <c r="G133" s="30"/>
      <c r="H133" s="30"/>
      <c r="I133" s="155"/>
      <c r="J133" s="30"/>
      <c r="K133" s="30"/>
      <c r="L133" s="31"/>
      <c r="M133" s="156"/>
      <c r="N133" s="157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128</v>
      </c>
      <c r="AU133" s="15" t="s">
        <v>86</v>
      </c>
    </row>
    <row r="134" spans="1:65" s="13" customFormat="1" ht="11.25">
      <c r="B134" s="158"/>
      <c r="D134" s="153" t="s">
        <v>130</v>
      </c>
      <c r="E134" s="159" t="s">
        <v>1</v>
      </c>
      <c r="F134" s="160" t="s">
        <v>136</v>
      </c>
      <c r="H134" s="161">
        <v>162.5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59" t="s">
        <v>130</v>
      </c>
      <c r="AU134" s="159" t="s">
        <v>86</v>
      </c>
      <c r="AV134" s="13" t="s">
        <v>86</v>
      </c>
      <c r="AW134" s="13" t="s">
        <v>34</v>
      </c>
      <c r="AX134" s="13" t="s">
        <v>84</v>
      </c>
      <c r="AY134" s="159" t="s">
        <v>120</v>
      </c>
    </row>
    <row r="135" spans="1:65" s="2" customFormat="1" ht="33" customHeight="1">
      <c r="A135" s="30"/>
      <c r="B135" s="138"/>
      <c r="C135" s="139" t="s">
        <v>137</v>
      </c>
      <c r="D135" s="139" t="s">
        <v>122</v>
      </c>
      <c r="E135" s="140" t="s">
        <v>138</v>
      </c>
      <c r="F135" s="141" t="s">
        <v>139</v>
      </c>
      <c r="G135" s="142" t="s">
        <v>125</v>
      </c>
      <c r="H135" s="143">
        <v>149.5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41</v>
      </c>
      <c r="O135" s="56"/>
      <c r="P135" s="149">
        <f>O135*H135</f>
        <v>0</v>
      </c>
      <c r="Q135" s="149">
        <v>9.0000000000000006E-5</v>
      </c>
      <c r="R135" s="149">
        <f>Q135*H135</f>
        <v>1.3455000000000002E-2</v>
      </c>
      <c r="S135" s="149">
        <v>0.23</v>
      </c>
      <c r="T135" s="150">
        <f>S135*H135</f>
        <v>34.384999999999998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1" t="s">
        <v>126</v>
      </c>
      <c r="AT135" s="151" t="s">
        <v>122</v>
      </c>
      <c r="AU135" s="151" t="s">
        <v>86</v>
      </c>
      <c r="AY135" s="15" t="s">
        <v>120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84</v>
      </c>
      <c r="BK135" s="152">
        <f>ROUND(I135*H135,2)</f>
        <v>0</v>
      </c>
      <c r="BL135" s="15" t="s">
        <v>126</v>
      </c>
      <c r="BM135" s="151" t="s">
        <v>140</v>
      </c>
    </row>
    <row r="136" spans="1:65" s="2" customFormat="1" ht="29.25">
      <c r="A136" s="30"/>
      <c r="B136" s="31"/>
      <c r="C136" s="30"/>
      <c r="D136" s="153" t="s">
        <v>128</v>
      </c>
      <c r="E136" s="30"/>
      <c r="F136" s="154" t="s">
        <v>141</v>
      </c>
      <c r="G136" s="30"/>
      <c r="H136" s="30"/>
      <c r="I136" s="155"/>
      <c r="J136" s="30"/>
      <c r="K136" s="30"/>
      <c r="L136" s="31"/>
      <c r="M136" s="156"/>
      <c r="N136" s="157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128</v>
      </c>
      <c r="AU136" s="15" t="s">
        <v>86</v>
      </c>
    </row>
    <row r="137" spans="1:65" s="13" customFormat="1" ht="11.25">
      <c r="B137" s="158"/>
      <c r="D137" s="153" t="s">
        <v>130</v>
      </c>
      <c r="E137" s="159" t="s">
        <v>1</v>
      </c>
      <c r="F137" s="160" t="s">
        <v>131</v>
      </c>
      <c r="H137" s="161">
        <v>149.5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59" t="s">
        <v>130</v>
      </c>
      <c r="AU137" s="159" t="s">
        <v>86</v>
      </c>
      <c r="AV137" s="13" t="s">
        <v>86</v>
      </c>
      <c r="AW137" s="13" t="s">
        <v>34</v>
      </c>
      <c r="AX137" s="13" t="s">
        <v>84</v>
      </c>
      <c r="AY137" s="159" t="s">
        <v>120</v>
      </c>
    </row>
    <row r="138" spans="1:65" s="2" customFormat="1" ht="24.2" customHeight="1">
      <c r="A138" s="30"/>
      <c r="B138" s="138"/>
      <c r="C138" s="139" t="s">
        <v>126</v>
      </c>
      <c r="D138" s="139" t="s">
        <v>122</v>
      </c>
      <c r="E138" s="140" t="s">
        <v>142</v>
      </c>
      <c r="F138" s="141" t="s">
        <v>143</v>
      </c>
      <c r="G138" s="142" t="s">
        <v>144</v>
      </c>
      <c r="H138" s="143">
        <v>24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O138" s="56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1" t="s">
        <v>126</v>
      </c>
      <c r="AT138" s="151" t="s">
        <v>122</v>
      </c>
      <c r="AU138" s="151" t="s">
        <v>86</v>
      </c>
      <c r="AY138" s="15" t="s">
        <v>120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5" t="s">
        <v>84</v>
      </c>
      <c r="BK138" s="152">
        <f>ROUND(I138*H138,2)</f>
        <v>0</v>
      </c>
      <c r="BL138" s="15" t="s">
        <v>126</v>
      </c>
      <c r="BM138" s="151" t="s">
        <v>145</v>
      </c>
    </row>
    <row r="139" spans="1:65" s="2" customFormat="1" ht="39">
      <c r="A139" s="30"/>
      <c r="B139" s="31"/>
      <c r="C139" s="30"/>
      <c r="D139" s="153" t="s">
        <v>128</v>
      </c>
      <c r="E139" s="30"/>
      <c r="F139" s="154" t="s">
        <v>146</v>
      </c>
      <c r="G139" s="30"/>
      <c r="H139" s="30"/>
      <c r="I139" s="155"/>
      <c r="J139" s="30"/>
      <c r="K139" s="30"/>
      <c r="L139" s="31"/>
      <c r="M139" s="156"/>
      <c r="N139" s="157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128</v>
      </c>
      <c r="AU139" s="15" t="s">
        <v>86</v>
      </c>
    </row>
    <row r="140" spans="1:65" s="13" customFormat="1" ht="11.25">
      <c r="B140" s="158"/>
      <c r="D140" s="153" t="s">
        <v>130</v>
      </c>
      <c r="E140" s="159" t="s">
        <v>1</v>
      </c>
      <c r="F140" s="160" t="s">
        <v>147</v>
      </c>
      <c r="H140" s="161">
        <v>24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59" t="s">
        <v>130</v>
      </c>
      <c r="AU140" s="159" t="s">
        <v>86</v>
      </c>
      <c r="AV140" s="13" t="s">
        <v>86</v>
      </c>
      <c r="AW140" s="13" t="s">
        <v>34</v>
      </c>
      <c r="AX140" s="13" t="s">
        <v>84</v>
      </c>
      <c r="AY140" s="159" t="s">
        <v>120</v>
      </c>
    </row>
    <row r="141" spans="1:65" s="2" customFormat="1" ht="24.2" customHeight="1">
      <c r="A141" s="30"/>
      <c r="B141" s="138"/>
      <c r="C141" s="139" t="s">
        <v>148</v>
      </c>
      <c r="D141" s="139" t="s">
        <v>122</v>
      </c>
      <c r="E141" s="140" t="s">
        <v>149</v>
      </c>
      <c r="F141" s="141" t="s">
        <v>150</v>
      </c>
      <c r="G141" s="142" t="s">
        <v>144</v>
      </c>
      <c r="H141" s="143">
        <v>5.4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41</v>
      </c>
      <c r="O141" s="56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1" t="s">
        <v>126</v>
      </c>
      <c r="AT141" s="151" t="s">
        <v>122</v>
      </c>
      <c r="AU141" s="151" t="s">
        <v>86</v>
      </c>
      <c r="AY141" s="15" t="s">
        <v>120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84</v>
      </c>
      <c r="BK141" s="152">
        <f>ROUND(I141*H141,2)</f>
        <v>0</v>
      </c>
      <c r="BL141" s="15" t="s">
        <v>126</v>
      </c>
      <c r="BM141" s="151" t="s">
        <v>151</v>
      </c>
    </row>
    <row r="142" spans="1:65" s="2" customFormat="1" ht="48.75">
      <c r="A142" s="30"/>
      <c r="B142" s="31"/>
      <c r="C142" s="30"/>
      <c r="D142" s="153" t="s">
        <v>128</v>
      </c>
      <c r="E142" s="30"/>
      <c r="F142" s="154" t="s">
        <v>152</v>
      </c>
      <c r="G142" s="30"/>
      <c r="H142" s="30"/>
      <c r="I142" s="155"/>
      <c r="J142" s="30"/>
      <c r="K142" s="30"/>
      <c r="L142" s="31"/>
      <c r="M142" s="156"/>
      <c r="N142" s="157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128</v>
      </c>
      <c r="AU142" s="15" t="s">
        <v>86</v>
      </c>
    </row>
    <row r="143" spans="1:65" s="13" customFormat="1" ht="11.25">
      <c r="B143" s="158"/>
      <c r="D143" s="153" t="s">
        <v>130</v>
      </c>
      <c r="E143" s="159" t="s">
        <v>1</v>
      </c>
      <c r="F143" s="160" t="s">
        <v>153</v>
      </c>
      <c r="H143" s="161">
        <v>5.4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59" t="s">
        <v>130</v>
      </c>
      <c r="AU143" s="159" t="s">
        <v>86</v>
      </c>
      <c r="AV143" s="13" t="s">
        <v>86</v>
      </c>
      <c r="AW143" s="13" t="s">
        <v>34</v>
      </c>
      <c r="AX143" s="13" t="s">
        <v>84</v>
      </c>
      <c r="AY143" s="159" t="s">
        <v>120</v>
      </c>
    </row>
    <row r="144" spans="1:65" s="2" customFormat="1" ht="16.5" customHeight="1">
      <c r="A144" s="30"/>
      <c r="B144" s="138"/>
      <c r="C144" s="166" t="s">
        <v>154</v>
      </c>
      <c r="D144" s="166" t="s">
        <v>155</v>
      </c>
      <c r="E144" s="167" t="s">
        <v>156</v>
      </c>
      <c r="F144" s="168" t="s">
        <v>157</v>
      </c>
      <c r="G144" s="169" t="s">
        <v>158</v>
      </c>
      <c r="H144" s="170">
        <v>10.8</v>
      </c>
      <c r="I144" s="171"/>
      <c r="J144" s="172">
        <f>ROUND(I144*H144,2)</f>
        <v>0</v>
      </c>
      <c r="K144" s="173"/>
      <c r="L144" s="174"/>
      <c r="M144" s="175" t="s">
        <v>1</v>
      </c>
      <c r="N144" s="176" t="s">
        <v>41</v>
      </c>
      <c r="O144" s="56"/>
      <c r="P144" s="149">
        <f>O144*H144</f>
        <v>0</v>
      </c>
      <c r="Q144" s="149">
        <v>1</v>
      </c>
      <c r="R144" s="149">
        <f>Q144*H144</f>
        <v>10.8</v>
      </c>
      <c r="S144" s="149">
        <v>0</v>
      </c>
      <c r="T144" s="150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1" t="s">
        <v>159</v>
      </c>
      <c r="AT144" s="151" t="s">
        <v>155</v>
      </c>
      <c r="AU144" s="151" t="s">
        <v>86</v>
      </c>
      <c r="AY144" s="15" t="s">
        <v>120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84</v>
      </c>
      <c r="BK144" s="152">
        <f>ROUND(I144*H144,2)</f>
        <v>0</v>
      </c>
      <c r="BL144" s="15" t="s">
        <v>126</v>
      </c>
      <c r="BM144" s="151" t="s">
        <v>160</v>
      </c>
    </row>
    <row r="145" spans="1:65" s="2" customFormat="1" ht="11.25">
      <c r="A145" s="30"/>
      <c r="B145" s="31"/>
      <c r="C145" s="30"/>
      <c r="D145" s="153" t="s">
        <v>128</v>
      </c>
      <c r="E145" s="30"/>
      <c r="F145" s="154" t="s">
        <v>157</v>
      </c>
      <c r="G145" s="30"/>
      <c r="H145" s="30"/>
      <c r="I145" s="155"/>
      <c r="J145" s="30"/>
      <c r="K145" s="30"/>
      <c r="L145" s="31"/>
      <c r="M145" s="156"/>
      <c r="N145" s="157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128</v>
      </c>
      <c r="AU145" s="15" t="s">
        <v>86</v>
      </c>
    </row>
    <row r="146" spans="1:65" s="13" customFormat="1" ht="11.25">
      <c r="B146" s="158"/>
      <c r="D146" s="153" t="s">
        <v>130</v>
      </c>
      <c r="F146" s="160" t="s">
        <v>161</v>
      </c>
      <c r="H146" s="161">
        <v>10.8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59" t="s">
        <v>130</v>
      </c>
      <c r="AU146" s="159" t="s">
        <v>86</v>
      </c>
      <c r="AV146" s="13" t="s">
        <v>86</v>
      </c>
      <c r="AW146" s="13" t="s">
        <v>3</v>
      </c>
      <c r="AX146" s="13" t="s">
        <v>84</v>
      </c>
      <c r="AY146" s="159" t="s">
        <v>120</v>
      </c>
    </row>
    <row r="147" spans="1:65" s="12" customFormat="1" ht="22.9" customHeight="1">
      <c r="B147" s="125"/>
      <c r="D147" s="126" t="s">
        <v>75</v>
      </c>
      <c r="E147" s="136" t="s">
        <v>126</v>
      </c>
      <c r="F147" s="136" t="s">
        <v>162</v>
      </c>
      <c r="I147" s="128"/>
      <c r="J147" s="137">
        <f>BK147</f>
        <v>0</v>
      </c>
      <c r="L147" s="125"/>
      <c r="M147" s="130"/>
      <c r="N147" s="131"/>
      <c r="O147" s="131"/>
      <c r="P147" s="132">
        <f>SUM(P148:P153)</f>
        <v>0</v>
      </c>
      <c r="Q147" s="131"/>
      <c r="R147" s="132">
        <f>SUM(R148:R153)</f>
        <v>6.0364259999999996</v>
      </c>
      <c r="S147" s="131"/>
      <c r="T147" s="133">
        <f>SUM(T148:T153)</f>
        <v>0</v>
      </c>
      <c r="AR147" s="126" t="s">
        <v>84</v>
      </c>
      <c r="AT147" s="134" t="s">
        <v>75</v>
      </c>
      <c r="AU147" s="134" t="s">
        <v>84</v>
      </c>
      <c r="AY147" s="126" t="s">
        <v>120</v>
      </c>
      <c r="BK147" s="135">
        <f>SUM(BK148:BK153)</f>
        <v>0</v>
      </c>
    </row>
    <row r="148" spans="1:65" s="2" customFormat="1" ht="16.5" customHeight="1">
      <c r="A148" s="30"/>
      <c r="B148" s="138"/>
      <c r="C148" s="139" t="s">
        <v>163</v>
      </c>
      <c r="D148" s="139" t="s">
        <v>122</v>
      </c>
      <c r="E148" s="140" t="s">
        <v>164</v>
      </c>
      <c r="F148" s="141" t="s">
        <v>165</v>
      </c>
      <c r="G148" s="142" t="s">
        <v>144</v>
      </c>
      <c r="H148" s="143">
        <v>0.9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41</v>
      </c>
      <c r="O148" s="56"/>
      <c r="P148" s="149">
        <f>O148*H148</f>
        <v>0</v>
      </c>
      <c r="Q148" s="149">
        <v>1.7034</v>
      </c>
      <c r="R148" s="149">
        <f>Q148*H148</f>
        <v>1.5330600000000001</v>
      </c>
      <c r="S148" s="149">
        <v>0</v>
      </c>
      <c r="T148" s="150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1" t="s">
        <v>126</v>
      </c>
      <c r="AT148" s="151" t="s">
        <v>122</v>
      </c>
      <c r="AU148" s="151" t="s">
        <v>86</v>
      </c>
      <c r="AY148" s="15" t="s">
        <v>120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5" t="s">
        <v>84</v>
      </c>
      <c r="BK148" s="152">
        <f>ROUND(I148*H148,2)</f>
        <v>0</v>
      </c>
      <c r="BL148" s="15" t="s">
        <v>126</v>
      </c>
      <c r="BM148" s="151" t="s">
        <v>166</v>
      </c>
    </row>
    <row r="149" spans="1:65" s="2" customFormat="1" ht="19.5">
      <c r="A149" s="30"/>
      <c r="B149" s="31"/>
      <c r="C149" s="30"/>
      <c r="D149" s="153" t="s">
        <v>128</v>
      </c>
      <c r="E149" s="30"/>
      <c r="F149" s="154" t="s">
        <v>167</v>
      </c>
      <c r="G149" s="30"/>
      <c r="H149" s="30"/>
      <c r="I149" s="155"/>
      <c r="J149" s="30"/>
      <c r="K149" s="30"/>
      <c r="L149" s="31"/>
      <c r="M149" s="156"/>
      <c r="N149" s="157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128</v>
      </c>
      <c r="AU149" s="15" t="s">
        <v>86</v>
      </c>
    </row>
    <row r="150" spans="1:65" s="13" customFormat="1" ht="11.25">
      <c r="B150" s="158"/>
      <c r="D150" s="153" t="s">
        <v>130</v>
      </c>
      <c r="E150" s="159" t="s">
        <v>1</v>
      </c>
      <c r="F150" s="160" t="s">
        <v>168</v>
      </c>
      <c r="H150" s="161">
        <v>0.9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130</v>
      </c>
      <c r="AU150" s="159" t="s">
        <v>86</v>
      </c>
      <c r="AV150" s="13" t="s">
        <v>86</v>
      </c>
      <c r="AW150" s="13" t="s">
        <v>34</v>
      </c>
      <c r="AX150" s="13" t="s">
        <v>84</v>
      </c>
      <c r="AY150" s="159" t="s">
        <v>120</v>
      </c>
    </row>
    <row r="151" spans="1:65" s="2" customFormat="1" ht="24.2" customHeight="1">
      <c r="A151" s="30"/>
      <c r="B151" s="138"/>
      <c r="C151" s="139" t="s">
        <v>159</v>
      </c>
      <c r="D151" s="139" t="s">
        <v>122</v>
      </c>
      <c r="E151" s="140" t="s">
        <v>169</v>
      </c>
      <c r="F151" s="141" t="s">
        <v>170</v>
      </c>
      <c r="G151" s="142" t="s">
        <v>144</v>
      </c>
      <c r="H151" s="143">
        <v>1.8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O151" s="56"/>
      <c r="P151" s="149">
        <f>O151*H151</f>
        <v>0</v>
      </c>
      <c r="Q151" s="149">
        <v>2.5018699999999998</v>
      </c>
      <c r="R151" s="149">
        <f>Q151*H151</f>
        <v>4.5033659999999998</v>
      </c>
      <c r="S151" s="149">
        <v>0</v>
      </c>
      <c r="T151" s="150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1" t="s">
        <v>126</v>
      </c>
      <c r="AT151" s="151" t="s">
        <v>122</v>
      </c>
      <c r="AU151" s="151" t="s">
        <v>86</v>
      </c>
      <c r="AY151" s="15" t="s">
        <v>120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5" t="s">
        <v>84</v>
      </c>
      <c r="BK151" s="152">
        <f>ROUND(I151*H151,2)</f>
        <v>0</v>
      </c>
      <c r="BL151" s="15" t="s">
        <v>126</v>
      </c>
      <c r="BM151" s="151" t="s">
        <v>171</v>
      </c>
    </row>
    <row r="152" spans="1:65" s="2" customFormat="1" ht="29.25">
      <c r="A152" s="30"/>
      <c r="B152" s="31"/>
      <c r="C152" s="30"/>
      <c r="D152" s="153" t="s">
        <v>128</v>
      </c>
      <c r="E152" s="30"/>
      <c r="F152" s="154" t="s">
        <v>172</v>
      </c>
      <c r="G152" s="30"/>
      <c r="H152" s="30"/>
      <c r="I152" s="155"/>
      <c r="J152" s="30"/>
      <c r="K152" s="30"/>
      <c r="L152" s="31"/>
      <c r="M152" s="156"/>
      <c r="N152" s="157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128</v>
      </c>
      <c r="AU152" s="15" t="s">
        <v>86</v>
      </c>
    </row>
    <row r="153" spans="1:65" s="13" customFormat="1" ht="11.25">
      <c r="B153" s="158"/>
      <c r="D153" s="153" t="s">
        <v>130</v>
      </c>
      <c r="E153" s="159" t="s">
        <v>1</v>
      </c>
      <c r="F153" s="160" t="s">
        <v>173</v>
      </c>
      <c r="H153" s="161">
        <v>1.8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59" t="s">
        <v>130</v>
      </c>
      <c r="AU153" s="159" t="s">
        <v>86</v>
      </c>
      <c r="AV153" s="13" t="s">
        <v>86</v>
      </c>
      <c r="AW153" s="13" t="s">
        <v>34</v>
      </c>
      <c r="AX153" s="13" t="s">
        <v>84</v>
      </c>
      <c r="AY153" s="159" t="s">
        <v>120</v>
      </c>
    </row>
    <row r="154" spans="1:65" s="12" customFormat="1" ht="22.9" customHeight="1">
      <c r="B154" s="125"/>
      <c r="D154" s="126" t="s">
        <v>75</v>
      </c>
      <c r="E154" s="136" t="s">
        <v>148</v>
      </c>
      <c r="F154" s="136" t="s">
        <v>174</v>
      </c>
      <c r="I154" s="128"/>
      <c r="J154" s="137">
        <f>BK154</f>
        <v>0</v>
      </c>
      <c r="L154" s="125"/>
      <c r="M154" s="130"/>
      <c r="N154" s="131"/>
      <c r="O154" s="131"/>
      <c r="P154" s="132">
        <f>SUM(P155:P172)</f>
        <v>0</v>
      </c>
      <c r="Q154" s="131"/>
      <c r="R154" s="132">
        <f>SUM(R155:R172)</f>
        <v>213.90456</v>
      </c>
      <c r="S154" s="131"/>
      <c r="T154" s="133">
        <f>SUM(T155:T172)</f>
        <v>0</v>
      </c>
      <c r="AR154" s="126" t="s">
        <v>84</v>
      </c>
      <c r="AT154" s="134" t="s">
        <v>75</v>
      </c>
      <c r="AU154" s="134" t="s">
        <v>84</v>
      </c>
      <c r="AY154" s="126" t="s">
        <v>120</v>
      </c>
      <c r="BK154" s="135">
        <f>SUM(BK155:BK172)</f>
        <v>0</v>
      </c>
    </row>
    <row r="155" spans="1:65" s="2" customFormat="1" ht="24.2" customHeight="1">
      <c r="A155" s="30"/>
      <c r="B155" s="138"/>
      <c r="C155" s="139" t="s">
        <v>175</v>
      </c>
      <c r="D155" s="139" t="s">
        <v>122</v>
      </c>
      <c r="E155" s="140" t="s">
        <v>176</v>
      </c>
      <c r="F155" s="141" t="s">
        <v>177</v>
      </c>
      <c r="G155" s="142" t="s">
        <v>125</v>
      </c>
      <c r="H155" s="143">
        <v>149.5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41</v>
      </c>
      <c r="O155" s="56"/>
      <c r="P155" s="149">
        <f>O155*H155</f>
        <v>0</v>
      </c>
      <c r="Q155" s="149">
        <v>0.46</v>
      </c>
      <c r="R155" s="149">
        <f>Q155*H155</f>
        <v>68.77</v>
      </c>
      <c r="S155" s="149">
        <v>0</v>
      </c>
      <c r="T155" s="15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1" t="s">
        <v>126</v>
      </c>
      <c r="AT155" s="151" t="s">
        <v>122</v>
      </c>
      <c r="AU155" s="151" t="s">
        <v>86</v>
      </c>
      <c r="AY155" s="15" t="s">
        <v>120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5" t="s">
        <v>84</v>
      </c>
      <c r="BK155" s="152">
        <f>ROUND(I155*H155,2)</f>
        <v>0</v>
      </c>
      <c r="BL155" s="15" t="s">
        <v>126</v>
      </c>
      <c r="BM155" s="151" t="s">
        <v>178</v>
      </c>
    </row>
    <row r="156" spans="1:65" s="2" customFormat="1" ht="19.5">
      <c r="A156" s="30"/>
      <c r="B156" s="31"/>
      <c r="C156" s="30"/>
      <c r="D156" s="153" t="s">
        <v>128</v>
      </c>
      <c r="E156" s="30"/>
      <c r="F156" s="154" t="s">
        <v>179</v>
      </c>
      <c r="G156" s="30"/>
      <c r="H156" s="30"/>
      <c r="I156" s="155"/>
      <c r="J156" s="30"/>
      <c r="K156" s="30"/>
      <c r="L156" s="31"/>
      <c r="M156" s="156"/>
      <c r="N156" s="157"/>
      <c r="O156" s="56"/>
      <c r="P156" s="56"/>
      <c r="Q156" s="56"/>
      <c r="R156" s="56"/>
      <c r="S156" s="56"/>
      <c r="T156" s="57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128</v>
      </c>
      <c r="AU156" s="15" t="s">
        <v>86</v>
      </c>
    </row>
    <row r="157" spans="1:65" s="13" customFormat="1" ht="11.25">
      <c r="B157" s="158"/>
      <c r="D157" s="153" t="s">
        <v>130</v>
      </c>
      <c r="E157" s="159" t="s">
        <v>1</v>
      </c>
      <c r="F157" s="160" t="s">
        <v>131</v>
      </c>
      <c r="H157" s="161">
        <v>149.5</v>
      </c>
      <c r="I157" s="162"/>
      <c r="L157" s="158"/>
      <c r="M157" s="163"/>
      <c r="N157" s="164"/>
      <c r="O157" s="164"/>
      <c r="P157" s="164"/>
      <c r="Q157" s="164"/>
      <c r="R157" s="164"/>
      <c r="S157" s="164"/>
      <c r="T157" s="165"/>
      <c r="AT157" s="159" t="s">
        <v>130</v>
      </c>
      <c r="AU157" s="159" t="s">
        <v>86</v>
      </c>
      <c r="AV157" s="13" t="s">
        <v>86</v>
      </c>
      <c r="AW157" s="13" t="s">
        <v>34</v>
      </c>
      <c r="AX157" s="13" t="s">
        <v>84</v>
      </c>
      <c r="AY157" s="159" t="s">
        <v>120</v>
      </c>
    </row>
    <row r="158" spans="1:65" s="2" customFormat="1" ht="24.2" customHeight="1">
      <c r="A158" s="30"/>
      <c r="B158" s="138"/>
      <c r="C158" s="139" t="s">
        <v>180</v>
      </c>
      <c r="D158" s="139" t="s">
        <v>122</v>
      </c>
      <c r="E158" s="140" t="s">
        <v>181</v>
      </c>
      <c r="F158" s="141" t="s">
        <v>182</v>
      </c>
      <c r="G158" s="142" t="s">
        <v>125</v>
      </c>
      <c r="H158" s="143">
        <v>149.5</v>
      </c>
      <c r="I158" s="144"/>
      <c r="J158" s="145">
        <f>ROUND(I158*H158,2)</f>
        <v>0</v>
      </c>
      <c r="K158" s="146"/>
      <c r="L158" s="31"/>
      <c r="M158" s="147" t="s">
        <v>1</v>
      </c>
      <c r="N158" s="148" t="s">
        <v>41</v>
      </c>
      <c r="O158" s="56"/>
      <c r="P158" s="149">
        <f>O158*H158</f>
        <v>0</v>
      </c>
      <c r="Q158" s="149">
        <v>0.51085999999999998</v>
      </c>
      <c r="R158" s="149">
        <f>Q158*H158</f>
        <v>76.373570000000001</v>
      </c>
      <c r="S158" s="149">
        <v>0</v>
      </c>
      <c r="T158" s="150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1" t="s">
        <v>126</v>
      </c>
      <c r="AT158" s="151" t="s">
        <v>122</v>
      </c>
      <c r="AU158" s="151" t="s">
        <v>86</v>
      </c>
      <c r="AY158" s="15" t="s">
        <v>120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5" t="s">
        <v>84</v>
      </c>
      <c r="BK158" s="152">
        <f>ROUND(I158*H158,2)</f>
        <v>0</v>
      </c>
      <c r="BL158" s="15" t="s">
        <v>126</v>
      </c>
      <c r="BM158" s="151" t="s">
        <v>183</v>
      </c>
    </row>
    <row r="159" spans="1:65" s="2" customFormat="1" ht="29.25">
      <c r="A159" s="30"/>
      <c r="B159" s="31"/>
      <c r="C159" s="30"/>
      <c r="D159" s="153" t="s">
        <v>128</v>
      </c>
      <c r="E159" s="30"/>
      <c r="F159" s="154" t="s">
        <v>184</v>
      </c>
      <c r="G159" s="30"/>
      <c r="H159" s="30"/>
      <c r="I159" s="155"/>
      <c r="J159" s="30"/>
      <c r="K159" s="30"/>
      <c r="L159" s="31"/>
      <c r="M159" s="156"/>
      <c r="N159" s="157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128</v>
      </c>
      <c r="AU159" s="15" t="s">
        <v>86</v>
      </c>
    </row>
    <row r="160" spans="1:65" s="13" customFormat="1" ht="11.25">
      <c r="B160" s="158"/>
      <c r="D160" s="153" t="s">
        <v>130</v>
      </c>
      <c r="E160" s="159" t="s">
        <v>1</v>
      </c>
      <c r="F160" s="160" t="s">
        <v>131</v>
      </c>
      <c r="H160" s="161">
        <v>149.5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59" t="s">
        <v>130</v>
      </c>
      <c r="AU160" s="159" t="s">
        <v>86</v>
      </c>
      <c r="AV160" s="13" t="s">
        <v>86</v>
      </c>
      <c r="AW160" s="13" t="s">
        <v>34</v>
      </c>
      <c r="AX160" s="13" t="s">
        <v>84</v>
      </c>
      <c r="AY160" s="159" t="s">
        <v>120</v>
      </c>
    </row>
    <row r="161" spans="1:65" s="2" customFormat="1" ht="33" customHeight="1">
      <c r="A161" s="30"/>
      <c r="B161" s="138"/>
      <c r="C161" s="139" t="s">
        <v>185</v>
      </c>
      <c r="D161" s="139" t="s">
        <v>122</v>
      </c>
      <c r="E161" s="140" t="s">
        <v>186</v>
      </c>
      <c r="F161" s="141" t="s">
        <v>187</v>
      </c>
      <c r="G161" s="142" t="s">
        <v>125</v>
      </c>
      <c r="H161" s="143">
        <v>149.5</v>
      </c>
      <c r="I161" s="144"/>
      <c r="J161" s="145">
        <f>ROUND(I161*H161,2)</f>
        <v>0</v>
      </c>
      <c r="K161" s="146"/>
      <c r="L161" s="31"/>
      <c r="M161" s="147" t="s">
        <v>1</v>
      </c>
      <c r="N161" s="148" t="s">
        <v>41</v>
      </c>
      <c r="O161" s="56"/>
      <c r="P161" s="149">
        <f>O161*H161</f>
        <v>0</v>
      </c>
      <c r="Q161" s="149">
        <v>0.26375999999999999</v>
      </c>
      <c r="R161" s="149">
        <f>Q161*H161</f>
        <v>39.432119999999998</v>
      </c>
      <c r="S161" s="149">
        <v>0</v>
      </c>
      <c r="T161" s="150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1" t="s">
        <v>126</v>
      </c>
      <c r="AT161" s="151" t="s">
        <v>122</v>
      </c>
      <c r="AU161" s="151" t="s">
        <v>86</v>
      </c>
      <c r="AY161" s="15" t="s">
        <v>120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5" t="s">
        <v>84</v>
      </c>
      <c r="BK161" s="152">
        <f>ROUND(I161*H161,2)</f>
        <v>0</v>
      </c>
      <c r="BL161" s="15" t="s">
        <v>126</v>
      </c>
      <c r="BM161" s="151" t="s">
        <v>188</v>
      </c>
    </row>
    <row r="162" spans="1:65" s="2" customFormat="1" ht="29.25">
      <c r="A162" s="30"/>
      <c r="B162" s="31"/>
      <c r="C162" s="30"/>
      <c r="D162" s="153" t="s">
        <v>128</v>
      </c>
      <c r="E162" s="30"/>
      <c r="F162" s="154" t="s">
        <v>189</v>
      </c>
      <c r="G162" s="30"/>
      <c r="H162" s="30"/>
      <c r="I162" s="155"/>
      <c r="J162" s="30"/>
      <c r="K162" s="30"/>
      <c r="L162" s="31"/>
      <c r="M162" s="156"/>
      <c r="N162" s="157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128</v>
      </c>
      <c r="AU162" s="15" t="s">
        <v>86</v>
      </c>
    </row>
    <row r="163" spans="1:65" s="13" customFormat="1" ht="11.25">
      <c r="B163" s="158"/>
      <c r="D163" s="153" t="s">
        <v>130</v>
      </c>
      <c r="E163" s="159" t="s">
        <v>1</v>
      </c>
      <c r="F163" s="160" t="s">
        <v>131</v>
      </c>
      <c r="H163" s="161">
        <v>149.5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59" t="s">
        <v>130</v>
      </c>
      <c r="AU163" s="159" t="s">
        <v>86</v>
      </c>
      <c r="AV163" s="13" t="s">
        <v>86</v>
      </c>
      <c r="AW163" s="13" t="s">
        <v>34</v>
      </c>
      <c r="AX163" s="13" t="s">
        <v>84</v>
      </c>
      <c r="AY163" s="159" t="s">
        <v>120</v>
      </c>
    </row>
    <row r="164" spans="1:65" s="2" customFormat="1" ht="21.75" customHeight="1">
      <c r="A164" s="30"/>
      <c r="B164" s="138"/>
      <c r="C164" s="139" t="s">
        <v>8</v>
      </c>
      <c r="D164" s="139" t="s">
        <v>122</v>
      </c>
      <c r="E164" s="140" t="s">
        <v>190</v>
      </c>
      <c r="F164" s="141" t="s">
        <v>191</v>
      </c>
      <c r="G164" s="142" t="s">
        <v>125</v>
      </c>
      <c r="H164" s="143">
        <v>25</v>
      </c>
      <c r="I164" s="144"/>
      <c r="J164" s="145">
        <f>ROUND(I164*H164,2)</f>
        <v>0</v>
      </c>
      <c r="K164" s="146"/>
      <c r="L164" s="31"/>
      <c r="M164" s="147" t="s">
        <v>1</v>
      </c>
      <c r="N164" s="148" t="s">
        <v>41</v>
      </c>
      <c r="O164" s="56"/>
      <c r="P164" s="149">
        <f>O164*H164</f>
        <v>0</v>
      </c>
      <c r="Q164" s="149">
        <v>0.32400000000000001</v>
      </c>
      <c r="R164" s="149">
        <f>Q164*H164</f>
        <v>8.1</v>
      </c>
      <c r="S164" s="149">
        <v>0</v>
      </c>
      <c r="T164" s="15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1" t="s">
        <v>126</v>
      </c>
      <c r="AT164" s="151" t="s">
        <v>122</v>
      </c>
      <c r="AU164" s="151" t="s">
        <v>86</v>
      </c>
      <c r="AY164" s="15" t="s">
        <v>120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5" t="s">
        <v>84</v>
      </c>
      <c r="BK164" s="152">
        <f>ROUND(I164*H164,2)</f>
        <v>0</v>
      </c>
      <c r="BL164" s="15" t="s">
        <v>126</v>
      </c>
      <c r="BM164" s="151" t="s">
        <v>192</v>
      </c>
    </row>
    <row r="165" spans="1:65" s="2" customFormat="1" ht="19.5">
      <c r="A165" s="30"/>
      <c r="B165" s="31"/>
      <c r="C165" s="30"/>
      <c r="D165" s="153" t="s">
        <v>128</v>
      </c>
      <c r="E165" s="30"/>
      <c r="F165" s="154" t="s">
        <v>193</v>
      </c>
      <c r="G165" s="30"/>
      <c r="H165" s="30"/>
      <c r="I165" s="155"/>
      <c r="J165" s="30"/>
      <c r="K165" s="30"/>
      <c r="L165" s="31"/>
      <c r="M165" s="156"/>
      <c r="N165" s="157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128</v>
      </c>
      <c r="AU165" s="15" t="s">
        <v>86</v>
      </c>
    </row>
    <row r="166" spans="1:65" s="13" customFormat="1" ht="11.25">
      <c r="B166" s="158"/>
      <c r="D166" s="153" t="s">
        <v>130</v>
      </c>
      <c r="E166" s="159" t="s">
        <v>1</v>
      </c>
      <c r="F166" s="160" t="s">
        <v>194</v>
      </c>
      <c r="H166" s="161">
        <v>25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59" t="s">
        <v>130</v>
      </c>
      <c r="AU166" s="159" t="s">
        <v>86</v>
      </c>
      <c r="AV166" s="13" t="s">
        <v>86</v>
      </c>
      <c r="AW166" s="13" t="s">
        <v>34</v>
      </c>
      <c r="AX166" s="13" t="s">
        <v>84</v>
      </c>
      <c r="AY166" s="159" t="s">
        <v>120</v>
      </c>
    </row>
    <row r="167" spans="1:65" s="2" customFormat="1" ht="24.2" customHeight="1">
      <c r="A167" s="30"/>
      <c r="B167" s="138"/>
      <c r="C167" s="139" t="s">
        <v>195</v>
      </c>
      <c r="D167" s="139" t="s">
        <v>122</v>
      </c>
      <c r="E167" s="140" t="s">
        <v>196</v>
      </c>
      <c r="F167" s="141" t="s">
        <v>197</v>
      </c>
      <c r="G167" s="142" t="s">
        <v>125</v>
      </c>
      <c r="H167" s="143">
        <v>312</v>
      </c>
      <c r="I167" s="144"/>
      <c r="J167" s="145">
        <f>ROUND(I167*H167,2)</f>
        <v>0</v>
      </c>
      <c r="K167" s="146"/>
      <c r="L167" s="31"/>
      <c r="M167" s="147" t="s">
        <v>1</v>
      </c>
      <c r="N167" s="148" t="s">
        <v>41</v>
      </c>
      <c r="O167" s="56"/>
      <c r="P167" s="149">
        <f>O167*H167</f>
        <v>0</v>
      </c>
      <c r="Q167" s="149">
        <v>5.1000000000000004E-4</v>
      </c>
      <c r="R167" s="149">
        <f>Q167*H167</f>
        <v>0.15912000000000001</v>
      </c>
      <c r="S167" s="149">
        <v>0</v>
      </c>
      <c r="T167" s="150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1" t="s">
        <v>126</v>
      </c>
      <c r="AT167" s="151" t="s">
        <v>122</v>
      </c>
      <c r="AU167" s="151" t="s">
        <v>86</v>
      </c>
      <c r="AY167" s="15" t="s">
        <v>120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5" t="s">
        <v>84</v>
      </c>
      <c r="BK167" s="152">
        <f>ROUND(I167*H167,2)</f>
        <v>0</v>
      </c>
      <c r="BL167" s="15" t="s">
        <v>126</v>
      </c>
      <c r="BM167" s="151" t="s">
        <v>198</v>
      </c>
    </row>
    <row r="168" spans="1:65" s="2" customFormat="1" ht="19.5">
      <c r="A168" s="30"/>
      <c r="B168" s="31"/>
      <c r="C168" s="30"/>
      <c r="D168" s="153" t="s">
        <v>128</v>
      </c>
      <c r="E168" s="30"/>
      <c r="F168" s="154" t="s">
        <v>199</v>
      </c>
      <c r="G168" s="30"/>
      <c r="H168" s="30"/>
      <c r="I168" s="155"/>
      <c r="J168" s="30"/>
      <c r="K168" s="30"/>
      <c r="L168" s="31"/>
      <c r="M168" s="156"/>
      <c r="N168" s="157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128</v>
      </c>
      <c r="AU168" s="15" t="s">
        <v>86</v>
      </c>
    </row>
    <row r="169" spans="1:65" s="13" customFormat="1" ht="11.25">
      <c r="B169" s="158"/>
      <c r="D169" s="153" t="s">
        <v>130</v>
      </c>
      <c r="E169" s="159" t="s">
        <v>1</v>
      </c>
      <c r="F169" s="160" t="s">
        <v>200</v>
      </c>
      <c r="H169" s="161">
        <v>312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59" t="s">
        <v>130</v>
      </c>
      <c r="AU169" s="159" t="s">
        <v>86</v>
      </c>
      <c r="AV169" s="13" t="s">
        <v>86</v>
      </c>
      <c r="AW169" s="13" t="s">
        <v>34</v>
      </c>
      <c r="AX169" s="13" t="s">
        <v>84</v>
      </c>
      <c r="AY169" s="159" t="s">
        <v>120</v>
      </c>
    </row>
    <row r="170" spans="1:65" s="2" customFormat="1" ht="33" customHeight="1">
      <c r="A170" s="30"/>
      <c r="B170" s="138"/>
      <c r="C170" s="139" t="s">
        <v>201</v>
      </c>
      <c r="D170" s="139" t="s">
        <v>122</v>
      </c>
      <c r="E170" s="140" t="s">
        <v>202</v>
      </c>
      <c r="F170" s="141" t="s">
        <v>203</v>
      </c>
      <c r="G170" s="142" t="s">
        <v>125</v>
      </c>
      <c r="H170" s="143">
        <v>162.5</v>
      </c>
      <c r="I170" s="144"/>
      <c r="J170" s="145">
        <f>ROUND(I170*H170,2)</f>
        <v>0</v>
      </c>
      <c r="K170" s="146"/>
      <c r="L170" s="31"/>
      <c r="M170" s="147" t="s">
        <v>1</v>
      </c>
      <c r="N170" s="148" t="s">
        <v>41</v>
      </c>
      <c r="O170" s="56"/>
      <c r="P170" s="149">
        <f>O170*H170</f>
        <v>0</v>
      </c>
      <c r="Q170" s="149">
        <v>0.12966</v>
      </c>
      <c r="R170" s="149">
        <f>Q170*H170</f>
        <v>21.069749999999999</v>
      </c>
      <c r="S170" s="149">
        <v>0</v>
      </c>
      <c r="T170" s="15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1" t="s">
        <v>126</v>
      </c>
      <c r="AT170" s="151" t="s">
        <v>122</v>
      </c>
      <c r="AU170" s="151" t="s">
        <v>86</v>
      </c>
      <c r="AY170" s="15" t="s">
        <v>120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5" t="s">
        <v>84</v>
      </c>
      <c r="BK170" s="152">
        <f>ROUND(I170*H170,2)</f>
        <v>0</v>
      </c>
      <c r="BL170" s="15" t="s">
        <v>126</v>
      </c>
      <c r="BM170" s="151" t="s">
        <v>204</v>
      </c>
    </row>
    <row r="171" spans="1:65" s="2" customFormat="1" ht="29.25">
      <c r="A171" s="30"/>
      <c r="B171" s="31"/>
      <c r="C171" s="30"/>
      <c r="D171" s="153" t="s">
        <v>128</v>
      </c>
      <c r="E171" s="30"/>
      <c r="F171" s="154" t="s">
        <v>205</v>
      </c>
      <c r="G171" s="30"/>
      <c r="H171" s="30"/>
      <c r="I171" s="155"/>
      <c r="J171" s="30"/>
      <c r="K171" s="30"/>
      <c r="L171" s="31"/>
      <c r="M171" s="156"/>
      <c r="N171" s="157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5" t="s">
        <v>128</v>
      </c>
      <c r="AU171" s="15" t="s">
        <v>86</v>
      </c>
    </row>
    <row r="172" spans="1:65" s="13" customFormat="1" ht="11.25">
      <c r="B172" s="158"/>
      <c r="D172" s="153" t="s">
        <v>130</v>
      </c>
      <c r="E172" s="159" t="s">
        <v>1</v>
      </c>
      <c r="F172" s="160" t="s">
        <v>136</v>
      </c>
      <c r="H172" s="161">
        <v>162.5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59" t="s">
        <v>130</v>
      </c>
      <c r="AU172" s="159" t="s">
        <v>86</v>
      </c>
      <c r="AV172" s="13" t="s">
        <v>86</v>
      </c>
      <c r="AW172" s="13" t="s">
        <v>34</v>
      </c>
      <c r="AX172" s="13" t="s">
        <v>84</v>
      </c>
      <c r="AY172" s="159" t="s">
        <v>120</v>
      </c>
    </row>
    <row r="173" spans="1:65" s="12" customFormat="1" ht="22.9" customHeight="1">
      <c r="B173" s="125"/>
      <c r="D173" s="126" t="s">
        <v>75</v>
      </c>
      <c r="E173" s="136" t="s">
        <v>175</v>
      </c>
      <c r="F173" s="136" t="s">
        <v>206</v>
      </c>
      <c r="I173" s="128"/>
      <c r="J173" s="137">
        <f>BK173</f>
        <v>0</v>
      </c>
      <c r="L173" s="125"/>
      <c r="M173" s="130"/>
      <c r="N173" s="131"/>
      <c r="O173" s="131"/>
      <c r="P173" s="132">
        <f>SUM(P174:P206)</f>
        <v>0</v>
      </c>
      <c r="Q173" s="131"/>
      <c r="R173" s="132">
        <f>SUM(R174:R206)</f>
        <v>51.923614549999996</v>
      </c>
      <c r="S173" s="131"/>
      <c r="T173" s="133">
        <f>SUM(T174:T206)</f>
        <v>14.59</v>
      </c>
      <c r="AR173" s="126" t="s">
        <v>84</v>
      </c>
      <c r="AT173" s="134" t="s">
        <v>75</v>
      </c>
      <c r="AU173" s="134" t="s">
        <v>84</v>
      </c>
      <c r="AY173" s="126" t="s">
        <v>120</v>
      </c>
      <c r="BK173" s="135">
        <f>SUM(BK174:BK206)</f>
        <v>0</v>
      </c>
    </row>
    <row r="174" spans="1:65" s="2" customFormat="1" ht="24.2" customHeight="1">
      <c r="A174" s="30"/>
      <c r="B174" s="138"/>
      <c r="C174" s="139" t="s">
        <v>207</v>
      </c>
      <c r="D174" s="139" t="s">
        <v>122</v>
      </c>
      <c r="E174" s="140" t="s">
        <v>208</v>
      </c>
      <c r="F174" s="141" t="s">
        <v>209</v>
      </c>
      <c r="G174" s="142" t="s">
        <v>210</v>
      </c>
      <c r="H174" s="143">
        <v>50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41</v>
      </c>
      <c r="O174" s="56"/>
      <c r="P174" s="149">
        <f>O174*H174</f>
        <v>0</v>
      </c>
      <c r="Q174" s="149">
        <v>3.3E-4</v>
      </c>
      <c r="R174" s="149">
        <f>Q174*H174</f>
        <v>1.6500000000000001E-2</v>
      </c>
      <c r="S174" s="149">
        <v>0</v>
      </c>
      <c r="T174" s="150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1" t="s">
        <v>126</v>
      </c>
      <c r="AT174" s="151" t="s">
        <v>122</v>
      </c>
      <c r="AU174" s="151" t="s">
        <v>86</v>
      </c>
      <c r="AY174" s="15" t="s">
        <v>120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5" t="s">
        <v>84</v>
      </c>
      <c r="BK174" s="152">
        <f>ROUND(I174*H174,2)</f>
        <v>0</v>
      </c>
      <c r="BL174" s="15" t="s">
        <v>126</v>
      </c>
      <c r="BM174" s="151" t="s">
        <v>211</v>
      </c>
    </row>
    <row r="175" spans="1:65" s="2" customFormat="1" ht="19.5">
      <c r="A175" s="30"/>
      <c r="B175" s="31"/>
      <c r="C175" s="30"/>
      <c r="D175" s="153" t="s">
        <v>128</v>
      </c>
      <c r="E175" s="30"/>
      <c r="F175" s="154" t="s">
        <v>212</v>
      </c>
      <c r="G175" s="30"/>
      <c r="H175" s="30"/>
      <c r="I175" s="155"/>
      <c r="J175" s="30"/>
      <c r="K175" s="30"/>
      <c r="L175" s="31"/>
      <c r="M175" s="156"/>
      <c r="N175" s="157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128</v>
      </c>
      <c r="AU175" s="15" t="s">
        <v>86</v>
      </c>
    </row>
    <row r="176" spans="1:65" s="13" customFormat="1" ht="11.25">
      <c r="B176" s="158"/>
      <c r="D176" s="153" t="s">
        <v>130</v>
      </c>
      <c r="E176" s="159" t="s">
        <v>1</v>
      </c>
      <c r="F176" s="160" t="s">
        <v>213</v>
      </c>
      <c r="H176" s="161">
        <v>50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59" t="s">
        <v>130</v>
      </c>
      <c r="AU176" s="159" t="s">
        <v>86</v>
      </c>
      <c r="AV176" s="13" t="s">
        <v>86</v>
      </c>
      <c r="AW176" s="13" t="s">
        <v>34</v>
      </c>
      <c r="AX176" s="13" t="s">
        <v>84</v>
      </c>
      <c r="AY176" s="159" t="s">
        <v>120</v>
      </c>
    </row>
    <row r="177" spans="1:65" s="2" customFormat="1" ht="16.5" customHeight="1">
      <c r="A177" s="30"/>
      <c r="B177" s="138"/>
      <c r="C177" s="139" t="s">
        <v>214</v>
      </c>
      <c r="D177" s="139" t="s">
        <v>122</v>
      </c>
      <c r="E177" s="140" t="s">
        <v>215</v>
      </c>
      <c r="F177" s="141" t="s">
        <v>216</v>
      </c>
      <c r="G177" s="142" t="s">
        <v>210</v>
      </c>
      <c r="H177" s="143">
        <v>50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O177" s="56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1" t="s">
        <v>126</v>
      </c>
      <c r="AT177" s="151" t="s">
        <v>122</v>
      </c>
      <c r="AU177" s="151" t="s">
        <v>86</v>
      </c>
      <c r="AY177" s="15" t="s">
        <v>120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5" t="s">
        <v>84</v>
      </c>
      <c r="BK177" s="152">
        <f>ROUND(I177*H177,2)</f>
        <v>0</v>
      </c>
      <c r="BL177" s="15" t="s">
        <v>126</v>
      </c>
      <c r="BM177" s="151" t="s">
        <v>217</v>
      </c>
    </row>
    <row r="178" spans="1:65" s="2" customFormat="1" ht="19.5">
      <c r="A178" s="30"/>
      <c r="B178" s="31"/>
      <c r="C178" s="30"/>
      <c r="D178" s="153" t="s">
        <v>128</v>
      </c>
      <c r="E178" s="30"/>
      <c r="F178" s="154" t="s">
        <v>218</v>
      </c>
      <c r="G178" s="30"/>
      <c r="H178" s="30"/>
      <c r="I178" s="155"/>
      <c r="J178" s="30"/>
      <c r="K178" s="30"/>
      <c r="L178" s="31"/>
      <c r="M178" s="156"/>
      <c r="N178" s="157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128</v>
      </c>
      <c r="AU178" s="15" t="s">
        <v>86</v>
      </c>
    </row>
    <row r="179" spans="1:65" s="13" customFormat="1" ht="11.25">
      <c r="B179" s="158"/>
      <c r="D179" s="153" t="s">
        <v>130</v>
      </c>
      <c r="E179" s="159" t="s">
        <v>1</v>
      </c>
      <c r="F179" s="160" t="s">
        <v>213</v>
      </c>
      <c r="H179" s="161">
        <v>50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59" t="s">
        <v>130</v>
      </c>
      <c r="AU179" s="159" t="s">
        <v>86</v>
      </c>
      <c r="AV179" s="13" t="s">
        <v>86</v>
      </c>
      <c r="AW179" s="13" t="s">
        <v>34</v>
      </c>
      <c r="AX179" s="13" t="s">
        <v>84</v>
      </c>
      <c r="AY179" s="159" t="s">
        <v>120</v>
      </c>
    </row>
    <row r="180" spans="1:65" s="2" customFormat="1" ht="24.2" customHeight="1">
      <c r="A180" s="30"/>
      <c r="B180" s="138"/>
      <c r="C180" s="139" t="s">
        <v>219</v>
      </c>
      <c r="D180" s="139" t="s">
        <v>122</v>
      </c>
      <c r="E180" s="140" t="s">
        <v>220</v>
      </c>
      <c r="F180" s="141" t="s">
        <v>221</v>
      </c>
      <c r="G180" s="142" t="s">
        <v>210</v>
      </c>
      <c r="H180" s="143">
        <v>6.5</v>
      </c>
      <c r="I180" s="144"/>
      <c r="J180" s="145">
        <f>ROUND(I180*H180,2)</f>
        <v>0</v>
      </c>
      <c r="K180" s="146"/>
      <c r="L180" s="31"/>
      <c r="M180" s="147" t="s">
        <v>1</v>
      </c>
      <c r="N180" s="148" t="s">
        <v>41</v>
      </c>
      <c r="O180" s="56"/>
      <c r="P180" s="149">
        <f>O180*H180</f>
        <v>0</v>
      </c>
      <c r="Q180" s="149">
        <v>3.4000000000000002E-4</v>
      </c>
      <c r="R180" s="149">
        <f>Q180*H180</f>
        <v>2.2100000000000002E-3</v>
      </c>
      <c r="S180" s="149">
        <v>0</v>
      </c>
      <c r="T180" s="150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1" t="s">
        <v>126</v>
      </c>
      <c r="AT180" s="151" t="s">
        <v>122</v>
      </c>
      <c r="AU180" s="151" t="s">
        <v>86</v>
      </c>
      <c r="AY180" s="15" t="s">
        <v>120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5" t="s">
        <v>84</v>
      </c>
      <c r="BK180" s="152">
        <f>ROUND(I180*H180,2)</f>
        <v>0</v>
      </c>
      <c r="BL180" s="15" t="s">
        <v>126</v>
      </c>
      <c r="BM180" s="151" t="s">
        <v>222</v>
      </c>
    </row>
    <row r="181" spans="1:65" s="2" customFormat="1" ht="29.25">
      <c r="A181" s="30"/>
      <c r="B181" s="31"/>
      <c r="C181" s="30"/>
      <c r="D181" s="153" t="s">
        <v>128</v>
      </c>
      <c r="E181" s="30"/>
      <c r="F181" s="154" t="s">
        <v>223</v>
      </c>
      <c r="G181" s="30"/>
      <c r="H181" s="30"/>
      <c r="I181" s="155"/>
      <c r="J181" s="30"/>
      <c r="K181" s="30"/>
      <c r="L181" s="31"/>
      <c r="M181" s="156"/>
      <c r="N181" s="157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128</v>
      </c>
      <c r="AU181" s="15" t="s">
        <v>86</v>
      </c>
    </row>
    <row r="182" spans="1:65" s="2" customFormat="1" ht="24.2" customHeight="1">
      <c r="A182" s="30"/>
      <c r="B182" s="138"/>
      <c r="C182" s="139" t="s">
        <v>224</v>
      </c>
      <c r="D182" s="139" t="s">
        <v>122</v>
      </c>
      <c r="E182" s="140" t="s">
        <v>225</v>
      </c>
      <c r="F182" s="141" t="s">
        <v>226</v>
      </c>
      <c r="G182" s="142" t="s">
        <v>227</v>
      </c>
      <c r="H182" s="143">
        <v>2</v>
      </c>
      <c r="I182" s="144"/>
      <c r="J182" s="145">
        <f>ROUND(I182*H182,2)</f>
        <v>0</v>
      </c>
      <c r="K182" s="146"/>
      <c r="L182" s="31"/>
      <c r="M182" s="147" t="s">
        <v>1</v>
      </c>
      <c r="N182" s="148" t="s">
        <v>41</v>
      </c>
      <c r="O182" s="56"/>
      <c r="P182" s="149">
        <f>O182*H182</f>
        <v>0</v>
      </c>
      <c r="Q182" s="149">
        <v>16.75142</v>
      </c>
      <c r="R182" s="149">
        <f>Q182*H182</f>
        <v>33.502839999999999</v>
      </c>
      <c r="S182" s="149">
        <v>0</v>
      </c>
      <c r="T182" s="150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1" t="s">
        <v>126</v>
      </c>
      <c r="AT182" s="151" t="s">
        <v>122</v>
      </c>
      <c r="AU182" s="151" t="s">
        <v>86</v>
      </c>
      <c r="AY182" s="15" t="s">
        <v>120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5" t="s">
        <v>84</v>
      </c>
      <c r="BK182" s="152">
        <f>ROUND(I182*H182,2)</f>
        <v>0</v>
      </c>
      <c r="BL182" s="15" t="s">
        <v>126</v>
      </c>
      <c r="BM182" s="151" t="s">
        <v>228</v>
      </c>
    </row>
    <row r="183" spans="1:65" s="2" customFormat="1" ht="19.5">
      <c r="A183" s="30"/>
      <c r="B183" s="31"/>
      <c r="C183" s="30"/>
      <c r="D183" s="153" t="s">
        <v>128</v>
      </c>
      <c r="E183" s="30"/>
      <c r="F183" s="154" t="s">
        <v>229</v>
      </c>
      <c r="G183" s="30"/>
      <c r="H183" s="30"/>
      <c r="I183" s="155"/>
      <c r="J183" s="30"/>
      <c r="K183" s="30"/>
      <c r="L183" s="31"/>
      <c r="M183" s="156"/>
      <c r="N183" s="157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5" t="s">
        <v>128</v>
      </c>
      <c r="AU183" s="15" t="s">
        <v>86</v>
      </c>
    </row>
    <row r="184" spans="1:65" s="2" customFormat="1" ht="24.2" customHeight="1">
      <c r="A184" s="30"/>
      <c r="B184" s="138"/>
      <c r="C184" s="139" t="s">
        <v>230</v>
      </c>
      <c r="D184" s="139" t="s">
        <v>122</v>
      </c>
      <c r="E184" s="140" t="s">
        <v>231</v>
      </c>
      <c r="F184" s="141" t="s">
        <v>232</v>
      </c>
      <c r="G184" s="142" t="s">
        <v>144</v>
      </c>
      <c r="H184" s="143">
        <v>7.2</v>
      </c>
      <c r="I184" s="144"/>
      <c r="J184" s="145">
        <f>ROUND(I184*H184,2)</f>
        <v>0</v>
      </c>
      <c r="K184" s="146"/>
      <c r="L184" s="31"/>
      <c r="M184" s="147" t="s">
        <v>1</v>
      </c>
      <c r="N184" s="148" t="s">
        <v>41</v>
      </c>
      <c r="O184" s="56"/>
      <c r="P184" s="149">
        <f>O184*H184</f>
        <v>0</v>
      </c>
      <c r="Q184" s="149">
        <v>2.5122499999999999</v>
      </c>
      <c r="R184" s="149">
        <f>Q184*H184</f>
        <v>18.088200000000001</v>
      </c>
      <c r="S184" s="149">
        <v>0</v>
      </c>
      <c r="T184" s="150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126</v>
      </c>
      <c r="AT184" s="151" t="s">
        <v>122</v>
      </c>
      <c r="AU184" s="151" t="s">
        <v>86</v>
      </c>
      <c r="AY184" s="15" t="s">
        <v>120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5" t="s">
        <v>84</v>
      </c>
      <c r="BK184" s="152">
        <f>ROUND(I184*H184,2)</f>
        <v>0</v>
      </c>
      <c r="BL184" s="15" t="s">
        <v>126</v>
      </c>
      <c r="BM184" s="151" t="s">
        <v>233</v>
      </c>
    </row>
    <row r="185" spans="1:65" s="2" customFormat="1" ht="19.5">
      <c r="A185" s="30"/>
      <c r="B185" s="31"/>
      <c r="C185" s="30"/>
      <c r="D185" s="153" t="s">
        <v>128</v>
      </c>
      <c r="E185" s="30"/>
      <c r="F185" s="154" t="s">
        <v>234</v>
      </c>
      <c r="G185" s="30"/>
      <c r="H185" s="30"/>
      <c r="I185" s="155"/>
      <c r="J185" s="30"/>
      <c r="K185" s="30"/>
      <c r="L185" s="31"/>
      <c r="M185" s="156"/>
      <c r="N185" s="157"/>
      <c r="O185" s="56"/>
      <c r="P185" s="56"/>
      <c r="Q185" s="56"/>
      <c r="R185" s="56"/>
      <c r="S185" s="56"/>
      <c r="T185" s="5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128</v>
      </c>
      <c r="AU185" s="15" t="s">
        <v>86</v>
      </c>
    </row>
    <row r="186" spans="1:65" s="13" customFormat="1" ht="11.25">
      <c r="B186" s="158"/>
      <c r="D186" s="153" t="s">
        <v>130</v>
      </c>
      <c r="E186" s="159" t="s">
        <v>1</v>
      </c>
      <c r="F186" s="160" t="s">
        <v>235</v>
      </c>
      <c r="H186" s="161">
        <v>7.2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59" t="s">
        <v>130</v>
      </c>
      <c r="AU186" s="159" t="s">
        <v>86</v>
      </c>
      <c r="AV186" s="13" t="s">
        <v>86</v>
      </c>
      <c r="AW186" s="13" t="s">
        <v>34</v>
      </c>
      <c r="AX186" s="13" t="s">
        <v>84</v>
      </c>
      <c r="AY186" s="159" t="s">
        <v>120</v>
      </c>
    </row>
    <row r="187" spans="1:65" s="2" customFormat="1" ht="33" customHeight="1">
      <c r="A187" s="30"/>
      <c r="B187" s="138"/>
      <c r="C187" s="139" t="s">
        <v>236</v>
      </c>
      <c r="D187" s="139" t="s">
        <v>122</v>
      </c>
      <c r="E187" s="140" t="s">
        <v>237</v>
      </c>
      <c r="F187" s="141" t="s">
        <v>238</v>
      </c>
      <c r="G187" s="142" t="s">
        <v>210</v>
      </c>
      <c r="H187" s="143">
        <v>9</v>
      </c>
      <c r="I187" s="144"/>
      <c r="J187" s="145">
        <f>ROUND(I187*H187,2)</f>
        <v>0</v>
      </c>
      <c r="K187" s="146"/>
      <c r="L187" s="31"/>
      <c r="M187" s="147" t="s">
        <v>1</v>
      </c>
      <c r="N187" s="148" t="s">
        <v>41</v>
      </c>
      <c r="O187" s="56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1" t="s">
        <v>126</v>
      </c>
      <c r="AT187" s="151" t="s">
        <v>122</v>
      </c>
      <c r="AU187" s="151" t="s">
        <v>86</v>
      </c>
      <c r="AY187" s="15" t="s">
        <v>120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5" t="s">
        <v>84</v>
      </c>
      <c r="BK187" s="152">
        <f>ROUND(I187*H187,2)</f>
        <v>0</v>
      </c>
      <c r="BL187" s="15" t="s">
        <v>126</v>
      </c>
      <c r="BM187" s="151" t="s">
        <v>239</v>
      </c>
    </row>
    <row r="188" spans="1:65" s="2" customFormat="1" ht="19.5">
      <c r="A188" s="30"/>
      <c r="B188" s="31"/>
      <c r="C188" s="30"/>
      <c r="D188" s="153" t="s">
        <v>128</v>
      </c>
      <c r="E188" s="30"/>
      <c r="F188" s="154" t="s">
        <v>240</v>
      </c>
      <c r="G188" s="30"/>
      <c r="H188" s="30"/>
      <c r="I188" s="155"/>
      <c r="J188" s="30"/>
      <c r="K188" s="30"/>
      <c r="L188" s="31"/>
      <c r="M188" s="156"/>
      <c r="N188" s="157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5" t="s">
        <v>128</v>
      </c>
      <c r="AU188" s="15" t="s">
        <v>86</v>
      </c>
    </row>
    <row r="189" spans="1:65" s="2" customFormat="1" ht="24.2" customHeight="1">
      <c r="A189" s="30"/>
      <c r="B189" s="138"/>
      <c r="C189" s="166" t="s">
        <v>7</v>
      </c>
      <c r="D189" s="166" t="s">
        <v>155</v>
      </c>
      <c r="E189" s="167" t="s">
        <v>241</v>
      </c>
      <c r="F189" s="168" t="s">
        <v>242</v>
      </c>
      <c r="G189" s="169" t="s">
        <v>210</v>
      </c>
      <c r="H189" s="170">
        <v>9.1349999999999998</v>
      </c>
      <c r="I189" s="171"/>
      <c r="J189" s="172">
        <f>ROUND(I189*H189,2)</f>
        <v>0</v>
      </c>
      <c r="K189" s="173"/>
      <c r="L189" s="174"/>
      <c r="M189" s="175" t="s">
        <v>1</v>
      </c>
      <c r="N189" s="176" t="s">
        <v>41</v>
      </c>
      <c r="O189" s="56"/>
      <c r="P189" s="149">
        <f>O189*H189</f>
        <v>0</v>
      </c>
      <c r="Q189" s="149">
        <v>3.4329999999999999E-2</v>
      </c>
      <c r="R189" s="149">
        <f>Q189*H189</f>
        <v>0.31360454999999998</v>
      </c>
      <c r="S189" s="149">
        <v>0</v>
      </c>
      <c r="T189" s="150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1" t="s">
        <v>159</v>
      </c>
      <c r="AT189" s="151" t="s">
        <v>155</v>
      </c>
      <c r="AU189" s="151" t="s">
        <v>86</v>
      </c>
      <c r="AY189" s="15" t="s">
        <v>120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5" t="s">
        <v>84</v>
      </c>
      <c r="BK189" s="152">
        <f>ROUND(I189*H189,2)</f>
        <v>0</v>
      </c>
      <c r="BL189" s="15" t="s">
        <v>126</v>
      </c>
      <c r="BM189" s="151" t="s">
        <v>243</v>
      </c>
    </row>
    <row r="190" spans="1:65" s="2" customFormat="1" ht="19.5">
      <c r="A190" s="30"/>
      <c r="B190" s="31"/>
      <c r="C190" s="30"/>
      <c r="D190" s="153" t="s">
        <v>128</v>
      </c>
      <c r="E190" s="30"/>
      <c r="F190" s="154" t="s">
        <v>242</v>
      </c>
      <c r="G190" s="30"/>
      <c r="H190" s="30"/>
      <c r="I190" s="155"/>
      <c r="J190" s="30"/>
      <c r="K190" s="30"/>
      <c r="L190" s="31"/>
      <c r="M190" s="156"/>
      <c r="N190" s="157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128</v>
      </c>
      <c r="AU190" s="15" t="s">
        <v>86</v>
      </c>
    </row>
    <row r="191" spans="1:65" s="13" customFormat="1" ht="11.25">
      <c r="B191" s="158"/>
      <c r="D191" s="153" t="s">
        <v>130</v>
      </c>
      <c r="F191" s="160" t="s">
        <v>244</v>
      </c>
      <c r="H191" s="161">
        <v>9.1349999999999998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59" t="s">
        <v>130</v>
      </c>
      <c r="AU191" s="159" t="s">
        <v>86</v>
      </c>
      <c r="AV191" s="13" t="s">
        <v>86</v>
      </c>
      <c r="AW191" s="13" t="s">
        <v>3</v>
      </c>
      <c r="AX191" s="13" t="s">
        <v>84</v>
      </c>
      <c r="AY191" s="159" t="s">
        <v>120</v>
      </c>
    </row>
    <row r="192" spans="1:65" s="2" customFormat="1" ht="24.2" customHeight="1">
      <c r="A192" s="30"/>
      <c r="B192" s="138"/>
      <c r="C192" s="139" t="s">
        <v>245</v>
      </c>
      <c r="D192" s="139" t="s">
        <v>122</v>
      </c>
      <c r="E192" s="140" t="s">
        <v>246</v>
      </c>
      <c r="F192" s="141" t="s">
        <v>247</v>
      </c>
      <c r="G192" s="142" t="s">
        <v>210</v>
      </c>
      <c r="H192" s="143">
        <v>6.5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41</v>
      </c>
      <c r="O192" s="56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1" t="s">
        <v>126</v>
      </c>
      <c r="AT192" s="151" t="s">
        <v>122</v>
      </c>
      <c r="AU192" s="151" t="s">
        <v>86</v>
      </c>
      <c r="AY192" s="15" t="s">
        <v>120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5" t="s">
        <v>84</v>
      </c>
      <c r="BK192" s="152">
        <f>ROUND(I192*H192,2)</f>
        <v>0</v>
      </c>
      <c r="BL192" s="15" t="s">
        <v>126</v>
      </c>
      <c r="BM192" s="151" t="s">
        <v>248</v>
      </c>
    </row>
    <row r="193" spans="1:65" s="2" customFormat="1" ht="19.5">
      <c r="A193" s="30"/>
      <c r="B193" s="31"/>
      <c r="C193" s="30"/>
      <c r="D193" s="153" t="s">
        <v>128</v>
      </c>
      <c r="E193" s="30"/>
      <c r="F193" s="154" t="s">
        <v>249</v>
      </c>
      <c r="G193" s="30"/>
      <c r="H193" s="30"/>
      <c r="I193" s="155"/>
      <c r="J193" s="30"/>
      <c r="K193" s="30"/>
      <c r="L193" s="31"/>
      <c r="M193" s="156"/>
      <c r="N193" s="157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128</v>
      </c>
      <c r="AU193" s="15" t="s">
        <v>86</v>
      </c>
    </row>
    <row r="194" spans="1:65" s="2" customFormat="1" ht="16.5" customHeight="1">
      <c r="A194" s="30"/>
      <c r="B194" s="138"/>
      <c r="C194" s="139" t="s">
        <v>250</v>
      </c>
      <c r="D194" s="139" t="s">
        <v>122</v>
      </c>
      <c r="E194" s="140" t="s">
        <v>251</v>
      </c>
      <c r="F194" s="141" t="s">
        <v>252</v>
      </c>
      <c r="G194" s="142" t="s">
        <v>210</v>
      </c>
      <c r="H194" s="143">
        <v>6.5</v>
      </c>
      <c r="I194" s="144"/>
      <c r="J194" s="145">
        <f>ROUND(I194*H194,2)</f>
        <v>0</v>
      </c>
      <c r="K194" s="146"/>
      <c r="L194" s="31"/>
      <c r="M194" s="147" t="s">
        <v>1</v>
      </c>
      <c r="N194" s="148" t="s">
        <v>41</v>
      </c>
      <c r="O194" s="56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1" t="s">
        <v>126</v>
      </c>
      <c r="AT194" s="151" t="s">
        <v>122</v>
      </c>
      <c r="AU194" s="151" t="s">
        <v>86</v>
      </c>
      <c r="AY194" s="15" t="s">
        <v>120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5" t="s">
        <v>84</v>
      </c>
      <c r="BK194" s="152">
        <f>ROUND(I194*H194,2)</f>
        <v>0</v>
      </c>
      <c r="BL194" s="15" t="s">
        <v>126</v>
      </c>
      <c r="BM194" s="151" t="s">
        <v>253</v>
      </c>
    </row>
    <row r="195" spans="1:65" s="2" customFormat="1" ht="19.5">
      <c r="A195" s="30"/>
      <c r="B195" s="31"/>
      <c r="C195" s="30"/>
      <c r="D195" s="153" t="s">
        <v>128</v>
      </c>
      <c r="E195" s="30"/>
      <c r="F195" s="154" t="s">
        <v>254</v>
      </c>
      <c r="G195" s="30"/>
      <c r="H195" s="30"/>
      <c r="I195" s="155"/>
      <c r="J195" s="30"/>
      <c r="K195" s="30"/>
      <c r="L195" s="31"/>
      <c r="M195" s="156"/>
      <c r="N195" s="157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128</v>
      </c>
      <c r="AU195" s="15" t="s">
        <v>86</v>
      </c>
    </row>
    <row r="196" spans="1:65" s="2" customFormat="1" ht="24.2" customHeight="1">
      <c r="A196" s="30"/>
      <c r="B196" s="138"/>
      <c r="C196" s="139" t="s">
        <v>255</v>
      </c>
      <c r="D196" s="139" t="s">
        <v>122</v>
      </c>
      <c r="E196" s="140" t="s">
        <v>256</v>
      </c>
      <c r="F196" s="141" t="s">
        <v>257</v>
      </c>
      <c r="G196" s="142" t="s">
        <v>210</v>
      </c>
      <c r="H196" s="143">
        <v>20</v>
      </c>
      <c r="I196" s="144"/>
      <c r="J196" s="145">
        <f>ROUND(I196*H196,2)</f>
        <v>0</v>
      </c>
      <c r="K196" s="146"/>
      <c r="L196" s="31"/>
      <c r="M196" s="147" t="s">
        <v>1</v>
      </c>
      <c r="N196" s="148" t="s">
        <v>41</v>
      </c>
      <c r="O196" s="56"/>
      <c r="P196" s="149">
        <f>O196*H196</f>
        <v>0</v>
      </c>
      <c r="Q196" s="149">
        <v>0</v>
      </c>
      <c r="R196" s="149">
        <f>Q196*H196</f>
        <v>0</v>
      </c>
      <c r="S196" s="149">
        <v>0.252</v>
      </c>
      <c r="T196" s="150">
        <f>S196*H196</f>
        <v>5.04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126</v>
      </c>
      <c r="AT196" s="151" t="s">
        <v>122</v>
      </c>
      <c r="AU196" s="151" t="s">
        <v>86</v>
      </c>
      <c r="AY196" s="15" t="s">
        <v>120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5" t="s">
        <v>84</v>
      </c>
      <c r="BK196" s="152">
        <f>ROUND(I196*H196,2)</f>
        <v>0</v>
      </c>
      <c r="BL196" s="15" t="s">
        <v>126</v>
      </c>
      <c r="BM196" s="151" t="s">
        <v>258</v>
      </c>
    </row>
    <row r="197" spans="1:65" s="2" customFormat="1" ht="39">
      <c r="A197" s="30"/>
      <c r="B197" s="31"/>
      <c r="C197" s="30"/>
      <c r="D197" s="153" t="s">
        <v>128</v>
      </c>
      <c r="E197" s="30"/>
      <c r="F197" s="154" t="s">
        <v>259</v>
      </c>
      <c r="G197" s="30"/>
      <c r="H197" s="30"/>
      <c r="I197" s="155"/>
      <c r="J197" s="30"/>
      <c r="K197" s="30"/>
      <c r="L197" s="31"/>
      <c r="M197" s="156"/>
      <c r="N197" s="157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128</v>
      </c>
      <c r="AU197" s="15" t="s">
        <v>86</v>
      </c>
    </row>
    <row r="198" spans="1:65" s="13" customFormat="1" ht="11.25">
      <c r="B198" s="158"/>
      <c r="D198" s="153" t="s">
        <v>130</v>
      </c>
      <c r="E198" s="159" t="s">
        <v>1</v>
      </c>
      <c r="F198" s="160" t="s">
        <v>260</v>
      </c>
      <c r="H198" s="161">
        <v>20</v>
      </c>
      <c r="I198" s="162"/>
      <c r="L198" s="158"/>
      <c r="M198" s="163"/>
      <c r="N198" s="164"/>
      <c r="O198" s="164"/>
      <c r="P198" s="164"/>
      <c r="Q198" s="164"/>
      <c r="R198" s="164"/>
      <c r="S198" s="164"/>
      <c r="T198" s="165"/>
      <c r="AT198" s="159" t="s">
        <v>130</v>
      </c>
      <c r="AU198" s="159" t="s">
        <v>86</v>
      </c>
      <c r="AV198" s="13" t="s">
        <v>86</v>
      </c>
      <c r="AW198" s="13" t="s">
        <v>34</v>
      </c>
      <c r="AX198" s="13" t="s">
        <v>84</v>
      </c>
      <c r="AY198" s="159" t="s">
        <v>120</v>
      </c>
    </row>
    <row r="199" spans="1:65" s="2" customFormat="1" ht="24.2" customHeight="1">
      <c r="A199" s="30"/>
      <c r="B199" s="138"/>
      <c r="C199" s="139" t="s">
        <v>261</v>
      </c>
      <c r="D199" s="139" t="s">
        <v>122</v>
      </c>
      <c r="E199" s="140" t="s">
        <v>262</v>
      </c>
      <c r="F199" s="141" t="s">
        <v>263</v>
      </c>
      <c r="G199" s="142" t="s">
        <v>125</v>
      </c>
      <c r="H199" s="143">
        <v>162.5</v>
      </c>
      <c r="I199" s="144"/>
      <c r="J199" s="145">
        <f>ROUND(I199*H199,2)</f>
        <v>0</v>
      </c>
      <c r="K199" s="146"/>
      <c r="L199" s="31"/>
      <c r="M199" s="147" t="s">
        <v>1</v>
      </c>
      <c r="N199" s="148" t="s">
        <v>41</v>
      </c>
      <c r="O199" s="56"/>
      <c r="P199" s="149">
        <f>O199*H199</f>
        <v>0</v>
      </c>
      <c r="Q199" s="149">
        <v>0</v>
      </c>
      <c r="R199" s="149">
        <f>Q199*H199</f>
        <v>0</v>
      </c>
      <c r="S199" s="149">
        <v>0.02</v>
      </c>
      <c r="T199" s="150">
        <f>S199*H199</f>
        <v>3.25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1" t="s">
        <v>126</v>
      </c>
      <c r="AT199" s="151" t="s">
        <v>122</v>
      </c>
      <c r="AU199" s="151" t="s">
        <v>86</v>
      </c>
      <c r="AY199" s="15" t="s">
        <v>120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5" t="s">
        <v>84</v>
      </c>
      <c r="BK199" s="152">
        <f>ROUND(I199*H199,2)</f>
        <v>0</v>
      </c>
      <c r="BL199" s="15" t="s">
        <v>126</v>
      </c>
      <c r="BM199" s="151" t="s">
        <v>264</v>
      </c>
    </row>
    <row r="200" spans="1:65" s="2" customFormat="1" ht="39">
      <c r="A200" s="30"/>
      <c r="B200" s="31"/>
      <c r="C200" s="30"/>
      <c r="D200" s="153" t="s">
        <v>128</v>
      </c>
      <c r="E200" s="30"/>
      <c r="F200" s="154" t="s">
        <v>265</v>
      </c>
      <c r="G200" s="30"/>
      <c r="H200" s="30"/>
      <c r="I200" s="155"/>
      <c r="J200" s="30"/>
      <c r="K200" s="30"/>
      <c r="L200" s="31"/>
      <c r="M200" s="156"/>
      <c r="N200" s="157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128</v>
      </c>
      <c r="AU200" s="15" t="s">
        <v>86</v>
      </c>
    </row>
    <row r="201" spans="1:65" s="13" customFormat="1" ht="11.25">
      <c r="B201" s="158"/>
      <c r="D201" s="153" t="s">
        <v>130</v>
      </c>
      <c r="E201" s="159" t="s">
        <v>1</v>
      </c>
      <c r="F201" s="160" t="s">
        <v>136</v>
      </c>
      <c r="H201" s="161">
        <v>162.5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59" t="s">
        <v>130</v>
      </c>
      <c r="AU201" s="159" t="s">
        <v>86</v>
      </c>
      <c r="AV201" s="13" t="s">
        <v>86</v>
      </c>
      <c r="AW201" s="13" t="s">
        <v>34</v>
      </c>
      <c r="AX201" s="13" t="s">
        <v>84</v>
      </c>
      <c r="AY201" s="159" t="s">
        <v>120</v>
      </c>
    </row>
    <row r="202" spans="1:65" s="2" customFormat="1" ht="16.5" customHeight="1">
      <c r="A202" s="30"/>
      <c r="B202" s="138"/>
      <c r="C202" s="139" t="s">
        <v>266</v>
      </c>
      <c r="D202" s="139" t="s">
        <v>122</v>
      </c>
      <c r="E202" s="140" t="s">
        <v>267</v>
      </c>
      <c r="F202" s="141" t="s">
        <v>268</v>
      </c>
      <c r="G202" s="142" t="s">
        <v>125</v>
      </c>
      <c r="H202" s="143">
        <v>25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O202" s="56"/>
      <c r="P202" s="149">
        <f>O202*H202</f>
        <v>0</v>
      </c>
      <c r="Q202" s="149">
        <v>0</v>
      </c>
      <c r="R202" s="149">
        <f>Q202*H202</f>
        <v>0</v>
      </c>
      <c r="S202" s="149">
        <v>0.252</v>
      </c>
      <c r="T202" s="150">
        <f>S202*H202</f>
        <v>6.3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1" t="s">
        <v>126</v>
      </c>
      <c r="AT202" s="151" t="s">
        <v>122</v>
      </c>
      <c r="AU202" s="151" t="s">
        <v>86</v>
      </c>
      <c r="AY202" s="15" t="s">
        <v>120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5" t="s">
        <v>84</v>
      </c>
      <c r="BK202" s="152">
        <f>ROUND(I202*H202,2)</f>
        <v>0</v>
      </c>
      <c r="BL202" s="15" t="s">
        <v>126</v>
      </c>
      <c r="BM202" s="151" t="s">
        <v>269</v>
      </c>
    </row>
    <row r="203" spans="1:65" s="2" customFormat="1" ht="39">
      <c r="A203" s="30"/>
      <c r="B203" s="31"/>
      <c r="C203" s="30"/>
      <c r="D203" s="153" t="s">
        <v>128</v>
      </c>
      <c r="E203" s="30"/>
      <c r="F203" s="154" t="s">
        <v>270</v>
      </c>
      <c r="G203" s="30"/>
      <c r="H203" s="30"/>
      <c r="I203" s="155"/>
      <c r="J203" s="30"/>
      <c r="K203" s="30"/>
      <c r="L203" s="31"/>
      <c r="M203" s="156"/>
      <c r="N203" s="157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128</v>
      </c>
      <c r="AU203" s="15" t="s">
        <v>86</v>
      </c>
    </row>
    <row r="204" spans="1:65" s="13" customFormat="1" ht="11.25">
      <c r="B204" s="158"/>
      <c r="D204" s="153" t="s">
        <v>130</v>
      </c>
      <c r="E204" s="159" t="s">
        <v>1</v>
      </c>
      <c r="F204" s="160" t="s">
        <v>194</v>
      </c>
      <c r="H204" s="161">
        <v>25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59" t="s">
        <v>130</v>
      </c>
      <c r="AU204" s="159" t="s">
        <v>86</v>
      </c>
      <c r="AV204" s="13" t="s">
        <v>86</v>
      </c>
      <c r="AW204" s="13" t="s">
        <v>34</v>
      </c>
      <c r="AX204" s="13" t="s">
        <v>84</v>
      </c>
      <c r="AY204" s="159" t="s">
        <v>120</v>
      </c>
    </row>
    <row r="205" spans="1:65" s="2" customFormat="1" ht="37.9" customHeight="1">
      <c r="A205" s="30"/>
      <c r="B205" s="138"/>
      <c r="C205" s="139" t="s">
        <v>271</v>
      </c>
      <c r="D205" s="139" t="s">
        <v>122</v>
      </c>
      <c r="E205" s="140" t="s">
        <v>272</v>
      </c>
      <c r="F205" s="141" t="s">
        <v>273</v>
      </c>
      <c r="G205" s="142" t="s">
        <v>227</v>
      </c>
      <c r="H205" s="143">
        <v>2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O205" s="56"/>
      <c r="P205" s="149">
        <f>O205*H205</f>
        <v>0</v>
      </c>
      <c r="Q205" s="149">
        <v>1.2999999999999999E-4</v>
      </c>
      <c r="R205" s="149">
        <f>Q205*H205</f>
        <v>2.5999999999999998E-4</v>
      </c>
      <c r="S205" s="149">
        <v>0</v>
      </c>
      <c r="T205" s="150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1" t="s">
        <v>126</v>
      </c>
      <c r="AT205" s="151" t="s">
        <v>122</v>
      </c>
      <c r="AU205" s="151" t="s">
        <v>86</v>
      </c>
      <c r="AY205" s="15" t="s">
        <v>120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5" t="s">
        <v>84</v>
      </c>
      <c r="BK205" s="152">
        <f>ROUND(I205*H205,2)</f>
        <v>0</v>
      </c>
      <c r="BL205" s="15" t="s">
        <v>126</v>
      </c>
      <c r="BM205" s="151" t="s">
        <v>274</v>
      </c>
    </row>
    <row r="206" spans="1:65" s="2" customFormat="1" ht="19.5">
      <c r="A206" s="30"/>
      <c r="B206" s="31"/>
      <c r="C206" s="30"/>
      <c r="D206" s="153" t="s">
        <v>128</v>
      </c>
      <c r="E206" s="30"/>
      <c r="F206" s="154" t="s">
        <v>275</v>
      </c>
      <c r="G206" s="30"/>
      <c r="H206" s="30"/>
      <c r="I206" s="155"/>
      <c r="J206" s="30"/>
      <c r="K206" s="30"/>
      <c r="L206" s="31"/>
      <c r="M206" s="156"/>
      <c r="N206" s="157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128</v>
      </c>
      <c r="AU206" s="15" t="s">
        <v>86</v>
      </c>
    </row>
    <row r="207" spans="1:65" s="12" customFormat="1" ht="22.9" customHeight="1">
      <c r="B207" s="125"/>
      <c r="D207" s="126" t="s">
        <v>75</v>
      </c>
      <c r="E207" s="136" t="s">
        <v>276</v>
      </c>
      <c r="F207" s="136" t="s">
        <v>277</v>
      </c>
      <c r="I207" s="128"/>
      <c r="J207" s="137">
        <f>BK207</f>
        <v>0</v>
      </c>
      <c r="L207" s="125"/>
      <c r="M207" s="130"/>
      <c r="N207" s="131"/>
      <c r="O207" s="131"/>
      <c r="P207" s="132">
        <f>SUM(P208:P218)</f>
        <v>0</v>
      </c>
      <c r="Q207" s="131"/>
      <c r="R207" s="132">
        <f>SUM(R208:R218)</f>
        <v>0</v>
      </c>
      <c r="S207" s="131"/>
      <c r="T207" s="133">
        <f>SUM(T208:T218)</f>
        <v>0</v>
      </c>
      <c r="AR207" s="126" t="s">
        <v>84</v>
      </c>
      <c r="AT207" s="134" t="s">
        <v>75</v>
      </c>
      <c r="AU207" s="134" t="s">
        <v>84</v>
      </c>
      <c r="AY207" s="126" t="s">
        <v>120</v>
      </c>
      <c r="BK207" s="135">
        <f>SUM(BK208:BK218)</f>
        <v>0</v>
      </c>
    </row>
    <row r="208" spans="1:65" s="2" customFormat="1" ht="33" customHeight="1">
      <c r="A208" s="30"/>
      <c r="B208" s="138"/>
      <c r="C208" s="139" t="s">
        <v>278</v>
      </c>
      <c r="D208" s="139" t="s">
        <v>122</v>
      </c>
      <c r="E208" s="140" t="s">
        <v>279</v>
      </c>
      <c r="F208" s="141" t="s">
        <v>280</v>
      </c>
      <c r="G208" s="142" t="s">
        <v>158</v>
      </c>
      <c r="H208" s="143">
        <v>179.78800000000001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O208" s="56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1" t="s">
        <v>126</v>
      </c>
      <c r="AT208" s="151" t="s">
        <v>122</v>
      </c>
      <c r="AU208" s="151" t="s">
        <v>86</v>
      </c>
      <c r="AY208" s="15" t="s">
        <v>120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5" t="s">
        <v>84</v>
      </c>
      <c r="BK208" s="152">
        <f>ROUND(I208*H208,2)</f>
        <v>0</v>
      </c>
      <c r="BL208" s="15" t="s">
        <v>126</v>
      </c>
      <c r="BM208" s="151" t="s">
        <v>281</v>
      </c>
    </row>
    <row r="209" spans="1:65" s="2" customFormat="1" ht="19.5">
      <c r="A209" s="30"/>
      <c r="B209" s="31"/>
      <c r="C209" s="30"/>
      <c r="D209" s="153" t="s">
        <v>128</v>
      </c>
      <c r="E209" s="30"/>
      <c r="F209" s="154" t="s">
        <v>282</v>
      </c>
      <c r="G209" s="30"/>
      <c r="H209" s="30"/>
      <c r="I209" s="155"/>
      <c r="J209" s="30"/>
      <c r="K209" s="30"/>
      <c r="L209" s="31"/>
      <c r="M209" s="156"/>
      <c r="N209" s="157"/>
      <c r="O209" s="56"/>
      <c r="P209" s="56"/>
      <c r="Q209" s="56"/>
      <c r="R209" s="56"/>
      <c r="S209" s="56"/>
      <c r="T209" s="5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5" t="s">
        <v>128</v>
      </c>
      <c r="AU209" s="15" t="s">
        <v>86</v>
      </c>
    </row>
    <row r="210" spans="1:65" s="2" customFormat="1" ht="21.75" customHeight="1">
      <c r="A210" s="30"/>
      <c r="B210" s="138"/>
      <c r="C210" s="139" t="s">
        <v>283</v>
      </c>
      <c r="D210" s="139" t="s">
        <v>122</v>
      </c>
      <c r="E210" s="140" t="s">
        <v>284</v>
      </c>
      <c r="F210" s="141" t="s">
        <v>285</v>
      </c>
      <c r="G210" s="142" t="s">
        <v>158</v>
      </c>
      <c r="H210" s="143">
        <v>2696.82</v>
      </c>
      <c r="I210" s="144"/>
      <c r="J210" s="145">
        <f>ROUND(I210*H210,2)</f>
        <v>0</v>
      </c>
      <c r="K210" s="146"/>
      <c r="L210" s="31"/>
      <c r="M210" s="147" t="s">
        <v>1</v>
      </c>
      <c r="N210" s="148" t="s">
        <v>41</v>
      </c>
      <c r="O210" s="56"/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1" t="s">
        <v>126</v>
      </c>
      <c r="AT210" s="151" t="s">
        <v>122</v>
      </c>
      <c r="AU210" s="151" t="s">
        <v>86</v>
      </c>
      <c r="AY210" s="15" t="s">
        <v>120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5" t="s">
        <v>84</v>
      </c>
      <c r="BK210" s="152">
        <f>ROUND(I210*H210,2)</f>
        <v>0</v>
      </c>
      <c r="BL210" s="15" t="s">
        <v>126</v>
      </c>
      <c r="BM210" s="151" t="s">
        <v>286</v>
      </c>
    </row>
    <row r="211" spans="1:65" s="2" customFormat="1" ht="29.25">
      <c r="A211" s="30"/>
      <c r="B211" s="31"/>
      <c r="C211" s="30"/>
      <c r="D211" s="153" t="s">
        <v>128</v>
      </c>
      <c r="E211" s="30"/>
      <c r="F211" s="154" t="s">
        <v>287</v>
      </c>
      <c r="G211" s="30"/>
      <c r="H211" s="30"/>
      <c r="I211" s="155"/>
      <c r="J211" s="30"/>
      <c r="K211" s="30"/>
      <c r="L211" s="31"/>
      <c r="M211" s="156"/>
      <c r="N211" s="157"/>
      <c r="O211" s="56"/>
      <c r="P211" s="56"/>
      <c r="Q211" s="56"/>
      <c r="R211" s="56"/>
      <c r="S211" s="56"/>
      <c r="T211" s="5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128</v>
      </c>
      <c r="AU211" s="15" t="s">
        <v>86</v>
      </c>
    </row>
    <row r="212" spans="1:65" s="13" customFormat="1" ht="11.25">
      <c r="B212" s="158"/>
      <c r="D212" s="153" t="s">
        <v>130</v>
      </c>
      <c r="F212" s="160" t="s">
        <v>288</v>
      </c>
      <c r="H212" s="161">
        <v>2696.82</v>
      </c>
      <c r="I212" s="162"/>
      <c r="L212" s="158"/>
      <c r="M212" s="163"/>
      <c r="N212" s="164"/>
      <c r="O212" s="164"/>
      <c r="P212" s="164"/>
      <c r="Q212" s="164"/>
      <c r="R212" s="164"/>
      <c r="S212" s="164"/>
      <c r="T212" s="165"/>
      <c r="AT212" s="159" t="s">
        <v>130</v>
      </c>
      <c r="AU212" s="159" t="s">
        <v>86</v>
      </c>
      <c r="AV212" s="13" t="s">
        <v>86</v>
      </c>
      <c r="AW212" s="13" t="s">
        <v>3</v>
      </c>
      <c r="AX212" s="13" t="s">
        <v>84</v>
      </c>
      <c r="AY212" s="159" t="s">
        <v>120</v>
      </c>
    </row>
    <row r="213" spans="1:65" s="2" customFormat="1" ht="16.5" customHeight="1">
      <c r="A213" s="30"/>
      <c r="B213" s="138"/>
      <c r="C213" s="139" t="s">
        <v>289</v>
      </c>
      <c r="D213" s="139" t="s">
        <v>122</v>
      </c>
      <c r="E213" s="140" t="s">
        <v>290</v>
      </c>
      <c r="F213" s="141" t="s">
        <v>291</v>
      </c>
      <c r="G213" s="142" t="s">
        <v>158</v>
      </c>
      <c r="H213" s="143">
        <v>179.78800000000001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O213" s="56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1" t="s">
        <v>126</v>
      </c>
      <c r="AT213" s="151" t="s">
        <v>122</v>
      </c>
      <c r="AU213" s="151" t="s">
        <v>86</v>
      </c>
      <c r="AY213" s="15" t="s">
        <v>120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5" t="s">
        <v>84</v>
      </c>
      <c r="BK213" s="152">
        <f>ROUND(I213*H213,2)</f>
        <v>0</v>
      </c>
      <c r="BL213" s="15" t="s">
        <v>126</v>
      </c>
      <c r="BM213" s="151" t="s">
        <v>292</v>
      </c>
    </row>
    <row r="214" spans="1:65" s="2" customFormat="1" ht="19.5">
      <c r="A214" s="30"/>
      <c r="B214" s="31"/>
      <c r="C214" s="30"/>
      <c r="D214" s="153" t="s">
        <v>128</v>
      </c>
      <c r="E214" s="30"/>
      <c r="F214" s="154" t="s">
        <v>293</v>
      </c>
      <c r="G214" s="30"/>
      <c r="H214" s="30"/>
      <c r="I214" s="155"/>
      <c r="J214" s="30"/>
      <c r="K214" s="30"/>
      <c r="L214" s="31"/>
      <c r="M214" s="156"/>
      <c r="N214" s="157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128</v>
      </c>
      <c r="AU214" s="15" t="s">
        <v>86</v>
      </c>
    </row>
    <row r="215" spans="1:65" s="2" customFormat="1" ht="33" customHeight="1">
      <c r="A215" s="30"/>
      <c r="B215" s="138"/>
      <c r="C215" s="139" t="s">
        <v>294</v>
      </c>
      <c r="D215" s="139" t="s">
        <v>122</v>
      </c>
      <c r="E215" s="140" t="s">
        <v>295</v>
      </c>
      <c r="F215" s="141" t="s">
        <v>296</v>
      </c>
      <c r="G215" s="142" t="s">
        <v>158</v>
      </c>
      <c r="H215" s="143">
        <v>53.075000000000003</v>
      </c>
      <c r="I215" s="144"/>
      <c r="J215" s="145">
        <f>ROUND(I215*H215,2)</f>
        <v>0</v>
      </c>
      <c r="K215" s="146"/>
      <c r="L215" s="31"/>
      <c r="M215" s="147" t="s">
        <v>1</v>
      </c>
      <c r="N215" s="148" t="s">
        <v>41</v>
      </c>
      <c r="O215" s="56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1" t="s">
        <v>126</v>
      </c>
      <c r="AT215" s="151" t="s">
        <v>122</v>
      </c>
      <c r="AU215" s="151" t="s">
        <v>86</v>
      </c>
      <c r="AY215" s="15" t="s">
        <v>120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5" t="s">
        <v>84</v>
      </c>
      <c r="BK215" s="152">
        <f>ROUND(I215*H215,2)</f>
        <v>0</v>
      </c>
      <c r="BL215" s="15" t="s">
        <v>126</v>
      </c>
      <c r="BM215" s="151" t="s">
        <v>297</v>
      </c>
    </row>
    <row r="216" spans="1:65" s="2" customFormat="1" ht="29.25">
      <c r="A216" s="30"/>
      <c r="B216" s="31"/>
      <c r="C216" s="30"/>
      <c r="D216" s="153" t="s">
        <v>128</v>
      </c>
      <c r="E216" s="30"/>
      <c r="F216" s="154" t="s">
        <v>298</v>
      </c>
      <c r="G216" s="30"/>
      <c r="H216" s="30"/>
      <c r="I216" s="155"/>
      <c r="J216" s="30"/>
      <c r="K216" s="30"/>
      <c r="L216" s="31"/>
      <c r="M216" s="156"/>
      <c r="N216" s="157"/>
      <c r="O216" s="56"/>
      <c r="P216" s="56"/>
      <c r="Q216" s="56"/>
      <c r="R216" s="56"/>
      <c r="S216" s="56"/>
      <c r="T216" s="57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5" t="s">
        <v>128</v>
      </c>
      <c r="AU216" s="15" t="s">
        <v>86</v>
      </c>
    </row>
    <row r="217" spans="1:65" s="2" customFormat="1" ht="24.2" customHeight="1">
      <c r="A217" s="30"/>
      <c r="B217" s="138"/>
      <c r="C217" s="139" t="s">
        <v>299</v>
      </c>
      <c r="D217" s="139" t="s">
        <v>122</v>
      </c>
      <c r="E217" s="140" t="s">
        <v>300</v>
      </c>
      <c r="F217" s="141" t="s">
        <v>301</v>
      </c>
      <c r="G217" s="142" t="s">
        <v>158</v>
      </c>
      <c r="H217" s="143">
        <v>126.71299999999999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O217" s="56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1" t="s">
        <v>126</v>
      </c>
      <c r="AT217" s="151" t="s">
        <v>122</v>
      </c>
      <c r="AU217" s="151" t="s">
        <v>86</v>
      </c>
      <c r="AY217" s="15" t="s">
        <v>120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5" t="s">
        <v>84</v>
      </c>
      <c r="BK217" s="152">
        <f>ROUND(I217*H217,2)</f>
        <v>0</v>
      </c>
      <c r="BL217" s="15" t="s">
        <v>126</v>
      </c>
      <c r="BM217" s="151" t="s">
        <v>302</v>
      </c>
    </row>
    <row r="218" spans="1:65" s="2" customFormat="1" ht="29.25">
      <c r="A218" s="30"/>
      <c r="B218" s="31"/>
      <c r="C218" s="30"/>
      <c r="D218" s="153" t="s">
        <v>128</v>
      </c>
      <c r="E218" s="30"/>
      <c r="F218" s="154" t="s">
        <v>303</v>
      </c>
      <c r="G218" s="30"/>
      <c r="H218" s="30"/>
      <c r="I218" s="155"/>
      <c r="J218" s="30"/>
      <c r="K218" s="30"/>
      <c r="L218" s="31"/>
      <c r="M218" s="156"/>
      <c r="N218" s="157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128</v>
      </c>
      <c r="AU218" s="15" t="s">
        <v>86</v>
      </c>
    </row>
    <row r="219" spans="1:65" s="12" customFormat="1" ht="22.9" customHeight="1">
      <c r="B219" s="125"/>
      <c r="D219" s="126" t="s">
        <v>75</v>
      </c>
      <c r="E219" s="136" t="s">
        <v>304</v>
      </c>
      <c r="F219" s="136" t="s">
        <v>305</v>
      </c>
      <c r="I219" s="128"/>
      <c r="J219" s="137">
        <f>BK219</f>
        <v>0</v>
      </c>
      <c r="L219" s="125"/>
      <c r="M219" s="130"/>
      <c r="N219" s="131"/>
      <c r="O219" s="131"/>
      <c r="P219" s="132">
        <f>SUM(P220:P221)</f>
        <v>0</v>
      </c>
      <c r="Q219" s="131"/>
      <c r="R219" s="132">
        <f>SUM(R220:R221)</f>
        <v>0</v>
      </c>
      <c r="S219" s="131"/>
      <c r="T219" s="133">
        <f>SUM(T220:T221)</f>
        <v>0</v>
      </c>
      <c r="AR219" s="126" t="s">
        <v>84</v>
      </c>
      <c r="AT219" s="134" t="s">
        <v>75</v>
      </c>
      <c r="AU219" s="134" t="s">
        <v>84</v>
      </c>
      <c r="AY219" s="126" t="s">
        <v>120</v>
      </c>
      <c r="BK219" s="135">
        <f>SUM(BK220:BK221)</f>
        <v>0</v>
      </c>
    </row>
    <row r="220" spans="1:65" s="2" customFormat="1" ht="33" customHeight="1">
      <c r="A220" s="30"/>
      <c r="B220" s="138"/>
      <c r="C220" s="139" t="s">
        <v>306</v>
      </c>
      <c r="D220" s="139" t="s">
        <v>122</v>
      </c>
      <c r="E220" s="140" t="s">
        <v>307</v>
      </c>
      <c r="F220" s="141" t="s">
        <v>308</v>
      </c>
      <c r="G220" s="142" t="s">
        <v>158</v>
      </c>
      <c r="H220" s="143">
        <v>282.68599999999998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O220" s="56"/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1" t="s">
        <v>126</v>
      </c>
      <c r="AT220" s="151" t="s">
        <v>122</v>
      </c>
      <c r="AU220" s="151" t="s">
        <v>86</v>
      </c>
      <c r="AY220" s="15" t="s">
        <v>120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5" t="s">
        <v>84</v>
      </c>
      <c r="BK220" s="152">
        <f>ROUND(I220*H220,2)</f>
        <v>0</v>
      </c>
      <c r="BL220" s="15" t="s">
        <v>126</v>
      </c>
      <c r="BM220" s="151" t="s">
        <v>309</v>
      </c>
    </row>
    <row r="221" spans="1:65" s="2" customFormat="1" ht="29.25">
      <c r="A221" s="30"/>
      <c r="B221" s="31"/>
      <c r="C221" s="30"/>
      <c r="D221" s="153" t="s">
        <v>128</v>
      </c>
      <c r="E221" s="30"/>
      <c r="F221" s="154" t="s">
        <v>310</v>
      </c>
      <c r="G221" s="30"/>
      <c r="H221" s="30"/>
      <c r="I221" s="155"/>
      <c r="J221" s="30"/>
      <c r="K221" s="30"/>
      <c r="L221" s="31"/>
      <c r="M221" s="156"/>
      <c r="N221" s="157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128</v>
      </c>
      <c r="AU221" s="15" t="s">
        <v>86</v>
      </c>
    </row>
    <row r="222" spans="1:65" s="12" customFormat="1" ht="25.9" customHeight="1">
      <c r="B222" s="125"/>
      <c r="D222" s="126" t="s">
        <v>75</v>
      </c>
      <c r="E222" s="127" t="s">
        <v>311</v>
      </c>
      <c r="F222" s="127" t="s">
        <v>312</v>
      </c>
      <c r="I222" s="128"/>
      <c r="J222" s="129">
        <f>BK222</f>
        <v>0</v>
      </c>
      <c r="L222" s="125"/>
      <c r="M222" s="130"/>
      <c r="N222" s="131"/>
      <c r="O222" s="131"/>
      <c r="P222" s="132">
        <f>P223+P227</f>
        <v>0</v>
      </c>
      <c r="Q222" s="131"/>
      <c r="R222" s="132">
        <f>R223+R227</f>
        <v>0</v>
      </c>
      <c r="S222" s="131"/>
      <c r="T222" s="133">
        <f>T223+T227</f>
        <v>0</v>
      </c>
      <c r="AR222" s="126" t="s">
        <v>148</v>
      </c>
      <c r="AT222" s="134" t="s">
        <v>75</v>
      </c>
      <c r="AU222" s="134" t="s">
        <v>76</v>
      </c>
      <c r="AY222" s="126" t="s">
        <v>120</v>
      </c>
      <c r="BK222" s="135">
        <f>BK223+BK227</f>
        <v>0</v>
      </c>
    </row>
    <row r="223" spans="1:65" s="12" customFormat="1" ht="22.9" customHeight="1">
      <c r="B223" s="125"/>
      <c r="D223" s="126" t="s">
        <v>75</v>
      </c>
      <c r="E223" s="136" t="s">
        <v>313</v>
      </c>
      <c r="F223" s="136" t="s">
        <v>314</v>
      </c>
      <c r="I223" s="128"/>
      <c r="J223" s="137">
        <f>BK223</f>
        <v>0</v>
      </c>
      <c r="L223" s="125"/>
      <c r="M223" s="130"/>
      <c r="N223" s="131"/>
      <c r="O223" s="131"/>
      <c r="P223" s="132">
        <f>SUM(P224:P226)</f>
        <v>0</v>
      </c>
      <c r="Q223" s="131"/>
      <c r="R223" s="132">
        <f>SUM(R224:R226)</f>
        <v>0</v>
      </c>
      <c r="S223" s="131"/>
      <c r="T223" s="133">
        <f>SUM(T224:T226)</f>
        <v>0</v>
      </c>
      <c r="AR223" s="126" t="s">
        <v>148</v>
      </c>
      <c r="AT223" s="134" t="s">
        <v>75</v>
      </c>
      <c r="AU223" s="134" t="s">
        <v>84</v>
      </c>
      <c r="AY223" s="126" t="s">
        <v>120</v>
      </c>
      <c r="BK223" s="135">
        <f>SUM(BK224:BK226)</f>
        <v>0</v>
      </c>
    </row>
    <row r="224" spans="1:65" s="2" customFormat="1" ht="16.5" customHeight="1">
      <c r="A224" s="30"/>
      <c r="B224" s="138"/>
      <c r="C224" s="139" t="s">
        <v>315</v>
      </c>
      <c r="D224" s="139" t="s">
        <v>122</v>
      </c>
      <c r="E224" s="140" t="s">
        <v>316</v>
      </c>
      <c r="F224" s="141" t="s">
        <v>317</v>
      </c>
      <c r="G224" s="142" t="s">
        <v>318</v>
      </c>
      <c r="H224" s="143">
        <v>1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O224" s="56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1" t="s">
        <v>319</v>
      </c>
      <c r="AT224" s="151" t="s">
        <v>122</v>
      </c>
      <c r="AU224" s="151" t="s">
        <v>86</v>
      </c>
      <c r="AY224" s="15" t="s">
        <v>120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5" t="s">
        <v>84</v>
      </c>
      <c r="BK224" s="152">
        <f>ROUND(I224*H224,2)</f>
        <v>0</v>
      </c>
      <c r="BL224" s="15" t="s">
        <v>319</v>
      </c>
      <c r="BM224" s="151" t="s">
        <v>320</v>
      </c>
    </row>
    <row r="225" spans="1:65" s="2" customFormat="1" ht="11.25">
      <c r="A225" s="30"/>
      <c r="B225" s="31"/>
      <c r="C225" s="30"/>
      <c r="D225" s="153" t="s">
        <v>128</v>
      </c>
      <c r="E225" s="30"/>
      <c r="F225" s="154" t="s">
        <v>317</v>
      </c>
      <c r="G225" s="30"/>
      <c r="H225" s="30"/>
      <c r="I225" s="155"/>
      <c r="J225" s="30"/>
      <c r="K225" s="30"/>
      <c r="L225" s="31"/>
      <c r="M225" s="156"/>
      <c r="N225" s="157"/>
      <c r="O225" s="56"/>
      <c r="P225" s="56"/>
      <c r="Q225" s="56"/>
      <c r="R225" s="56"/>
      <c r="S225" s="56"/>
      <c r="T225" s="5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5" t="s">
        <v>128</v>
      </c>
      <c r="AU225" s="15" t="s">
        <v>86</v>
      </c>
    </row>
    <row r="226" spans="1:65" s="13" customFormat="1" ht="11.25">
      <c r="B226" s="158"/>
      <c r="D226" s="153" t="s">
        <v>130</v>
      </c>
      <c r="E226" s="159" t="s">
        <v>1</v>
      </c>
      <c r="F226" s="160" t="s">
        <v>321</v>
      </c>
      <c r="H226" s="161">
        <v>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59" t="s">
        <v>130</v>
      </c>
      <c r="AU226" s="159" t="s">
        <v>86</v>
      </c>
      <c r="AV226" s="13" t="s">
        <v>86</v>
      </c>
      <c r="AW226" s="13" t="s">
        <v>34</v>
      </c>
      <c r="AX226" s="13" t="s">
        <v>84</v>
      </c>
      <c r="AY226" s="159" t="s">
        <v>120</v>
      </c>
    </row>
    <row r="227" spans="1:65" s="12" customFormat="1" ht="22.9" customHeight="1">
      <c r="B227" s="125"/>
      <c r="D227" s="126" t="s">
        <v>75</v>
      </c>
      <c r="E227" s="136" t="s">
        <v>322</v>
      </c>
      <c r="F227" s="136" t="s">
        <v>323</v>
      </c>
      <c r="I227" s="128"/>
      <c r="J227" s="137">
        <f>BK227</f>
        <v>0</v>
      </c>
      <c r="L227" s="125"/>
      <c r="M227" s="130"/>
      <c r="N227" s="131"/>
      <c r="O227" s="131"/>
      <c r="P227" s="132">
        <f>SUM(P228:P233)</f>
        <v>0</v>
      </c>
      <c r="Q227" s="131"/>
      <c r="R227" s="132">
        <f>SUM(R228:R233)</f>
        <v>0</v>
      </c>
      <c r="S227" s="131"/>
      <c r="T227" s="133">
        <f>SUM(T228:T233)</f>
        <v>0</v>
      </c>
      <c r="AR227" s="126" t="s">
        <v>148</v>
      </c>
      <c r="AT227" s="134" t="s">
        <v>75</v>
      </c>
      <c r="AU227" s="134" t="s">
        <v>84</v>
      </c>
      <c r="AY227" s="126" t="s">
        <v>120</v>
      </c>
      <c r="BK227" s="135">
        <f>SUM(BK228:BK233)</f>
        <v>0</v>
      </c>
    </row>
    <row r="228" spans="1:65" s="2" customFormat="1" ht="21.75" customHeight="1">
      <c r="A228" s="30"/>
      <c r="B228" s="138"/>
      <c r="C228" s="139" t="s">
        <v>324</v>
      </c>
      <c r="D228" s="139" t="s">
        <v>122</v>
      </c>
      <c r="E228" s="140" t="s">
        <v>325</v>
      </c>
      <c r="F228" s="141" t="s">
        <v>326</v>
      </c>
      <c r="G228" s="142" t="s">
        <v>318</v>
      </c>
      <c r="H228" s="143">
        <v>1</v>
      </c>
      <c r="I228" s="144"/>
      <c r="J228" s="145">
        <f>ROUND(I228*H228,2)</f>
        <v>0</v>
      </c>
      <c r="K228" s="146"/>
      <c r="L228" s="31"/>
      <c r="M228" s="147" t="s">
        <v>1</v>
      </c>
      <c r="N228" s="148" t="s">
        <v>41</v>
      </c>
      <c r="O228" s="56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1" t="s">
        <v>319</v>
      </c>
      <c r="AT228" s="151" t="s">
        <v>122</v>
      </c>
      <c r="AU228" s="151" t="s">
        <v>86</v>
      </c>
      <c r="AY228" s="15" t="s">
        <v>120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5" t="s">
        <v>84</v>
      </c>
      <c r="BK228" s="152">
        <f>ROUND(I228*H228,2)</f>
        <v>0</v>
      </c>
      <c r="BL228" s="15" t="s">
        <v>319</v>
      </c>
      <c r="BM228" s="151" t="s">
        <v>327</v>
      </c>
    </row>
    <row r="229" spans="1:65" s="2" customFormat="1" ht="11.25">
      <c r="A229" s="30"/>
      <c r="B229" s="31"/>
      <c r="C229" s="30"/>
      <c r="D229" s="153" t="s">
        <v>128</v>
      </c>
      <c r="E229" s="30"/>
      <c r="F229" s="154" t="s">
        <v>326</v>
      </c>
      <c r="G229" s="30"/>
      <c r="H229" s="30"/>
      <c r="I229" s="155"/>
      <c r="J229" s="30"/>
      <c r="K229" s="30"/>
      <c r="L229" s="31"/>
      <c r="M229" s="156"/>
      <c r="N229" s="157"/>
      <c r="O229" s="56"/>
      <c r="P229" s="56"/>
      <c r="Q229" s="56"/>
      <c r="R229" s="56"/>
      <c r="S229" s="56"/>
      <c r="T229" s="57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5" t="s">
        <v>128</v>
      </c>
      <c r="AU229" s="15" t="s">
        <v>86</v>
      </c>
    </row>
    <row r="230" spans="1:65" s="13" customFormat="1" ht="11.25">
      <c r="B230" s="158"/>
      <c r="D230" s="153" t="s">
        <v>130</v>
      </c>
      <c r="E230" s="159" t="s">
        <v>1</v>
      </c>
      <c r="F230" s="160" t="s">
        <v>328</v>
      </c>
      <c r="H230" s="161">
        <v>1</v>
      </c>
      <c r="I230" s="162"/>
      <c r="L230" s="158"/>
      <c r="M230" s="163"/>
      <c r="N230" s="164"/>
      <c r="O230" s="164"/>
      <c r="P230" s="164"/>
      <c r="Q230" s="164"/>
      <c r="R230" s="164"/>
      <c r="S230" s="164"/>
      <c r="T230" s="165"/>
      <c r="AT230" s="159" t="s">
        <v>130</v>
      </c>
      <c r="AU230" s="159" t="s">
        <v>86</v>
      </c>
      <c r="AV230" s="13" t="s">
        <v>86</v>
      </c>
      <c r="AW230" s="13" t="s">
        <v>34</v>
      </c>
      <c r="AX230" s="13" t="s">
        <v>84</v>
      </c>
      <c r="AY230" s="159" t="s">
        <v>120</v>
      </c>
    </row>
    <row r="231" spans="1:65" s="2" customFormat="1" ht="24.2" customHeight="1">
      <c r="A231" s="30"/>
      <c r="B231" s="138"/>
      <c r="C231" s="139" t="s">
        <v>329</v>
      </c>
      <c r="D231" s="139" t="s">
        <v>122</v>
      </c>
      <c r="E231" s="140" t="s">
        <v>330</v>
      </c>
      <c r="F231" s="141" t="s">
        <v>331</v>
      </c>
      <c r="G231" s="142" t="s">
        <v>318</v>
      </c>
      <c r="H231" s="143">
        <v>1</v>
      </c>
      <c r="I231" s="144"/>
      <c r="J231" s="145">
        <f>ROUND(I231*H231,2)</f>
        <v>0</v>
      </c>
      <c r="K231" s="146"/>
      <c r="L231" s="31"/>
      <c r="M231" s="147" t="s">
        <v>1</v>
      </c>
      <c r="N231" s="148" t="s">
        <v>41</v>
      </c>
      <c r="O231" s="56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1" t="s">
        <v>319</v>
      </c>
      <c r="AT231" s="151" t="s">
        <v>122</v>
      </c>
      <c r="AU231" s="151" t="s">
        <v>86</v>
      </c>
      <c r="AY231" s="15" t="s">
        <v>120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5" t="s">
        <v>84</v>
      </c>
      <c r="BK231" s="152">
        <f>ROUND(I231*H231,2)</f>
        <v>0</v>
      </c>
      <c r="BL231" s="15" t="s">
        <v>319</v>
      </c>
      <c r="BM231" s="151" t="s">
        <v>332</v>
      </c>
    </row>
    <row r="232" spans="1:65" s="2" customFormat="1" ht="11.25">
      <c r="A232" s="30"/>
      <c r="B232" s="31"/>
      <c r="C232" s="30"/>
      <c r="D232" s="153" t="s">
        <v>128</v>
      </c>
      <c r="E232" s="30"/>
      <c r="F232" s="154" t="s">
        <v>331</v>
      </c>
      <c r="G232" s="30"/>
      <c r="H232" s="30"/>
      <c r="I232" s="155"/>
      <c r="J232" s="30"/>
      <c r="K232" s="30"/>
      <c r="L232" s="31"/>
      <c r="M232" s="156"/>
      <c r="N232" s="157"/>
      <c r="O232" s="56"/>
      <c r="P232" s="56"/>
      <c r="Q232" s="56"/>
      <c r="R232" s="56"/>
      <c r="S232" s="56"/>
      <c r="T232" s="57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128</v>
      </c>
      <c r="AU232" s="15" t="s">
        <v>86</v>
      </c>
    </row>
    <row r="233" spans="1:65" s="13" customFormat="1" ht="11.25">
      <c r="B233" s="158"/>
      <c r="D233" s="153" t="s">
        <v>130</v>
      </c>
      <c r="E233" s="159" t="s">
        <v>1</v>
      </c>
      <c r="F233" s="160" t="s">
        <v>328</v>
      </c>
      <c r="H233" s="161">
        <v>1</v>
      </c>
      <c r="I233" s="162"/>
      <c r="L233" s="158"/>
      <c r="M233" s="177"/>
      <c r="N233" s="178"/>
      <c r="O233" s="178"/>
      <c r="P233" s="178"/>
      <c r="Q233" s="178"/>
      <c r="R233" s="178"/>
      <c r="S233" s="178"/>
      <c r="T233" s="179"/>
      <c r="AT233" s="159" t="s">
        <v>130</v>
      </c>
      <c r="AU233" s="159" t="s">
        <v>86</v>
      </c>
      <c r="AV233" s="13" t="s">
        <v>86</v>
      </c>
      <c r="AW233" s="13" t="s">
        <v>34</v>
      </c>
      <c r="AX233" s="13" t="s">
        <v>84</v>
      </c>
      <c r="AY233" s="159" t="s">
        <v>120</v>
      </c>
    </row>
    <row r="234" spans="1:65" s="2" customFormat="1" ht="6.95" customHeight="1">
      <c r="A234" s="30"/>
      <c r="B234" s="45"/>
      <c r="C234" s="46"/>
      <c r="D234" s="46"/>
      <c r="E234" s="46"/>
      <c r="F234" s="46"/>
      <c r="G234" s="46"/>
      <c r="H234" s="46"/>
      <c r="I234" s="46"/>
      <c r="J234" s="46"/>
      <c r="K234" s="46"/>
      <c r="L234" s="31"/>
      <c r="M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</row>
  </sheetData>
  <autoFilter ref="C125:K23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BENEŠ, Jan (SGCZE)</dc:creator>
  <cp:lastModifiedBy>Sušický Miroslav</cp:lastModifiedBy>
  <dcterms:created xsi:type="dcterms:W3CDTF">2024-07-01T07:57:39Z</dcterms:created>
  <dcterms:modified xsi:type="dcterms:W3CDTF">2024-07-02T04:41:48Z</dcterms:modified>
</cp:coreProperties>
</file>